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апрель_готов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1" l="1"/>
  <c r="E167" i="1"/>
  <c r="D172" i="1"/>
  <c r="E172" i="1"/>
  <c r="C93" i="1" l="1"/>
  <c r="C94" i="1"/>
  <c r="C95" i="1"/>
  <c r="C96" i="1"/>
  <c r="C97" i="1"/>
  <c r="E93" i="1"/>
  <c r="E94" i="1"/>
  <c r="E95" i="1"/>
  <c r="E96" i="1"/>
  <c r="E97" i="1"/>
  <c r="E59" i="1"/>
  <c r="E58" i="1"/>
  <c r="C56" i="1"/>
  <c r="C57" i="1"/>
  <c r="C58" i="1"/>
  <c r="C59" i="1"/>
  <c r="C47" i="1"/>
  <c r="E47" i="1"/>
  <c r="D47" i="1"/>
  <c r="D41" i="1"/>
  <c r="E41" i="1"/>
  <c r="E32" i="1"/>
  <c r="E33" i="1"/>
  <c r="E34" i="1"/>
  <c r="E35" i="1"/>
  <c r="D32" i="1"/>
  <c r="D33" i="1"/>
  <c r="D34" i="1"/>
  <c r="D35" i="1"/>
  <c r="E72" i="1"/>
  <c r="E66" i="1"/>
  <c r="D62" i="1"/>
  <c r="D63" i="1"/>
  <c r="D64" i="1"/>
  <c r="D65" i="1"/>
  <c r="D66" i="1"/>
  <c r="D133" i="1" l="1"/>
  <c r="C133" i="1"/>
  <c r="C136" i="1"/>
  <c r="D136" i="1"/>
  <c r="D142" i="1"/>
  <c r="E148" i="1"/>
  <c r="C148" i="1"/>
  <c r="D148" i="1"/>
  <c r="C81" i="1" l="1"/>
  <c r="C82" i="1"/>
  <c r="B80" i="1"/>
  <c r="B81" i="1"/>
  <c r="B82" i="1"/>
  <c r="B83" i="1"/>
  <c r="B84" i="1"/>
  <c r="Q93" i="1"/>
  <c r="Q94" i="1"/>
  <c r="Q95" i="1"/>
  <c r="Q96" i="1"/>
  <c r="P93" i="1"/>
  <c r="P94" i="1"/>
  <c r="P95" i="1"/>
  <c r="P96" i="1"/>
  <c r="E27" i="1"/>
  <c r="E28" i="1"/>
  <c r="E29" i="1"/>
  <c r="D28" i="1"/>
  <c r="C32" i="1"/>
  <c r="C33" i="1"/>
  <c r="C34" i="1"/>
  <c r="C35" i="1"/>
  <c r="D27" i="1"/>
  <c r="D29" i="1"/>
  <c r="C36" i="1"/>
  <c r="X26" i="1"/>
  <c r="X27" i="1"/>
  <c r="X28" i="1"/>
  <c r="X29" i="1"/>
  <c r="X30" i="1"/>
  <c r="P26" i="1"/>
  <c r="P27" i="1"/>
  <c r="P28" i="1"/>
  <c r="P29" i="1"/>
  <c r="P30" i="1"/>
  <c r="N26" i="1"/>
  <c r="N27" i="1"/>
  <c r="N28" i="1"/>
  <c r="N29" i="1"/>
  <c r="N30" i="1"/>
  <c r="Q26" i="1"/>
  <c r="Q27" i="1"/>
  <c r="Q28" i="1"/>
  <c r="Q29" i="1"/>
  <c r="Q30" i="1"/>
  <c r="C63" i="1"/>
  <c r="C64" i="1"/>
  <c r="C65" i="1"/>
  <c r="E142" i="1"/>
  <c r="P68" i="1"/>
  <c r="P62" i="1" s="1"/>
  <c r="C62" i="1" s="1"/>
  <c r="C66" i="1"/>
  <c r="Q62" i="1"/>
  <c r="B74" i="1"/>
  <c r="B75" i="1"/>
  <c r="B76" i="1"/>
  <c r="B77" i="1"/>
  <c r="B78" i="1"/>
  <c r="E101" i="1" l="1"/>
  <c r="E102" i="1"/>
  <c r="E103" i="1"/>
  <c r="D101" i="1"/>
  <c r="D102" i="1"/>
  <c r="D103" i="1"/>
  <c r="C104" i="1"/>
  <c r="D104" i="1"/>
  <c r="D105" i="1"/>
  <c r="C101" i="1"/>
  <c r="C102" i="1"/>
  <c r="C105" i="1"/>
  <c r="C103" i="1"/>
  <c r="N101" i="1"/>
  <c r="O101" i="1"/>
  <c r="C142" i="1"/>
  <c r="Z68" i="1" l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V157" i="1" s="1"/>
  <c r="U160" i="1"/>
  <c r="U157" i="1" s="1"/>
  <c r="T160" i="1"/>
  <c r="T157" i="1" s="1"/>
  <c r="S160" i="1"/>
  <c r="R160" i="1"/>
  <c r="Q160" i="1"/>
  <c r="P160" i="1"/>
  <c r="O160" i="1"/>
  <c r="O157" i="1" s="1"/>
  <c r="N160" i="1"/>
  <c r="N157" i="1" s="1"/>
  <c r="M160" i="1"/>
  <c r="M157" i="1" s="1"/>
  <c r="L160" i="1"/>
  <c r="K160" i="1"/>
  <c r="J160" i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W157" i="1"/>
  <c r="S157" i="1"/>
  <c r="R157" i="1"/>
  <c r="L157" i="1"/>
  <c r="K157" i="1"/>
  <c r="J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B148" i="1"/>
  <c r="B145" i="1" s="1"/>
  <c r="E147" i="1"/>
  <c r="D147" i="1"/>
  <c r="C147" i="1"/>
  <c r="C153" i="1" s="1"/>
  <c r="C159" i="1" s="1"/>
  <c r="B147" i="1"/>
  <c r="G146" i="1"/>
  <c r="F146" i="1"/>
  <c r="E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E136" i="1"/>
  <c r="F136" i="1" s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G133" i="1" s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/>
  <c r="D117" i="1"/>
  <c r="E117" i="1" s="1"/>
  <c r="C117" i="1"/>
  <c r="C123" i="1" s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D122" i="1" s="1"/>
  <c r="D128" i="1" s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E105" i="1"/>
  <c r="B105" i="1"/>
  <c r="AE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02" i="1"/>
  <c r="U120" i="1" s="1"/>
  <c r="T102" i="1"/>
  <c r="T120" i="1" s="1"/>
  <c r="S102" i="1"/>
  <c r="S120" i="1" s="1"/>
  <c r="R102" i="1"/>
  <c r="R120" i="1" s="1"/>
  <c r="Q102" i="1"/>
  <c r="Q120" i="1" s="1"/>
  <c r="P102" i="1"/>
  <c r="P120" i="1" s="1"/>
  <c r="O120" i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V94" i="1"/>
  <c r="J94" i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C72" i="1"/>
  <c r="B72" i="1"/>
  <c r="B66" i="1" s="1"/>
  <c r="E71" i="1"/>
  <c r="D71" i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AD65" i="1"/>
  <c r="T65" i="1"/>
  <c r="N65" i="1"/>
  <c r="E65" i="1"/>
  <c r="T64" i="1"/>
  <c r="N64" i="1"/>
  <c r="E64" i="1"/>
  <c r="F64" i="1" s="1"/>
  <c r="T63" i="1"/>
  <c r="N63" i="1"/>
  <c r="E63" i="1"/>
  <c r="E60" i="1"/>
  <c r="D60" i="1" s="1"/>
  <c r="C60" i="1"/>
  <c r="B60" i="1"/>
  <c r="B59" i="1"/>
  <c r="D59" i="1"/>
  <c r="B58" i="1"/>
  <c r="E57" i="1"/>
  <c r="G57" i="1" s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G54" i="1" s="1"/>
  <c r="D54" i="1"/>
  <c r="B54" i="1"/>
  <c r="D53" i="1"/>
  <c r="E53" i="1" s="1"/>
  <c r="B53" i="1"/>
  <c r="D52" i="1"/>
  <c r="E52" i="1" s="1"/>
  <c r="B52" i="1"/>
  <c r="AB51" i="1"/>
  <c r="AA51" i="1"/>
  <c r="AA50" i="1" s="1"/>
  <c r="Z51" i="1"/>
  <c r="Z50" i="1" s="1"/>
  <c r="Y51" i="1"/>
  <c r="X51" i="1"/>
  <c r="X50" i="1" s="1"/>
  <c r="W51" i="1"/>
  <c r="V51" i="1"/>
  <c r="U51" i="1"/>
  <c r="U50" i="1" s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D51" i="1"/>
  <c r="E51" i="1" s="1"/>
  <c r="AD50" i="1"/>
  <c r="AB50" i="1"/>
  <c r="Y50" i="1"/>
  <c r="W50" i="1"/>
  <c r="V50" i="1"/>
  <c r="T50" i="1"/>
  <c r="P50" i="1"/>
  <c r="O50" i="1"/>
  <c r="L50" i="1"/>
  <c r="J50" i="1"/>
  <c r="I50" i="1"/>
  <c r="H50" i="1"/>
  <c r="D50" i="1" s="1"/>
  <c r="E50" i="1" s="1"/>
  <c r="C50" i="1"/>
  <c r="C48" i="1"/>
  <c r="C42" i="1" s="1"/>
  <c r="B48" i="1"/>
  <c r="B42" i="1" s="1"/>
  <c r="G47" i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D42" i="1"/>
  <c r="AC42" i="1"/>
  <c r="AC97" i="1" s="1"/>
  <c r="AB42" i="1"/>
  <c r="AB97" i="1" s="1"/>
  <c r="AA42" i="1"/>
  <c r="AA97" i="1" s="1"/>
  <c r="Z42" i="1"/>
  <c r="Z97" i="1" s="1"/>
  <c r="Y42" i="1"/>
  <c r="Y97" i="1" s="1"/>
  <c r="X42" i="1"/>
  <c r="X97" i="1" s="1"/>
  <c r="W42" i="1"/>
  <c r="W97" i="1" s="1"/>
  <c r="V42" i="1"/>
  <c r="V97" i="1" s="1"/>
  <c r="U42" i="1"/>
  <c r="U97" i="1" s="1"/>
  <c r="T42" i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L42" i="1"/>
  <c r="L97" i="1" s="1"/>
  <c r="J42" i="1"/>
  <c r="J97" i="1" s="1"/>
  <c r="I42" i="1"/>
  <c r="I97" i="1" s="1"/>
  <c r="H42" i="1"/>
  <c r="H97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D40" i="1"/>
  <c r="AC40" i="1"/>
  <c r="AB40" i="1"/>
  <c r="AA40" i="1"/>
  <c r="Z40" i="1"/>
  <c r="Z95" i="1" s="1"/>
  <c r="Y40" i="1"/>
  <c r="Y95" i="1" s="1"/>
  <c r="X40" i="1"/>
  <c r="X96" i="1" s="1"/>
  <c r="W40" i="1"/>
  <c r="W96" i="1" s="1"/>
  <c r="V40" i="1"/>
  <c r="V38" i="1" s="1"/>
  <c r="U40" i="1"/>
  <c r="T40" i="1"/>
  <c r="S40" i="1"/>
  <c r="R40" i="1"/>
  <c r="R95" i="1" s="1"/>
  <c r="Q40" i="1"/>
  <c r="P40" i="1"/>
  <c r="O40" i="1"/>
  <c r="O96" i="1" s="1"/>
  <c r="N40" i="1"/>
  <c r="M40" i="1"/>
  <c r="L40" i="1"/>
  <c r="J40" i="1"/>
  <c r="J95" i="1" s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H32" i="1"/>
  <c r="C30" i="1"/>
  <c r="AD29" i="1"/>
  <c r="G29" i="1"/>
  <c r="C29" i="1"/>
  <c r="AD28" i="1"/>
  <c r="AD95" i="1" s="1"/>
  <c r="AD82" i="1" s="1"/>
  <c r="F28" i="1"/>
  <c r="C28" i="1"/>
  <c r="AD27" i="1"/>
  <c r="AD94" i="1" s="1"/>
  <c r="AD81" i="1" s="1"/>
  <c r="C27" i="1"/>
  <c r="G27" i="1" s="1"/>
  <c r="B27" i="1"/>
  <c r="C26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G41" i="1" l="1"/>
  <c r="F59" i="1"/>
  <c r="M84" i="1"/>
  <c r="U84" i="1"/>
  <c r="AC84" i="1"/>
  <c r="J168" i="1"/>
  <c r="I168" i="1"/>
  <c r="V84" i="1"/>
  <c r="V171" i="1" s="1"/>
  <c r="V176" i="1" s="1"/>
  <c r="V87" i="1"/>
  <c r="V162" i="1" s="1"/>
  <c r="V81" i="1"/>
  <c r="L83" i="1"/>
  <c r="T83" i="1"/>
  <c r="Z173" i="1"/>
  <c r="T97" i="1"/>
  <c r="T84" i="1" s="1"/>
  <c r="T171" i="1" s="1"/>
  <c r="T176" i="1" s="1"/>
  <c r="AB83" i="1"/>
  <c r="AB170" i="1" s="1"/>
  <c r="AB175" i="1" s="1"/>
  <c r="F105" i="1"/>
  <c r="E123" i="1"/>
  <c r="E129" i="1" s="1"/>
  <c r="E62" i="1"/>
  <c r="F66" i="1"/>
  <c r="G66" i="1"/>
  <c r="E56" i="1"/>
  <c r="J173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L94" i="1" s="1"/>
  <c r="C21" i="1"/>
  <c r="G23" i="1"/>
  <c r="B95" i="1"/>
  <c r="AA39" i="1"/>
  <c r="AA38" i="1" s="1"/>
  <c r="F47" i="1"/>
  <c r="G59" i="1"/>
  <c r="H96" i="1" s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I96" i="1"/>
  <c r="I93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S171" i="1"/>
  <c r="S176" i="1" s="1"/>
  <c r="C121" i="1"/>
  <c r="C127" i="1" s="1"/>
  <c r="R39" i="1"/>
  <c r="R38" i="1" s="1"/>
  <c r="J87" i="1"/>
  <c r="B101" i="1"/>
  <c r="F103" i="1"/>
  <c r="E104" i="1"/>
  <c r="E122" i="1" s="1"/>
  <c r="G28" i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U176" i="1" s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L95" i="1"/>
  <c r="L96" i="1"/>
  <c r="L93" i="1" s="1"/>
  <c r="L167" i="1" s="1"/>
  <c r="T95" i="1"/>
  <c r="T96" i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95" i="1"/>
  <c r="O82" i="1" s="1"/>
  <c r="O169" i="1" s="1"/>
  <c r="G114" i="1"/>
  <c r="H157" i="1"/>
  <c r="P157" i="1"/>
  <c r="X157" i="1"/>
  <c r="X175" i="1"/>
  <c r="AE38" i="1"/>
  <c r="AE36" i="1" s="1"/>
  <c r="M95" i="1"/>
  <c r="M96" i="1"/>
  <c r="M93" i="1" s="1"/>
  <c r="M167" i="1" s="1"/>
  <c r="N19" i="1"/>
  <c r="M20" i="1"/>
  <c r="W20" i="1"/>
  <c r="D21" i="1"/>
  <c r="D89" i="1" s="1"/>
  <c r="O164" i="1"/>
  <c r="F22" i="1"/>
  <c r="H38" i="1"/>
  <c r="N95" i="1"/>
  <c r="N96" i="1"/>
  <c r="V95" i="1"/>
  <c r="V82" i="1" s="1"/>
  <c r="V169" i="1" s="1"/>
  <c r="V96" i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96" i="1"/>
  <c r="R93" i="1" s="1"/>
  <c r="R167" i="1" s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K97" i="1" s="1"/>
  <c r="G58" i="1"/>
  <c r="B63" i="1"/>
  <c r="G75" i="1"/>
  <c r="T82" i="1"/>
  <c r="T169" i="1" s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84" i="1"/>
  <c r="O171" i="1" s="1"/>
  <c r="O176" i="1" s="1"/>
  <c r="G16" i="1"/>
  <c r="L88" i="1"/>
  <c r="U95" i="1"/>
  <c r="U82" i="1" s="1"/>
  <c r="U169" i="1" s="1"/>
  <c r="U96" i="1"/>
  <c r="D97" i="1"/>
  <c r="D84" i="1" s="1"/>
  <c r="D20" i="1"/>
  <c r="D88" i="1" s="1"/>
  <c r="F29" i="1"/>
  <c r="D17" i="1"/>
  <c r="P19" i="1"/>
  <c r="O20" i="1"/>
  <c r="Y20" i="1"/>
  <c r="AC164" i="1"/>
  <c r="AC82" i="1"/>
  <c r="AC169" i="1" s="1"/>
  <c r="AC174" i="1" s="1"/>
  <c r="B91" i="1"/>
  <c r="Z38" i="1"/>
  <c r="L39" i="1"/>
  <c r="L38" i="1" s="1"/>
  <c r="F57" i="1"/>
  <c r="F70" i="1"/>
  <c r="N87" i="1"/>
  <c r="X95" i="1"/>
  <c r="X82" i="1" s="1"/>
  <c r="X169" i="1" s="1"/>
  <c r="Z96" i="1"/>
  <c r="Z93" i="1" s="1"/>
  <c r="Z167" i="1" s="1"/>
  <c r="S95" i="1"/>
  <c r="S96" i="1"/>
  <c r="S93" i="1" s="1"/>
  <c r="S167" i="1" s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C84" i="1" s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2" i="1"/>
  <c r="C128" i="1" s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G117" i="1"/>
  <c r="F117" i="1"/>
  <c r="G136" i="1"/>
  <c r="M176" i="1"/>
  <c r="E153" i="1"/>
  <c r="F143" i="1"/>
  <c r="F147" i="1"/>
  <c r="C83" i="1" l="1"/>
  <c r="N82" i="1"/>
  <c r="N169" i="1" s="1"/>
  <c r="N174" i="1" s="1"/>
  <c r="B171" i="1"/>
  <c r="F56" i="1"/>
  <c r="T93" i="1"/>
  <c r="T167" i="1" s="1"/>
  <c r="U175" i="1"/>
  <c r="I83" i="1"/>
  <c r="I170" i="1" s="1"/>
  <c r="I175" i="1" s="1"/>
  <c r="C170" i="1"/>
  <c r="C175" i="1" s="1"/>
  <c r="AE93" i="1"/>
  <c r="AE167" i="1" s="1"/>
  <c r="D95" i="1"/>
  <c r="D82" i="1" s="1"/>
  <c r="J93" i="1"/>
  <c r="J80" i="1" s="1"/>
  <c r="F104" i="1"/>
  <c r="G123" i="1"/>
  <c r="G103" i="1"/>
  <c r="O93" i="1"/>
  <c r="O167" i="1" s="1"/>
  <c r="G56" i="1"/>
  <c r="J167" i="1"/>
  <c r="Z174" i="1"/>
  <c r="AE82" i="1"/>
  <c r="AE169" i="1" s="1"/>
  <c r="M175" i="1"/>
  <c r="O174" i="1"/>
  <c r="I167" i="1"/>
  <c r="U174" i="1"/>
  <c r="Q176" i="1"/>
  <c r="AD93" i="1"/>
  <c r="AD80" i="1" s="1"/>
  <c r="L168" i="1"/>
  <c r="AA93" i="1"/>
  <c r="AA167" i="1" s="1"/>
  <c r="C168" i="1"/>
  <c r="C173" i="1" s="1"/>
  <c r="V93" i="1"/>
  <c r="V167" i="1" s="1"/>
  <c r="V172" i="1" s="1"/>
  <c r="X174" i="1"/>
  <c r="B122" i="1"/>
  <c r="B128" i="1" s="1"/>
  <c r="B125" i="1" s="1"/>
  <c r="AC175" i="1"/>
  <c r="D56" i="1"/>
  <c r="X93" i="1"/>
  <c r="B157" i="1"/>
  <c r="AE174" i="1"/>
  <c r="T174" i="1"/>
  <c r="Q168" i="1"/>
  <c r="Q19" i="1"/>
  <c r="B169" i="1"/>
  <c r="B174" i="1" s="1"/>
  <c r="B119" i="1"/>
  <c r="F101" i="1"/>
  <c r="U93" i="1"/>
  <c r="U167" i="1" s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E128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G97" i="1"/>
  <c r="F97" i="1"/>
  <c r="G104" i="1"/>
  <c r="P80" i="1"/>
  <c r="G155" i="1"/>
  <c r="F155" i="1"/>
  <c r="E161" i="1"/>
  <c r="K94" i="1"/>
  <c r="K88" i="1"/>
  <c r="K19" i="1"/>
  <c r="F129" i="1"/>
  <c r="G129" i="1"/>
  <c r="AE35" i="1"/>
  <c r="G62" i="1"/>
  <c r="B62" i="1"/>
  <c r="D165" i="1"/>
  <c r="E90" i="1"/>
  <c r="C171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93" i="1"/>
  <c r="N84" i="1"/>
  <c r="N171" i="1" s="1"/>
  <c r="N176" i="1" s="1"/>
  <c r="Y167" i="1"/>
  <c r="J172" i="1"/>
  <c r="V174" i="1"/>
  <c r="AC168" i="1"/>
  <c r="AC173" i="1" s="1"/>
  <c r="E91" i="1"/>
  <c r="D166" i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B20" i="1"/>
  <c r="B88" i="1" s="1"/>
  <c r="O88" i="1"/>
  <c r="O94" i="1"/>
  <c r="O168" i="1" s="1"/>
  <c r="O19" i="1"/>
  <c r="F63" i="1"/>
  <c r="B69" i="1"/>
  <c r="E46" i="1"/>
  <c r="K40" i="1"/>
  <c r="K45" i="1"/>
  <c r="D12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N167" i="1" l="1"/>
  <c r="N172" i="1" s="1"/>
  <c r="C80" i="1"/>
  <c r="B176" i="1"/>
  <c r="AC80" i="1"/>
  <c r="D94" i="1"/>
  <c r="D81" i="1" s="1"/>
  <c r="AC172" i="1"/>
  <c r="H167" i="1"/>
  <c r="H172" i="1" s="1"/>
  <c r="F122" i="1"/>
  <c r="Q81" i="1"/>
  <c r="Q173" i="1"/>
  <c r="V80" i="1"/>
  <c r="AD167" i="1"/>
  <c r="AD172" i="1" s="1"/>
  <c r="P167" i="1"/>
  <c r="P172" i="1" s="1"/>
  <c r="D168" i="1"/>
  <c r="D173" i="1" s="1"/>
  <c r="E173" i="1" s="1"/>
  <c r="N80" i="1"/>
  <c r="G128" i="1"/>
  <c r="F128" i="1"/>
  <c r="B96" i="1"/>
  <c r="B170" i="1" s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G161" i="1"/>
  <c r="F161" i="1"/>
  <c r="F121" i="1"/>
  <c r="E127" i="1"/>
  <c r="G121" i="1"/>
  <c r="D169" i="1"/>
  <c r="C169" i="1"/>
  <c r="C174" i="1" s="1"/>
  <c r="AA162" i="1"/>
  <c r="AA172" i="1" s="1"/>
  <c r="AA80" i="1"/>
  <c r="E45" i="1"/>
  <c r="K44" i="1"/>
  <c r="K39" i="1"/>
  <c r="K38" i="1" s="1"/>
  <c r="AE163" i="1"/>
  <c r="AE173" i="1" s="1"/>
  <c r="AE87" i="1"/>
  <c r="AE81" i="1"/>
  <c r="K95" i="1"/>
  <c r="K96" i="1"/>
  <c r="S162" i="1"/>
  <c r="S172" i="1" s="1"/>
  <c r="S80" i="1"/>
  <c r="Y163" i="1"/>
  <c r="Y173" i="1" s="1"/>
  <c r="Y87" i="1"/>
  <c r="Y81" i="1"/>
  <c r="AE34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E84" i="1"/>
  <c r="X163" i="1"/>
  <c r="X173" i="1" s="1"/>
  <c r="X87" i="1"/>
  <c r="X81" i="1"/>
  <c r="R162" i="1"/>
  <c r="R172" i="1" s="1"/>
  <c r="R80" i="1"/>
  <c r="E163" i="1"/>
  <c r="G88" i="1"/>
  <c r="F88" i="1"/>
  <c r="E168" i="1" l="1"/>
  <c r="E81" i="1"/>
  <c r="F81" i="1" s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C167" i="1"/>
  <c r="C172" i="1" s="1"/>
  <c r="K83" i="1"/>
  <c r="K170" i="1" s="1"/>
  <c r="K175" i="1" s="1"/>
  <c r="K93" i="1"/>
  <c r="D45" i="1"/>
  <c r="E39" i="1"/>
  <c r="E44" i="1"/>
  <c r="G45" i="1"/>
  <c r="F45" i="1"/>
  <c r="K162" i="1"/>
  <c r="G35" i="1"/>
  <c r="F35" i="1"/>
  <c r="E169" i="1"/>
  <c r="K82" i="1"/>
  <c r="K169" i="1" s="1"/>
  <c r="K174" i="1" s="1"/>
  <c r="F127" i="1"/>
  <c r="G127" i="1"/>
  <c r="B93" i="1"/>
  <c r="B175" i="1"/>
  <c r="X162" i="1"/>
  <c r="X172" i="1" s="1"/>
  <c r="X80" i="1"/>
  <c r="B162" i="1"/>
  <c r="B173" i="1"/>
  <c r="W162" i="1"/>
  <c r="W172" i="1" s="1"/>
  <c r="W80" i="1"/>
  <c r="AE33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D174" i="1"/>
  <c r="E174" i="1" s="1"/>
  <c r="G163" i="1"/>
  <c r="E162" i="1"/>
  <c r="F163" i="1"/>
  <c r="G166" i="1"/>
  <c r="F166" i="1"/>
  <c r="G171" i="1"/>
  <c r="F171" i="1"/>
  <c r="G94" i="1"/>
  <c r="F94" i="1"/>
  <c r="G81" i="1" l="1"/>
  <c r="K80" i="1"/>
  <c r="G173" i="1"/>
  <c r="F173" i="1"/>
  <c r="F95" i="1"/>
  <c r="G95" i="1"/>
  <c r="E82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F39" i="1"/>
  <c r="G39" i="1"/>
  <c r="E38" i="1"/>
  <c r="G168" i="1"/>
  <c r="F168" i="1"/>
  <c r="B167" i="1"/>
  <c r="B172" i="1" s="1"/>
  <c r="D39" i="1"/>
  <c r="D38" i="1" s="1"/>
  <c r="D44" i="1"/>
  <c r="G82" i="1" l="1"/>
  <c r="F82" i="1"/>
  <c r="G38" i="1"/>
  <c r="F38" i="1"/>
  <c r="G169" i="1"/>
  <c r="F169" i="1"/>
  <c r="G33" i="1"/>
  <c r="F33" i="1"/>
  <c r="D26" i="1" l="1"/>
  <c r="E26" i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E80" i="1" l="1"/>
  <c r="G80" i="1" s="1"/>
  <c r="E83" i="1"/>
  <c r="F83" i="1" s="1"/>
  <c r="D93" i="1"/>
  <c r="F93" i="1"/>
  <c r="G93" i="1"/>
  <c r="D96" i="1"/>
  <c r="F96" i="1"/>
  <c r="G96" i="1"/>
  <c r="G167" i="1"/>
  <c r="E170" i="1"/>
  <c r="G170" i="1" s="1"/>
  <c r="G172" i="1" l="1"/>
  <c r="D80" i="1"/>
  <c r="D170" i="1"/>
  <c r="D175" i="1" s="1"/>
  <c r="E175" i="1" s="1"/>
  <c r="F175" i="1" s="1"/>
  <c r="D83" i="1"/>
  <c r="G83" i="1"/>
  <c r="F80" i="1"/>
  <c r="F170" i="1"/>
  <c r="F167" i="1"/>
  <c r="F172" i="1"/>
  <c r="G175" i="1" l="1"/>
  <c r="D30" i="1"/>
  <c r="E30" i="1"/>
  <c r="F30" i="1"/>
  <c r="G30" i="1"/>
  <c r="D36" i="1"/>
  <c r="E36" i="1"/>
  <c r="F36" i="1"/>
  <c r="G36" i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<sst xmlns="http://schemas.openxmlformats.org/spreadsheetml/2006/main" count="227" uniqueCount="78">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</sst>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8" fontId="3" fillId="0" borderId="0" xfId="1" applyNumberFormat="1" applyFont="1" applyFill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justify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vertical="center" wrapText="1"/>
    </xf>
    <xf numFmtId="168" fontId="9" fillId="4" borderId="1" xfId="0" applyNumberFormat="1" applyFont="1" applyFill="1" applyBorder="1" applyAlignment="1">
      <alignment vertical="center"/>
    </xf>
    <xf numFmtId="168" fontId="9" fillId="4" borderId="1" xfId="1" applyNumberFormat="1" applyFont="1" applyFill="1" applyBorder="1" applyAlignment="1" applyProtection="1">
      <alignment vertical="center" wrapText="1"/>
    </xf>
    <xf numFmtId="4" fontId="9" fillId="4" borderId="1" xfId="3" applyNumberFormat="1" applyFont="1" applyFill="1" applyBorder="1" applyAlignment="1" applyProtection="1">
      <alignment vertical="center" wrapText="1"/>
    </xf>
    <xf numFmtId="168" fontId="9" fillId="4" borderId="1" xfId="3" applyNumberFormat="1" applyFont="1" applyFill="1" applyBorder="1" applyAlignment="1" applyProtection="1">
      <alignment vertical="center" wrapText="1"/>
    </xf>
    <xf numFmtId="0" fontId="9" fillId="4" borderId="9" xfId="1" applyFont="1" applyFill="1" applyBorder="1" applyAlignment="1" applyProtection="1">
      <alignment vertical="top"/>
    </xf>
    <xf numFmtId="0" fontId="9" fillId="4" borderId="10" xfId="1" applyFont="1" applyFill="1" applyBorder="1" applyAlignment="1" applyProtection="1">
      <alignment horizontal="center" vertical="top"/>
    </xf>
    <xf numFmtId="0" fontId="9" fillId="4" borderId="1" xfId="1" applyFont="1" applyFill="1" applyBorder="1" applyAlignment="1" applyProtection="1"/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34" activePane="bottomRight" state="frozen"/>
      <selection pane="topRight" activeCell="B1" sqref="B1"/>
      <selection pane="bottomLeft" activeCell="A9" sqref="A9"/>
      <selection pane="bottomRight" activeCell="C142" sqref="C142"/>
    </sheetView>
  </sheetViews>
  <sheetFormatPr defaultColWidth="9.140625" defaultRowHeight="15" x14ac:dyDescent="0.25"/>
  <cols>
    <col min="1" max="1" width="48.85546875" style="104" customWidth="1"/>
    <col min="2" max="2" width="24.85546875" style="105" customWidth="1"/>
    <col min="3" max="3" width="15.85546875" style="105" customWidth="1"/>
    <col min="4" max="4" width="20.140625" style="105" customWidth="1"/>
    <col min="5" max="5" width="18.5703125" style="105" customWidth="1"/>
    <col min="6" max="6" width="21.85546875" style="105" bestFit="1" customWidth="1"/>
    <col min="7" max="7" width="23.28515625" style="105" bestFit="1" customWidth="1"/>
    <col min="8" max="8" width="16.7109375" style="105" customWidth="1"/>
    <col min="9" max="9" width="18.7109375" style="105" customWidth="1"/>
    <col min="10" max="10" width="16.5703125" style="105" customWidth="1"/>
    <col min="11" max="11" width="19" style="105" customWidth="1"/>
    <col min="12" max="12" width="18.42578125" style="105" customWidth="1"/>
    <col min="13" max="13" width="15.85546875" style="105" customWidth="1"/>
    <col min="14" max="14" width="16.42578125" style="105" customWidth="1"/>
    <col min="15" max="15" width="17" style="105" customWidth="1"/>
    <col min="16" max="16" width="15.5703125" style="105" customWidth="1"/>
    <col min="17" max="17" width="16.42578125" style="105" customWidth="1"/>
    <col min="18" max="18" width="16.7109375" style="105" customWidth="1"/>
    <col min="19" max="19" width="17.85546875" style="105" customWidth="1"/>
    <col min="20" max="20" width="13.5703125" style="105" customWidth="1"/>
    <col min="21" max="21" width="16.42578125" style="105" customWidth="1"/>
    <col min="22" max="22" width="15.28515625" style="105" customWidth="1"/>
    <col min="23" max="23" width="17" style="105" customWidth="1"/>
    <col min="24" max="24" width="16" style="105" customWidth="1"/>
    <col min="25" max="25" width="18.140625" style="105" customWidth="1"/>
    <col min="26" max="26" width="16.5703125" style="105" customWidth="1"/>
    <col min="27" max="27" width="18.42578125" style="105" customWidth="1"/>
    <col min="28" max="28" width="16" style="105" customWidth="1"/>
    <col min="29" max="29" width="18.140625" style="105" customWidth="1"/>
    <col min="30" max="30" width="17" style="105" customWidth="1"/>
    <col min="31" max="31" width="18.42578125" style="105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5"/>
      <c r="U1" s="175"/>
      <c r="V1" s="175"/>
      <c r="W1" s="175"/>
      <c r="X1" s="175"/>
      <c r="Y1" s="175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4"/>
      <c r="AF2" s="5"/>
    </row>
    <row r="3" spans="1:32" ht="20.25" x14ac:dyDescent="0.25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2"/>
      <c r="Q3" s="2"/>
      <c r="R3" s="2"/>
      <c r="S3" s="2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4"/>
      <c r="AF3" s="5"/>
    </row>
    <row r="4" spans="1:32" ht="20.25" x14ac:dyDescent="0.25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77" t="s">
        <v>2</v>
      </c>
      <c r="B6" s="178" t="s">
        <v>3</v>
      </c>
      <c r="C6" s="178" t="s">
        <v>3</v>
      </c>
      <c r="D6" s="178" t="s">
        <v>4</v>
      </c>
      <c r="E6" s="178" t="s">
        <v>5</v>
      </c>
      <c r="F6" s="164" t="s">
        <v>6</v>
      </c>
      <c r="G6" s="165"/>
      <c r="H6" s="164" t="s">
        <v>7</v>
      </c>
      <c r="I6" s="165"/>
      <c r="J6" s="164" t="s">
        <v>8</v>
      </c>
      <c r="K6" s="165"/>
      <c r="L6" s="164" t="s">
        <v>9</v>
      </c>
      <c r="M6" s="165"/>
      <c r="N6" s="164" t="s">
        <v>10</v>
      </c>
      <c r="O6" s="165"/>
      <c r="P6" s="164" t="s">
        <v>11</v>
      </c>
      <c r="Q6" s="165"/>
      <c r="R6" s="164" t="s">
        <v>12</v>
      </c>
      <c r="S6" s="165"/>
      <c r="T6" s="164" t="s">
        <v>13</v>
      </c>
      <c r="U6" s="165"/>
      <c r="V6" s="164" t="s">
        <v>14</v>
      </c>
      <c r="W6" s="165"/>
      <c r="X6" s="164" t="s">
        <v>15</v>
      </c>
      <c r="Y6" s="165"/>
      <c r="Z6" s="164" t="s">
        <v>16</v>
      </c>
      <c r="AA6" s="165"/>
      <c r="AB6" s="164" t="s">
        <v>17</v>
      </c>
      <c r="AC6" s="165"/>
      <c r="AD6" s="164" t="s">
        <v>18</v>
      </c>
      <c r="AE6" s="165"/>
      <c r="AF6" s="168" t="s">
        <v>19</v>
      </c>
    </row>
    <row r="7" spans="1:32" ht="31.5" customHeight="1" x14ac:dyDescent="0.25">
      <c r="A7" s="177"/>
      <c r="B7" s="179"/>
      <c r="C7" s="179"/>
      <c r="D7" s="179"/>
      <c r="E7" s="179"/>
      <c r="F7" s="166"/>
      <c r="G7" s="167"/>
      <c r="H7" s="166"/>
      <c r="I7" s="167"/>
      <c r="J7" s="166"/>
      <c r="K7" s="167"/>
      <c r="L7" s="166"/>
      <c r="M7" s="167"/>
      <c r="N7" s="166"/>
      <c r="O7" s="167"/>
      <c r="P7" s="166"/>
      <c r="Q7" s="167"/>
      <c r="R7" s="166"/>
      <c r="S7" s="167"/>
      <c r="T7" s="166"/>
      <c r="U7" s="167"/>
      <c r="V7" s="166"/>
      <c r="W7" s="167"/>
      <c r="X7" s="166"/>
      <c r="Y7" s="167"/>
      <c r="Z7" s="166"/>
      <c r="AA7" s="167"/>
      <c r="AB7" s="166"/>
      <c r="AC7" s="167"/>
      <c r="AD7" s="166"/>
      <c r="AE7" s="167"/>
      <c r="AF7" s="168"/>
    </row>
    <row r="8" spans="1:32" ht="37.5" x14ac:dyDescent="0.25">
      <c r="A8" s="177"/>
      <c r="B8" s="9" t="s">
        <v>20</v>
      </c>
      <c r="C8" s="10">
        <v>44682</v>
      </c>
      <c r="D8" s="10">
        <v>44682</v>
      </c>
      <c r="E8" s="10">
        <v>44682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" t="s">
        <v>23</v>
      </c>
      <c r="Q8" s="1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68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69" t="s">
        <v>25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</row>
    <row r="11" spans="1:32" s="16" customFormat="1" ht="18.75" x14ac:dyDescent="0.25">
      <c r="A11" s="172" t="s">
        <v>26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4"/>
    </row>
    <row r="12" spans="1:32" s="16" customFormat="1" ht="18.75" x14ac:dyDescent="0.25">
      <c r="A12" s="142" t="s">
        <v>27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3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33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3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3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4"/>
    </row>
    <row r="18" spans="1:32" s="16" customFormat="1" ht="18.75" x14ac:dyDescent="0.25">
      <c r="A18" s="142" t="s">
        <v>33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22">
        <f t="shared" si="10"/>
        <v>0</v>
      </c>
      <c r="Q19" s="2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33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22">
        <v>0</v>
      </c>
      <c r="Q20" s="2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33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33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33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34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62" t="s">
        <v>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25" t="s">
        <v>36</v>
      </c>
    </row>
    <row r="26" spans="1:32" s="16" customFormat="1" ht="18.75" x14ac:dyDescent="0.3">
      <c r="A26" s="18" t="s">
        <v>28</v>
      </c>
      <c r="B26" s="33">
        <f>B32</f>
        <v>6744.8</v>
      </c>
      <c r="C26" s="33">
        <f>H26+J26+L26+N26+P26+R26+T26+V26+X26+Z26+AB26</f>
        <v>3561</v>
      </c>
      <c r="D26" s="32">
        <f t="shared" ref="D26:E29" si="19">D32</f>
        <v>0</v>
      </c>
      <c r="E26" s="32">
        <f t="shared" si="19"/>
        <v>0</v>
      </c>
      <c r="F26" s="22">
        <f>(E26/B26*100)</f>
        <v>0</v>
      </c>
      <c r="G26" s="22">
        <f>(E26/C26*100)</f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0">N32</f>
        <v>3200</v>
      </c>
      <c r="O26" s="22">
        <v>0</v>
      </c>
      <c r="P26" s="22">
        <f t="shared" ref="P26:P29" si="21">P32</f>
        <v>233.4</v>
      </c>
      <c r="Q26" s="22">
        <f t="shared" ref="Q26:Q29" si="22">Q32</f>
        <v>233.4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f t="shared" ref="X26:X29" si="23">X32</f>
        <v>127.6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3183.8</v>
      </c>
      <c r="AE26" s="22">
        <v>0</v>
      </c>
      <c r="AF26" s="125"/>
    </row>
    <row r="27" spans="1:32" s="16" customFormat="1" ht="18.75" x14ac:dyDescent="0.3">
      <c r="A27" s="18" t="s">
        <v>29</v>
      </c>
      <c r="B27" s="33">
        <f t="shared" ref="B27:B30" si="24">B33</f>
        <v>0</v>
      </c>
      <c r="C27" s="33">
        <f>H27+J27+L27+N27+P27+R27+T27+V27+X27+Z27+AB27</f>
        <v>0</v>
      </c>
      <c r="D27" s="32">
        <f t="shared" si="19"/>
        <v>0</v>
      </c>
      <c r="E27" s="32">
        <f t="shared" si="19"/>
        <v>0</v>
      </c>
      <c r="F27" s="22" t="e">
        <f t="shared" ref="F27:F30" si="25">(E27/B27*100)</f>
        <v>#DIV/0!</v>
      </c>
      <c r="G27" s="22" t="e">
        <f t="shared" ref="G27:G30" si="26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0"/>
        <v>0</v>
      </c>
      <c r="O27" s="22">
        <v>0</v>
      </c>
      <c r="P27" s="22">
        <f t="shared" si="21"/>
        <v>0</v>
      </c>
      <c r="Q27" s="22">
        <f t="shared" si="22"/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3"/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27">AD33</f>
        <v>0</v>
      </c>
      <c r="AE27" s="22">
        <v>0</v>
      </c>
      <c r="AF27" s="125"/>
    </row>
    <row r="28" spans="1:32" s="16" customFormat="1" ht="18.75" x14ac:dyDescent="0.3">
      <c r="A28" s="18" t="s">
        <v>30</v>
      </c>
      <c r="B28" s="33">
        <f t="shared" si="24"/>
        <v>1212.4000000000001</v>
      </c>
      <c r="C28" s="33">
        <f t="shared" ref="C28:C29" si="28">H28+J28+L28+N28+P28+R28+T28+V28+X28+Z28+AB28</f>
        <v>212.4</v>
      </c>
      <c r="D28" s="32">
        <f t="shared" si="19"/>
        <v>0</v>
      </c>
      <c r="E28" s="32">
        <f t="shared" si="19"/>
        <v>0</v>
      </c>
      <c r="F28" s="22">
        <f t="shared" si="25"/>
        <v>0</v>
      </c>
      <c r="G28" s="22">
        <f t="shared" si="26"/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0"/>
        <v>0</v>
      </c>
      <c r="O28" s="22">
        <v>0</v>
      </c>
      <c r="P28" s="22">
        <f t="shared" si="21"/>
        <v>212.4</v>
      </c>
      <c r="Q28" s="22">
        <f t="shared" si="22"/>
        <v>212.4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f t="shared" si="23"/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27"/>
        <v>1000</v>
      </c>
      <c r="AE28" s="22">
        <v>0</v>
      </c>
      <c r="AF28" s="125"/>
    </row>
    <row r="29" spans="1:32" s="16" customFormat="1" ht="18.75" x14ac:dyDescent="0.3">
      <c r="A29" s="18" t="s">
        <v>31</v>
      </c>
      <c r="B29" s="33">
        <f t="shared" si="24"/>
        <v>2332.4</v>
      </c>
      <c r="C29" s="33">
        <f t="shared" si="28"/>
        <v>148.6</v>
      </c>
      <c r="D29" s="32">
        <f t="shared" si="19"/>
        <v>0</v>
      </c>
      <c r="E29" s="32">
        <f t="shared" si="19"/>
        <v>0</v>
      </c>
      <c r="F29" s="22">
        <f t="shared" si="25"/>
        <v>0</v>
      </c>
      <c r="G29" s="22">
        <f t="shared" si="26"/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0"/>
        <v>0</v>
      </c>
      <c r="O29" s="22">
        <v>0</v>
      </c>
      <c r="P29" s="22">
        <f t="shared" si="21"/>
        <v>21</v>
      </c>
      <c r="Q29" s="22">
        <f t="shared" si="22"/>
        <v>21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f t="shared" si="23"/>
        <v>127.6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27"/>
        <v>2183.8000000000002</v>
      </c>
      <c r="AE29" s="22">
        <v>0</v>
      </c>
      <c r="AF29" s="125"/>
    </row>
    <row r="30" spans="1:32" s="16" customFormat="1" ht="75.75" customHeight="1" x14ac:dyDescent="0.3">
      <c r="A30" s="18" t="s">
        <v>32</v>
      </c>
      <c r="B30" s="33">
        <f t="shared" si="24"/>
        <v>3200</v>
      </c>
      <c r="C30" s="33">
        <f>H30+J30+L30+N30+P30+R30+T30+V30+X30+Z30+AB30</f>
        <v>3200</v>
      </c>
      <c r="D30" s="32">
        <f ca="1">D36</f>
        <v>0</v>
      </c>
      <c r="E30" s="32">
        <f ca="1">E36</f>
        <v>0</v>
      </c>
      <c r="F30" s="22">
        <f t="shared" ca="1" si="25"/>
        <v>0</v>
      </c>
      <c r="G30" s="22">
        <f t="shared" ca="1" si="26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22">
        <f>P36</f>
        <v>0</v>
      </c>
      <c r="Q30" s="22">
        <f>Q36</f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25"/>
    </row>
    <row r="31" spans="1:32" s="16" customFormat="1" ht="18.75" x14ac:dyDescent="0.25">
      <c r="A31" s="152" t="s">
        <v>37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4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6744.8</v>
      </c>
      <c r="C32" s="32">
        <f t="shared" ref="C32:C35" si="29">H32+N32+P32</f>
        <v>3433.4</v>
      </c>
      <c r="D32" s="32">
        <f t="shared" ref="D32:D34" si="30">I32+K32+M32</f>
        <v>0</v>
      </c>
      <c r="E32" s="33">
        <f t="shared" ref="E32:E35" si="31">D32</f>
        <v>0</v>
      </c>
      <c r="F32" s="21">
        <f t="shared" ref="F32:F36" si="32">IFERROR(E32/B32*100,0)</f>
        <v>0</v>
      </c>
      <c r="G32" s="21">
        <f t="shared" ref="G32:G36" si="33">IFERROR(E32/C32*100,0)</f>
        <v>0</v>
      </c>
      <c r="H32" s="32">
        <f>SUM(H33:H36)</f>
        <v>0</v>
      </c>
      <c r="I32" s="32">
        <v>0</v>
      </c>
      <c r="J32" s="32">
        <v>0</v>
      </c>
      <c r="K32" s="32">
        <f t="shared" ref="K32:AE32" si="34">SUM(K33:K36)</f>
        <v>0</v>
      </c>
      <c r="L32" s="32">
        <f t="shared" si="34"/>
        <v>0</v>
      </c>
      <c r="M32" s="32">
        <f t="shared" si="34"/>
        <v>0</v>
      </c>
      <c r="N32" s="32">
        <f t="shared" si="34"/>
        <v>3200</v>
      </c>
      <c r="O32" s="32">
        <f t="shared" si="34"/>
        <v>0</v>
      </c>
      <c r="P32" s="32">
        <f t="shared" si="34"/>
        <v>233.4</v>
      </c>
      <c r="Q32" s="32">
        <f t="shared" si="34"/>
        <v>233.4</v>
      </c>
      <c r="R32" s="32">
        <f t="shared" si="34"/>
        <v>0</v>
      </c>
      <c r="S32" s="32">
        <f t="shared" si="34"/>
        <v>0</v>
      </c>
      <c r="T32" s="32">
        <f t="shared" si="34"/>
        <v>0</v>
      </c>
      <c r="U32" s="32">
        <f t="shared" si="34"/>
        <v>0</v>
      </c>
      <c r="V32" s="32">
        <f t="shared" si="34"/>
        <v>0</v>
      </c>
      <c r="W32" s="32">
        <f t="shared" si="34"/>
        <v>0</v>
      </c>
      <c r="X32" s="32">
        <f t="shared" si="34"/>
        <v>127.6</v>
      </c>
      <c r="Y32" s="32">
        <f t="shared" si="34"/>
        <v>0</v>
      </c>
      <c r="Z32" s="32">
        <f t="shared" si="34"/>
        <v>0</v>
      </c>
      <c r="AA32" s="32">
        <f t="shared" si="34"/>
        <v>0</v>
      </c>
      <c r="AB32" s="32">
        <f t="shared" si="34"/>
        <v>0</v>
      </c>
      <c r="AC32" s="32">
        <f t="shared" si="34"/>
        <v>0</v>
      </c>
      <c r="AD32" s="32">
        <f t="shared" si="34"/>
        <v>3183.8</v>
      </c>
      <c r="AE32" s="32">
        <f t="shared" si="34"/>
        <v>0</v>
      </c>
      <c r="AF32" s="135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29"/>
        <v>0</v>
      </c>
      <c r="D33" s="32">
        <f t="shared" si="30"/>
        <v>0</v>
      </c>
      <c r="E33" s="33">
        <f t="shared" si="31"/>
        <v>0</v>
      </c>
      <c r="F33" s="21">
        <f t="shared" si="32"/>
        <v>0</v>
      </c>
      <c r="G33" s="21">
        <f t="shared" si="33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35">SUM(AE34:AE37)</f>
        <v>0</v>
      </c>
      <c r="AF33" s="136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 t="shared" si="29"/>
        <v>212.4</v>
      </c>
      <c r="D34" s="32">
        <f t="shared" si="30"/>
        <v>0</v>
      </c>
      <c r="E34" s="33">
        <f t="shared" si="31"/>
        <v>0</v>
      </c>
      <c r="F34" s="21">
        <f t="shared" si="32"/>
        <v>0</v>
      </c>
      <c r="G34" s="21">
        <f t="shared" si="33"/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212.4</v>
      </c>
      <c r="Q34" s="32">
        <v>212.4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35"/>
        <v>0</v>
      </c>
      <c r="AF34" s="136"/>
    </row>
    <row r="35" spans="1:32" s="16" customFormat="1" ht="18.75" x14ac:dyDescent="0.3">
      <c r="A35" s="18" t="s">
        <v>31</v>
      </c>
      <c r="B35" s="33">
        <f>H35+J35+L35+N35+P35+R35+T35+AD35+V35+X35+Z35+AB35</f>
        <v>2332.4</v>
      </c>
      <c r="C35" s="32">
        <f t="shared" si="29"/>
        <v>21</v>
      </c>
      <c r="D35" s="32">
        <f>I35+K35+M35</f>
        <v>0</v>
      </c>
      <c r="E35" s="33">
        <f t="shared" si="31"/>
        <v>0</v>
      </c>
      <c r="F35" s="21">
        <f t="shared" si="32"/>
        <v>0</v>
      </c>
      <c r="G35" s="21">
        <f t="shared" si="33"/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21</v>
      </c>
      <c r="Q35" s="32">
        <v>21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2183.8000000000002</v>
      </c>
      <c r="AE35" s="32">
        <f t="shared" si="35"/>
        <v>0</v>
      </c>
      <c r="AF35" s="136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H36+N36+P36</f>
        <v>3200</v>
      </c>
      <c r="D36" s="32">
        <f ca="1">E36</f>
        <v>0</v>
      </c>
      <c r="E36" s="33">
        <f ca="1">D36</f>
        <v>0</v>
      </c>
      <c r="F36" s="21">
        <f t="shared" ca="1" si="32"/>
        <v>0</v>
      </c>
      <c r="G36" s="21">
        <f t="shared" ca="1" si="33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35"/>
        <v>0</v>
      </c>
      <c r="AF36" s="145"/>
    </row>
    <row r="37" spans="1:32" s="16" customFormat="1" ht="18.75" x14ac:dyDescent="0.25">
      <c r="A37" s="152" t="s">
        <v>38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4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8403.4</v>
      </c>
      <c r="C38" s="32">
        <f>SUM(C39:C42)</f>
        <v>0</v>
      </c>
      <c r="D38" s="32">
        <f t="shared" ref="D38:E38" si="36">SUM(D39:D42)</f>
        <v>0</v>
      </c>
      <c r="E38" s="32">
        <f t="shared" si="36"/>
        <v>0</v>
      </c>
      <c r="F38" s="35">
        <f>E38/B38*100</f>
        <v>0</v>
      </c>
      <c r="G38" s="35" t="e">
        <f>E38/C38*100</f>
        <v>#DIV/0!</v>
      </c>
      <c r="H38" s="32">
        <f>SUM(H39:H42)</f>
        <v>0</v>
      </c>
      <c r="I38" s="32">
        <f t="shared" ref="I38:AE38" si="37">SUM(I39:I42)</f>
        <v>0</v>
      </c>
      <c r="J38" s="32">
        <f t="shared" si="37"/>
        <v>0</v>
      </c>
      <c r="K38" s="32">
        <f t="shared" si="37"/>
        <v>0</v>
      </c>
      <c r="L38" s="32">
        <f t="shared" si="37"/>
        <v>0</v>
      </c>
      <c r="M38" s="32">
        <f t="shared" si="37"/>
        <v>0</v>
      </c>
      <c r="N38" s="32">
        <f t="shared" si="37"/>
        <v>0</v>
      </c>
      <c r="O38" s="32">
        <f t="shared" si="37"/>
        <v>0</v>
      </c>
      <c r="P38" s="32">
        <f t="shared" si="37"/>
        <v>1947.33</v>
      </c>
      <c r="Q38" s="32">
        <f t="shared" si="37"/>
        <v>1947.33</v>
      </c>
      <c r="R38" s="32">
        <f t="shared" si="37"/>
        <v>0</v>
      </c>
      <c r="S38" s="32">
        <f t="shared" si="37"/>
        <v>0</v>
      </c>
      <c r="T38" s="32">
        <f t="shared" si="37"/>
        <v>0</v>
      </c>
      <c r="U38" s="32">
        <f t="shared" si="37"/>
        <v>0</v>
      </c>
      <c r="V38" s="32">
        <f t="shared" si="37"/>
        <v>0</v>
      </c>
      <c r="W38" s="32">
        <f t="shared" si="37"/>
        <v>0</v>
      </c>
      <c r="X38" s="32">
        <f t="shared" si="37"/>
        <v>0</v>
      </c>
      <c r="Y38" s="32">
        <f t="shared" si="37"/>
        <v>0</v>
      </c>
      <c r="Z38" s="32">
        <f t="shared" si="37"/>
        <v>5000</v>
      </c>
      <c r="AA38" s="32">
        <f t="shared" si="37"/>
        <v>0</v>
      </c>
      <c r="AB38" s="32">
        <f t="shared" si="37"/>
        <v>0</v>
      </c>
      <c r="AC38" s="32">
        <f t="shared" si="37"/>
        <v>0</v>
      </c>
      <c r="AD38" s="33">
        <f t="shared" ref="AD38:AD41" si="38">AD44</f>
        <v>1456.07</v>
      </c>
      <c r="AE38" s="32">
        <f t="shared" si="37"/>
        <v>0</v>
      </c>
      <c r="AF38" s="155"/>
    </row>
    <row r="39" spans="1:32" s="16" customFormat="1" ht="18.75" x14ac:dyDescent="0.3">
      <c r="A39" s="18" t="s">
        <v>29</v>
      </c>
      <c r="B39" s="33">
        <f t="shared" ref="B39:E42" si="39">B45</f>
        <v>0</v>
      </c>
      <c r="C39" s="33">
        <f t="shared" si="39"/>
        <v>0</v>
      </c>
      <c r="D39" s="33">
        <f t="shared" si="39"/>
        <v>0</v>
      </c>
      <c r="E39" s="33">
        <f t="shared" si="39"/>
        <v>0</v>
      </c>
      <c r="F39" s="21">
        <f t="shared" ref="F39:F42" si="40">IFERROR(E39/B39*100,0)</f>
        <v>0</v>
      </c>
      <c r="G39" s="21">
        <f t="shared" ref="G39:G42" si="41">IFERROR(E39/C39*100,0)</f>
        <v>0</v>
      </c>
      <c r="H39" s="33">
        <f>H45</f>
        <v>0</v>
      </c>
      <c r="I39" s="33">
        <f t="shared" ref="I39:AE42" si="42">I45</f>
        <v>0</v>
      </c>
      <c r="J39" s="33">
        <f t="shared" si="42"/>
        <v>0</v>
      </c>
      <c r="K39" s="33">
        <f t="shared" si="42"/>
        <v>0</v>
      </c>
      <c r="L39" s="33">
        <f t="shared" si="42"/>
        <v>0</v>
      </c>
      <c r="M39" s="33">
        <f t="shared" si="42"/>
        <v>0</v>
      </c>
      <c r="N39" s="33">
        <f t="shared" si="42"/>
        <v>0</v>
      </c>
      <c r="O39" s="33">
        <f t="shared" si="42"/>
        <v>0</v>
      </c>
      <c r="P39" s="33">
        <v>0</v>
      </c>
      <c r="Q39" s="33">
        <f t="shared" si="42"/>
        <v>0</v>
      </c>
      <c r="R39" s="33">
        <f t="shared" si="42"/>
        <v>0</v>
      </c>
      <c r="S39" s="33">
        <f t="shared" si="42"/>
        <v>0</v>
      </c>
      <c r="T39" s="33">
        <f t="shared" si="42"/>
        <v>0</v>
      </c>
      <c r="U39" s="33">
        <f t="shared" si="42"/>
        <v>0</v>
      </c>
      <c r="V39" s="33">
        <f t="shared" si="42"/>
        <v>0</v>
      </c>
      <c r="W39" s="33">
        <f t="shared" si="42"/>
        <v>0</v>
      </c>
      <c r="X39" s="33">
        <f t="shared" si="42"/>
        <v>0</v>
      </c>
      <c r="Y39" s="33">
        <f t="shared" si="42"/>
        <v>0</v>
      </c>
      <c r="Z39" s="33">
        <v>0</v>
      </c>
      <c r="AA39" s="33">
        <f t="shared" si="42"/>
        <v>0</v>
      </c>
      <c r="AB39" s="33">
        <f t="shared" si="42"/>
        <v>0</v>
      </c>
      <c r="AC39" s="33">
        <f t="shared" si="42"/>
        <v>0</v>
      </c>
      <c r="AD39" s="33">
        <f t="shared" si="42"/>
        <v>0</v>
      </c>
      <c r="AE39" s="33">
        <f t="shared" si="42"/>
        <v>0</v>
      </c>
      <c r="AF39" s="155"/>
    </row>
    <row r="40" spans="1:32" s="16" customFormat="1" ht="18.75" x14ac:dyDescent="0.3">
      <c r="A40" s="18" t="s">
        <v>30</v>
      </c>
      <c r="B40" s="33">
        <f t="shared" si="39"/>
        <v>0</v>
      </c>
      <c r="C40" s="33">
        <f>C46</f>
        <v>0</v>
      </c>
      <c r="D40" s="33">
        <f t="shared" si="39"/>
        <v>0</v>
      </c>
      <c r="E40" s="33">
        <f t="shared" si="39"/>
        <v>0</v>
      </c>
      <c r="F40" s="21">
        <f t="shared" si="40"/>
        <v>0</v>
      </c>
      <c r="G40" s="21">
        <f t="shared" si="41"/>
        <v>0</v>
      </c>
      <c r="H40" s="33">
        <f t="shared" ref="H40:W42" si="43">H46</f>
        <v>0</v>
      </c>
      <c r="I40" s="33">
        <f t="shared" si="43"/>
        <v>0</v>
      </c>
      <c r="J40" s="33">
        <f t="shared" si="43"/>
        <v>0</v>
      </c>
      <c r="K40" s="33">
        <f t="shared" si="43"/>
        <v>0</v>
      </c>
      <c r="L40" s="33">
        <f t="shared" si="43"/>
        <v>0</v>
      </c>
      <c r="M40" s="33">
        <f t="shared" si="43"/>
        <v>0</v>
      </c>
      <c r="N40" s="33">
        <f t="shared" si="43"/>
        <v>0</v>
      </c>
      <c r="O40" s="33">
        <f t="shared" si="43"/>
        <v>0</v>
      </c>
      <c r="P40" s="33">
        <f t="shared" si="43"/>
        <v>0</v>
      </c>
      <c r="Q40" s="33">
        <f t="shared" si="43"/>
        <v>0</v>
      </c>
      <c r="R40" s="33">
        <f t="shared" si="43"/>
        <v>0</v>
      </c>
      <c r="S40" s="33">
        <f t="shared" si="43"/>
        <v>0</v>
      </c>
      <c r="T40" s="33">
        <f t="shared" si="43"/>
        <v>0</v>
      </c>
      <c r="U40" s="33">
        <f t="shared" si="43"/>
        <v>0</v>
      </c>
      <c r="V40" s="33">
        <f t="shared" si="43"/>
        <v>0</v>
      </c>
      <c r="W40" s="33">
        <f t="shared" si="43"/>
        <v>0</v>
      </c>
      <c r="X40" s="33">
        <f t="shared" si="42"/>
        <v>0</v>
      </c>
      <c r="Y40" s="33">
        <f t="shared" si="42"/>
        <v>0</v>
      </c>
      <c r="Z40" s="33">
        <f t="shared" si="42"/>
        <v>0</v>
      </c>
      <c r="AA40" s="33">
        <f t="shared" si="42"/>
        <v>0</v>
      </c>
      <c r="AB40" s="33">
        <f t="shared" si="42"/>
        <v>0</v>
      </c>
      <c r="AC40" s="33">
        <f t="shared" si="42"/>
        <v>0</v>
      </c>
      <c r="AD40" s="33">
        <f t="shared" si="38"/>
        <v>0</v>
      </c>
      <c r="AE40" s="33">
        <f t="shared" si="42"/>
        <v>0</v>
      </c>
      <c r="AF40" s="155"/>
    </row>
    <row r="41" spans="1:32" s="16" customFormat="1" ht="18.75" x14ac:dyDescent="0.3">
      <c r="A41" s="18" t="s">
        <v>31</v>
      </c>
      <c r="B41" s="33">
        <f t="shared" si="39"/>
        <v>8403.4</v>
      </c>
      <c r="C41" s="33">
        <f t="shared" si="39"/>
        <v>0</v>
      </c>
      <c r="D41" s="33">
        <f>E41</f>
        <v>0</v>
      </c>
      <c r="E41" s="33">
        <f>I41</f>
        <v>0</v>
      </c>
      <c r="F41" s="21">
        <f t="shared" si="40"/>
        <v>0</v>
      </c>
      <c r="G41" s="21">
        <f t="shared" si="41"/>
        <v>0</v>
      </c>
      <c r="H41" s="33">
        <f t="shared" si="43"/>
        <v>0</v>
      </c>
      <c r="I41" s="33">
        <f t="shared" si="42"/>
        <v>0</v>
      </c>
      <c r="J41" s="33">
        <f t="shared" si="42"/>
        <v>0</v>
      </c>
      <c r="K41" s="33">
        <f t="shared" si="42"/>
        <v>0</v>
      </c>
      <c r="L41" s="33">
        <f t="shared" si="42"/>
        <v>0</v>
      </c>
      <c r="M41" s="33">
        <f t="shared" si="42"/>
        <v>0</v>
      </c>
      <c r="N41" s="33">
        <f t="shared" si="42"/>
        <v>0</v>
      </c>
      <c r="O41" s="33">
        <f t="shared" si="42"/>
        <v>0</v>
      </c>
      <c r="P41" s="33">
        <f t="shared" si="42"/>
        <v>1947.33</v>
      </c>
      <c r="Q41" s="33">
        <f t="shared" si="42"/>
        <v>1947.33</v>
      </c>
      <c r="R41" s="33">
        <f t="shared" si="42"/>
        <v>0</v>
      </c>
      <c r="S41" s="33">
        <f t="shared" si="42"/>
        <v>0</v>
      </c>
      <c r="T41" s="33">
        <f t="shared" si="42"/>
        <v>0</v>
      </c>
      <c r="U41" s="33">
        <f t="shared" si="42"/>
        <v>0</v>
      </c>
      <c r="V41" s="33">
        <f t="shared" si="42"/>
        <v>0</v>
      </c>
      <c r="W41" s="33">
        <f t="shared" si="42"/>
        <v>0</v>
      </c>
      <c r="X41" s="33">
        <f t="shared" si="42"/>
        <v>0</v>
      </c>
      <c r="Y41" s="33">
        <f t="shared" si="42"/>
        <v>0</v>
      </c>
      <c r="Z41" s="33">
        <f t="shared" si="42"/>
        <v>5000</v>
      </c>
      <c r="AA41" s="33">
        <f t="shared" si="42"/>
        <v>0</v>
      </c>
      <c r="AB41" s="33">
        <f t="shared" si="42"/>
        <v>0</v>
      </c>
      <c r="AC41" s="33">
        <f t="shared" si="42"/>
        <v>0</v>
      </c>
      <c r="AD41" s="33">
        <f t="shared" si="38"/>
        <v>1456.07</v>
      </c>
      <c r="AE41" s="33">
        <f t="shared" si="42"/>
        <v>0</v>
      </c>
      <c r="AF41" s="155"/>
    </row>
    <row r="42" spans="1:32" s="16" customFormat="1" ht="18.75" x14ac:dyDescent="0.3">
      <c r="A42" s="18" t="s">
        <v>32</v>
      </c>
      <c r="B42" s="33">
        <f t="shared" si="39"/>
        <v>0</v>
      </c>
      <c r="C42" s="33">
        <f t="shared" si="39"/>
        <v>0</v>
      </c>
      <c r="D42" s="33">
        <f t="shared" si="39"/>
        <v>0</v>
      </c>
      <c r="E42" s="33">
        <f t="shared" si="39"/>
        <v>0</v>
      </c>
      <c r="F42" s="21">
        <f t="shared" si="40"/>
        <v>0</v>
      </c>
      <c r="G42" s="21">
        <f t="shared" si="41"/>
        <v>0</v>
      </c>
      <c r="H42" s="33">
        <f t="shared" si="43"/>
        <v>0</v>
      </c>
      <c r="I42" s="33">
        <f t="shared" si="42"/>
        <v>0</v>
      </c>
      <c r="J42" s="33">
        <f t="shared" si="42"/>
        <v>0</v>
      </c>
      <c r="K42" s="33">
        <f t="shared" si="42"/>
        <v>0</v>
      </c>
      <c r="L42" s="33">
        <f t="shared" si="42"/>
        <v>0</v>
      </c>
      <c r="M42" s="33">
        <f t="shared" si="42"/>
        <v>0</v>
      </c>
      <c r="N42" s="33">
        <f t="shared" si="42"/>
        <v>0</v>
      </c>
      <c r="O42" s="33">
        <f t="shared" si="42"/>
        <v>0</v>
      </c>
      <c r="P42" s="33">
        <f t="shared" si="42"/>
        <v>0</v>
      </c>
      <c r="Q42" s="33">
        <f t="shared" si="42"/>
        <v>0</v>
      </c>
      <c r="R42" s="33">
        <f t="shared" si="42"/>
        <v>0</v>
      </c>
      <c r="S42" s="33">
        <f t="shared" si="42"/>
        <v>0</v>
      </c>
      <c r="T42" s="33">
        <f t="shared" si="42"/>
        <v>0</v>
      </c>
      <c r="U42" s="33">
        <f t="shared" si="42"/>
        <v>0</v>
      </c>
      <c r="V42" s="33">
        <f t="shared" si="42"/>
        <v>0</v>
      </c>
      <c r="W42" s="33">
        <f t="shared" si="42"/>
        <v>0</v>
      </c>
      <c r="X42" s="33">
        <f t="shared" si="42"/>
        <v>0</v>
      </c>
      <c r="Y42" s="33">
        <f t="shared" si="42"/>
        <v>0</v>
      </c>
      <c r="Z42" s="33">
        <f t="shared" si="42"/>
        <v>0</v>
      </c>
      <c r="AA42" s="33">
        <f t="shared" si="42"/>
        <v>0</v>
      </c>
      <c r="AB42" s="33">
        <f t="shared" si="42"/>
        <v>0</v>
      </c>
      <c r="AC42" s="33">
        <f t="shared" si="42"/>
        <v>0</v>
      </c>
      <c r="AD42" s="33">
        <f t="shared" si="42"/>
        <v>0</v>
      </c>
      <c r="AE42" s="33">
        <f t="shared" si="42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8403.4</v>
      </c>
      <c r="C44" s="33">
        <f>SUM(C45:C48)</f>
        <v>0</v>
      </c>
      <c r="D44" s="33">
        <f t="shared" ref="D44:E44" si="44">SUM(D45:D48)</f>
        <v>0</v>
      </c>
      <c r="E44" s="33">
        <f t="shared" si="44"/>
        <v>0</v>
      </c>
      <c r="F44" s="21">
        <f t="shared" ref="F44:F48" si="45">IFERROR(E44/B44*100,0)</f>
        <v>0</v>
      </c>
      <c r="G44" s="21">
        <f t="shared" ref="G44:G48" si="46">IFERROR(E44/C44*100,0)</f>
        <v>0</v>
      </c>
      <c r="H44" s="22">
        <f>SUM(H45:H48)</f>
        <v>0</v>
      </c>
      <c r="I44" s="22">
        <v>0</v>
      </c>
      <c r="J44" s="22">
        <v>0</v>
      </c>
      <c r="K44" s="22">
        <f t="shared" ref="K44:AE44" si="47">SUM(K45:K48)</f>
        <v>0</v>
      </c>
      <c r="L44" s="22">
        <f t="shared" si="47"/>
        <v>0</v>
      </c>
      <c r="M44" s="22">
        <f t="shared" si="47"/>
        <v>0</v>
      </c>
      <c r="N44" s="22">
        <f t="shared" si="47"/>
        <v>0</v>
      </c>
      <c r="O44" s="22">
        <f t="shared" si="47"/>
        <v>0</v>
      </c>
      <c r="P44" s="22">
        <f t="shared" si="47"/>
        <v>1947.33</v>
      </c>
      <c r="Q44" s="22">
        <f t="shared" si="47"/>
        <v>1947.33</v>
      </c>
      <c r="R44" s="22">
        <f t="shared" si="47"/>
        <v>0</v>
      </c>
      <c r="S44" s="22">
        <f t="shared" si="47"/>
        <v>0</v>
      </c>
      <c r="T44" s="22">
        <f t="shared" si="47"/>
        <v>0</v>
      </c>
      <c r="U44" s="22">
        <f t="shared" si="47"/>
        <v>0</v>
      </c>
      <c r="V44" s="22">
        <f t="shared" si="47"/>
        <v>0</v>
      </c>
      <c r="W44" s="22">
        <f t="shared" si="47"/>
        <v>0</v>
      </c>
      <c r="X44" s="22">
        <f t="shared" si="47"/>
        <v>0</v>
      </c>
      <c r="Y44" s="22">
        <f t="shared" si="47"/>
        <v>0</v>
      </c>
      <c r="Z44" s="22">
        <f t="shared" si="47"/>
        <v>5000</v>
      </c>
      <c r="AA44" s="22">
        <f t="shared" si="47"/>
        <v>0</v>
      </c>
      <c r="AB44" s="22">
        <f t="shared" si="47"/>
        <v>0</v>
      </c>
      <c r="AC44" s="22">
        <f t="shared" si="47"/>
        <v>0</v>
      </c>
      <c r="AD44" s="22">
        <f t="shared" si="47"/>
        <v>1456.07</v>
      </c>
      <c r="AE44" s="12">
        <f t="shared" si="47"/>
        <v>0</v>
      </c>
      <c r="AF44" s="129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48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45"/>
        <v>0</v>
      </c>
      <c r="G45" s="21">
        <f t="shared" si="46"/>
        <v>0</v>
      </c>
      <c r="H45" s="22">
        <v>0</v>
      </c>
      <c r="I45" s="22">
        <v>0</v>
      </c>
      <c r="J45" s="22">
        <v>0</v>
      </c>
      <c r="K45" s="22">
        <f t="shared" ref="K45:AE46" si="49">SUM(K46:K49)</f>
        <v>0</v>
      </c>
      <c r="L45" s="22">
        <f t="shared" si="49"/>
        <v>0</v>
      </c>
      <c r="M45" s="22">
        <f t="shared" si="49"/>
        <v>0</v>
      </c>
      <c r="N45" s="22">
        <f t="shared" si="49"/>
        <v>0</v>
      </c>
      <c r="O45" s="22">
        <f t="shared" si="49"/>
        <v>0</v>
      </c>
      <c r="P45" s="22">
        <v>0</v>
      </c>
      <c r="Q45" s="22">
        <v>0</v>
      </c>
      <c r="R45" s="22">
        <f t="shared" si="49"/>
        <v>0</v>
      </c>
      <c r="S45" s="22">
        <f t="shared" si="49"/>
        <v>0</v>
      </c>
      <c r="T45" s="22">
        <f t="shared" si="49"/>
        <v>0</v>
      </c>
      <c r="U45" s="22">
        <f t="shared" si="49"/>
        <v>0</v>
      </c>
      <c r="V45" s="22">
        <f t="shared" si="49"/>
        <v>0</v>
      </c>
      <c r="W45" s="22">
        <f t="shared" si="49"/>
        <v>0</v>
      </c>
      <c r="X45" s="22">
        <f t="shared" si="49"/>
        <v>0</v>
      </c>
      <c r="Y45" s="22">
        <f t="shared" si="49"/>
        <v>0</v>
      </c>
      <c r="Z45" s="22">
        <v>0</v>
      </c>
      <c r="AA45" s="22">
        <f t="shared" si="49"/>
        <v>0</v>
      </c>
      <c r="AB45" s="22">
        <f t="shared" si="49"/>
        <v>0</v>
      </c>
      <c r="AC45" s="22">
        <f t="shared" si="49"/>
        <v>0</v>
      </c>
      <c r="AD45" s="22">
        <v>0</v>
      </c>
      <c r="AE45" s="12">
        <f t="shared" si="49"/>
        <v>0</v>
      </c>
      <c r="AF45" s="130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48"/>
        <v>0</v>
      </c>
      <c r="D46" s="32">
        <f>E46</f>
        <v>0</v>
      </c>
      <c r="E46" s="33">
        <f>I46+K46+M46+O46+Q46+S46+U46+W46+Y46+AA46+AC46+AE46</f>
        <v>0</v>
      </c>
      <c r="F46" s="21">
        <f t="shared" si="45"/>
        <v>0</v>
      </c>
      <c r="G46" s="21">
        <f t="shared" si="46"/>
        <v>0</v>
      </c>
      <c r="H46" s="22">
        <v>0</v>
      </c>
      <c r="I46" s="22">
        <v>0</v>
      </c>
      <c r="J46" s="22">
        <v>0</v>
      </c>
      <c r="K46" s="22">
        <f t="shared" si="49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30"/>
    </row>
    <row r="47" spans="1:32" s="16" customFormat="1" ht="30" customHeight="1" x14ac:dyDescent="0.3">
      <c r="A47" s="18" t="s">
        <v>31</v>
      </c>
      <c r="B47" s="33">
        <f t="shared" ref="B47:B48" si="50">H47+J47+L47+N47+P47+R47+T47+V47+X47+Z47+AB47+AD47</f>
        <v>8403.4</v>
      </c>
      <c r="C47" s="32">
        <f>N47</f>
        <v>0</v>
      </c>
      <c r="D47" s="32">
        <f>D41</f>
        <v>0</v>
      </c>
      <c r="E47" s="32">
        <f>E41</f>
        <v>0</v>
      </c>
      <c r="F47" s="21">
        <f t="shared" si="45"/>
        <v>0</v>
      </c>
      <c r="G47" s="21">
        <f t="shared" si="46"/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1">
        <v>1947.33</v>
      </c>
      <c r="Q47" s="2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5000</v>
      </c>
      <c r="AA47" s="22">
        <v>0</v>
      </c>
      <c r="AB47" s="22">
        <v>0</v>
      </c>
      <c r="AC47" s="22">
        <v>0</v>
      </c>
      <c r="AD47" s="41">
        <v>1456.07</v>
      </c>
      <c r="AE47" s="42"/>
      <c r="AF47" s="130"/>
    </row>
    <row r="48" spans="1:32" s="16" customFormat="1" ht="67.5" customHeight="1" x14ac:dyDescent="0.3">
      <c r="A48" s="18" t="s">
        <v>32</v>
      </c>
      <c r="B48" s="33">
        <f t="shared" si="50"/>
        <v>0</v>
      </c>
      <c r="C48" s="32">
        <f t="shared" si="48"/>
        <v>0</v>
      </c>
      <c r="D48" s="32">
        <f>E48</f>
        <v>0</v>
      </c>
      <c r="E48" s="33">
        <f t="shared" ref="E48" si="51">I48+K48+M48+O48+Q48+S48+U48+W48+Y48+AA48+AC48+AE48</f>
        <v>0</v>
      </c>
      <c r="F48" s="21">
        <f t="shared" si="45"/>
        <v>0</v>
      </c>
      <c r="G48" s="21">
        <f t="shared" si="46"/>
        <v>0</v>
      </c>
      <c r="H48" s="22">
        <v>0</v>
      </c>
      <c r="I48" s="22">
        <v>0</v>
      </c>
      <c r="J48" s="22">
        <v>0</v>
      </c>
      <c r="K48" s="22">
        <f t="shared" ref="K48" si="52">SUM(K49:K52)</f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31"/>
    </row>
    <row r="49" spans="1:32" s="16" customFormat="1" ht="18.75" x14ac:dyDescent="0.25">
      <c r="A49" s="142" t="s">
        <v>41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4"/>
      <c r="AF49" s="129"/>
    </row>
    <row r="50" spans="1:32" s="16" customFormat="1" ht="18.75" x14ac:dyDescent="0.3">
      <c r="A50" s="18" t="s">
        <v>28</v>
      </c>
      <c r="B50" s="32">
        <f>H50+J50+L50+N50+P50+R50+T50+V50+X50+Z50+AB50+AD50</f>
        <v>59715.69</v>
      </c>
      <c r="C50" s="32">
        <f>SUM(C51:C54)</f>
        <v>0</v>
      </c>
      <c r="D50" s="32">
        <f t="shared" ref="D50:D53" si="53">H50</f>
        <v>0</v>
      </c>
      <c r="E50" s="33">
        <f t="shared" ref="E50:E52" si="54">D50</f>
        <v>0</v>
      </c>
      <c r="F50" s="21">
        <f t="shared" ref="F50:F54" si="55">IFERROR(E50/B50*100,0)</f>
        <v>0</v>
      </c>
      <c r="G50" s="21">
        <f t="shared" ref="G50:G54" si="56">IFERROR(E50/C50*100,0)</f>
        <v>0</v>
      </c>
      <c r="H50" s="22">
        <f>H51+H52+H54</f>
        <v>0</v>
      </c>
      <c r="I50" s="22">
        <f t="shared" ref="I50:AB50" si="57">SUM(I51:I54)</f>
        <v>0</v>
      </c>
      <c r="J50" s="22">
        <f t="shared" si="57"/>
        <v>0</v>
      </c>
      <c r="K50" s="22">
        <f t="shared" si="57"/>
        <v>0</v>
      </c>
      <c r="L50" s="22">
        <f t="shared" si="57"/>
        <v>0</v>
      </c>
      <c r="M50" s="22">
        <f t="shared" si="57"/>
        <v>0</v>
      </c>
      <c r="N50" s="22">
        <f t="shared" si="57"/>
        <v>0</v>
      </c>
      <c r="O50" s="22">
        <f t="shared" si="57"/>
        <v>0</v>
      </c>
      <c r="P50" s="22">
        <f t="shared" si="57"/>
        <v>0</v>
      </c>
      <c r="Q50" s="22">
        <f t="shared" si="57"/>
        <v>0</v>
      </c>
      <c r="R50" s="22">
        <f t="shared" si="57"/>
        <v>0</v>
      </c>
      <c r="S50" s="22">
        <f t="shared" si="57"/>
        <v>0</v>
      </c>
      <c r="T50" s="22">
        <f t="shared" si="57"/>
        <v>0</v>
      </c>
      <c r="U50" s="22">
        <f t="shared" si="57"/>
        <v>0</v>
      </c>
      <c r="V50" s="22">
        <f t="shared" si="57"/>
        <v>0</v>
      </c>
      <c r="W50" s="22">
        <f t="shared" si="57"/>
        <v>0</v>
      </c>
      <c r="X50" s="22">
        <f t="shared" si="57"/>
        <v>0</v>
      </c>
      <c r="Y50" s="22">
        <f t="shared" si="57"/>
        <v>0</v>
      </c>
      <c r="Z50" s="22">
        <f t="shared" si="57"/>
        <v>0</v>
      </c>
      <c r="AA50" s="22">
        <f t="shared" si="57"/>
        <v>0</v>
      </c>
      <c r="AB50" s="22">
        <f t="shared" si="57"/>
        <v>0</v>
      </c>
      <c r="AC50" s="22">
        <v>0</v>
      </c>
      <c r="AD50" s="22">
        <f>SUM(AD51:AD54)</f>
        <v>59715.69</v>
      </c>
      <c r="AE50" s="22">
        <v>0</v>
      </c>
      <c r="AF50" s="130"/>
    </row>
    <row r="51" spans="1:32" s="16" customFormat="1" ht="18.75" x14ac:dyDescent="0.3">
      <c r="A51" s="18" t="s">
        <v>29</v>
      </c>
      <c r="B51" s="32">
        <f t="shared" ref="B51:B54" si="58">H51+J51+L51+N51+P51+R51+T51+V51+X51+Z51+AB51+AD51</f>
        <v>0</v>
      </c>
      <c r="C51" s="33">
        <v>0</v>
      </c>
      <c r="D51" s="32">
        <f t="shared" si="53"/>
        <v>0</v>
      </c>
      <c r="E51" s="33">
        <f t="shared" si="54"/>
        <v>0</v>
      </c>
      <c r="F51" s="21">
        <f t="shared" si="55"/>
        <v>0</v>
      </c>
      <c r="G51" s="21">
        <f t="shared" si="56"/>
        <v>0</v>
      </c>
      <c r="H51" s="22">
        <v>0</v>
      </c>
      <c r="I51" s="22">
        <v>0</v>
      </c>
      <c r="J51" s="22">
        <v>0</v>
      </c>
      <c r="K51" s="22">
        <f t="shared" ref="K51:AB51" si="59">SUM(K52:K55)</f>
        <v>0</v>
      </c>
      <c r="L51" s="22">
        <f t="shared" si="59"/>
        <v>0</v>
      </c>
      <c r="M51" s="22">
        <f t="shared" si="59"/>
        <v>0</v>
      </c>
      <c r="N51" s="22">
        <f t="shared" si="59"/>
        <v>0</v>
      </c>
      <c r="O51" s="22">
        <f t="shared" si="59"/>
        <v>0</v>
      </c>
      <c r="P51" s="22">
        <f t="shared" si="59"/>
        <v>0</v>
      </c>
      <c r="Q51" s="22">
        <f t="shared" si="59"/>
        <v>0</v>
      </c>
      <c r="R51" s="22">
        <f t="shared" si="59"/>
        <v>0</v>
      </c>
      <c r="S51" s="22">
        <f t="shared" si="59"/>
        <v>0</v>
      </c>
      <c r="T51" s="22">
        <f t="shared" si="59"/>
        <v>0</v>
      </c>
      <c r="U51" s="22">
        <f t="shared" si="59"/>
        <v>0</v>
      </c>
      <c r="V51" s="22">
        <f t="shared" si="59"/>
        <v>0</v>
      </c>
      <c r="W51" s="22">
        <f t="shared" si="59"/>
        <v>0</v>
      </c>
      <c r="X51" s="22">
        <f t="shared" si="59"/>
        <v>0</v>
      </c>
      <c r="Y51" s="22">
        <f t="shared" si="59"/>
        <v>0</v>
      </c>
      <c r="Z51" s="22">
        <f t="shared" si="59"/>
        <v>0</v>
      </c>
      <c r="AA51" s="22">
        <f t="shared" si="59"/>
        <v>0</v>
      </c>
      <c r="AB51" s="22">
        <f t="shared" si="59"/>
        <v>0</v>
      </c>
      <c r="AC51" s="22">
        <v>0</v>
      </c>
      <c r="AD51" s="22">
        <v>0</v>
      </c>
      <c r="AE51" s="22">
        <v>0</v>
      </c>
      <c r="AF51" s="130"/>
    </row>
    <row r="52" spans="1:32" s="16" customFormat="1" ht="18.75" x14ac:dyDescent="0.3">
      <c r="A52" s="18" t="s">
        <v>30</v>
      </c>
      <c r="B52" s="32">
        <f t="shared" si="58"/>
        <v>30394.19</v>
      </c>
      <c r="C52" s="33">
        <v>0</v>
      </c>
      <c r="D52" s="32">
        <f t="shared" si="53"/>
        <v>0</v>
      </c>
      <c r="E52" s="33">
        <f t="shared" si="54"/>
        <v>0</v>
      </c>
      <c r="F52" s="21">
        <f t="shared" si="55"/>
        <v>0</v>
      </c>
      <c r="G52" s="21">
        <f t="shared" si="56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30394.19</v>
      </c>
      <c r="AE52" s="22">
        <v>0</v>
      </c>
      <c r="AF52" s="130"/>
    </row>
    <row r="53" spans="1:32" s="16" customFormat="1" ht="18.75" x14ac:dyDescent="0.3">
      <c r="A53" s="18" t="s">
        <v>31</v>
      </c>
      <c r="B53" s="32">
        <f t="shared" si="58"/>
        <v>29321.5</v>
      </c>
      <c r="C53" s="33">
        <v>0</v>
      </c>
      <c r="D53" s="32">
        <f t="shared" si="53"/>
        <v>0</v>
      </c>
      <c r="E53" s="33">
        <f>D53</f>
        <v>0</v>
      </c>
      <c r="F53" s="21">
        <f t="shared" si="55"/>
        <v>0</v>
      </c>
      <c r="G53" s="21">
        <f t="shared" si="56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29321.5</v>
      </c>
      <c r="AE53" s="22">
        <v>0</v>
      </c>
      <c r="AF53" s="130"/>
    </row>
    <row r="54" spans="1:32" s="16" customFormat="1" ht="18.75" x14ac:dyDescent="0.3">
      <c r="A54" s="18" t="s">
        <v>32</v>
      </c>
      <c r="B54" s="32">
        <f t="shared" si="58"/>
        <v>0</v>
      </c>
      <c r="C54" s="33">
        <v>0</v>
      </c>
      <c r="D54" s="32">
        <f>H54</f>
        <v>0</v>
      </c>
      <c r="E54" s="33">
        <f>I54+K54+M54+O54+Q54+S54+U54+W54+Y54+AA54+AC54+AE54</f>
        <v>0</v>
      </c>
      <c r="F54" s="21">
        <f t="shared" si="55"/>
        <v>0</v>
      </c>
      <c r="G54" s="21">
        <f t="shared" si="56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31"/>
    </row>
    <row r="55" spans="1:32" s="16" customFormat="1" ht="30" customHeight="1" x14ac:dyDescent="0.25">
      <c r="A55" s="142" t="s">
        <v>42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4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</v>
      </c>
      <c r="C56" s="115">
        <f t="shared" ref="C56:C58" si="60">H56+J56+L56+N56</f>
        <v>3740.5200000000004</v>
      </c>
      <c r="D56" s="115">
        <f t="shared" ref="D56:E56" si="61">SUM(D57:D60)</f>
        <v>3740.5200000000004</v>
      </c>
      <c r="E56" s="115">
        <f t="shared" si="61"/>
        <v>3740.5200000000004</v>
      </c>
      <c r="F56" s="44">
        <f t="shared" ref="F56:F60" si="62">IFERROR(E56/B56*100,0)</f>
        <v>32.765879168528109</v>
      </c>
      <c r="G56" s="44">
        <f t="shared" ref="G56:G60" si="63">IFERROR(E56/C56*100,0)</f>
        <v>100</v>
      </c>
      <c r="H56" s="45">
        <f>SUM(H57:H60)</f>
        <v>0</v>
      </c>
      <c r="I56" s="45">
        <f t="shared" ref="I56:AE56" si="64">SUM(I57:I60)</f>
        <v>0</v>
      </c>
      <c r="J56" s="45">
        <f t="shared" si="64"/>
        <v>569.86</v>
      </c>
      <c r="K56" s="45">
        <f t="shared" si="64"/>
        <v>569.86</v>
      </c>
      <c r="L56" s="45">
        <f t="shared" si="64"/>
        <v>1628.44</v>
      </c>
      <c r="M56" s="45">
        <f t="shared" si="64"/>
        <v>1628.44</v>
      </c>
      <c r="N56" s="45">
        <f t="shared" si="64"/>
        <v>1542.22</v>
      </c>
      <c r="O56" s="45">
        <f t="shared" si="64"/>
        <v>1542.22</v>
      </c>
      <c r="P56" s="45">
        <f t="shared" si="64"/>
        <v>793.01</v>
      </c>
      <c r="Q56" s="45">
        <f t="shared" si="64"/>
        <v>793.01</v>
      </c>
      <c r="R56" s="45">
        <f t="shared" si="64"/>
        <v>3753.29</v>
      </c>
      <c r="S56" s="45">
        <f t="shared" si="64"/>
        <v>0</v>
      </c>
      <c r="T56" s="22">
        <f t="shared" si="64"/>
        <v>2099.48</v>
      </c>
      <c r="U56" s="22">
        <f t="shared" si="64"/>
        <v>0</v>
      </c>
      <c r="V56" s="22">
        <f t="shared" si="64"/>
        <v>600</v>
      </c>
      <c r="W56" s="22">
        <f t="shared" si="64"/>
        <v>0</v>
      </c>
      <c r="X56" s="22">
        <f t="shared" si="64"/>
        <v>0</v>
      </c>
      <c r="Y56" s="22">
        <f t="shared" si="64"/>
        <v>0</v>
      </c>
      <c r="Z56" s="22">
        <f t="shared" si="64"/>
        <v>429.6</v>
      </c>
      <c r="AA56" s="22">
        <f t="shared" si="64"/>
        <v>0</v>
      </c>
      <c r="AB56" s="22">
        <f t="shared" si="64"/>
        <v>0</v>
      </c>
      <c r="AC56" s="22">
        <f t="shared" si="64"/>
        <v>0</v>
      </c>
      <c r="AD56" s="22">
        <f t="shared" si="64"/>
        <v>0</v>
      </c>
      <c r="AE56" s="22">
        <f t="shared" si="64"/>
        <v>0</v>
      </c>
      <c r="AF56" s="151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5">
        <f t="shared" si="60"/>
        <v>0</v>
      </c>
      <c r="D57" s="115">
        <f>E57</f>
        <v>0</v>
      </c>
      <c r="E57" s="116">
        <f t="shared" ref="E57:E60" si="65">I57+K57+M57+O57+Q57+S57+U57+W57+Y57+AA57+AC57+AE57</f>
        <v>0</v>
      </c>
      <c r="F57" s="44">
        <f t="shared" si="62"/>
        <v>0</v>
      </c>
      <c r="G57" s="44">
        <f t="shared" si="63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51"/>
    </row>
    <row r="58" spans="1:32" s="16" customFormat="1" ht="18.75" x14ac:dyDescent="0.3">
      <c r="A58" s="18" t="s">
        <v>30</v>
      </c>
      <c r="B58" s="32">
        <f t="shared" ref="B58:B59" si="66">H58+J58+L58+N58+P58+R58+T58+V58+X58+Z58+AB58+AD58</f>
        <v>10388.400000000001</v>
      </c>
      <c r="C58" s="115">
        <f t="shared" si="60"/>
        <v>3403.8700000000003</v>
      </c>
      <c r="D58" s="115">
        <f>E58</f>
        <v>3403.8700000000003</v>
      </c>
      <c r="E58" s="116">
        <f>I58+K58+M58+O58</f>
        <v>3403.8700000000003</v>
      </c>
      <c r="F58" s="44">
        <f t="shared" si="62"/>
        <v>32.766065996688617</v>
      </c>
      <c r="G58" s="44">
        <f t="shared" si="63"/>
        <v>100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1403.42</v>
      </c>
      <c r="O58" s="45">
        <v>1403.42</v>
      </c>
      <c r="P58" s="45">
        <v>721.64</v>
      </c>
      <c r="Q58" s="45">
        <v>721.64</v>
      </c>
      <c r="R58" s="45">
        <v>3415.49</v>
      </c>
      <c r="S58" s="45">
        <v>0</v>
      </c>
      <c r="T58" s="22">
        <v>1910.53</v>
      </c>
      <c r="U58" s="22">
        <v>0</v>
      </c>
      <c r="V58" s="22">
        <v>546</v>
      </c>
      <c r="W58" s="22">
        <v>0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51"/>
    </row>
    <row r="59" spans="1:32" s="16" customFormat="1" ht="18.75" x14ac:dyDescent="0.3">
      <c r="A59" s="181" t="s">
        <v>31</v>
      </c>
      <c r="B59" s="183">
        <f t="shared" si="66"/>
        <v>1027.5</v>
      </c>
      <c r="C59" s="184">
        <f>H59+J59+L59+N59</f>
        <v>336.65</v>
      </c>
      <c r="D59" s="184">
        <f>E59</f>
        <v>336.65</v>
      </c>
      <c r="E59" s="187">
        <f>I59+K59+M59+O59</f>
        <v>336.65</v>
      </c>
      <c r="F59" s="185">
        <f t="shared" si="62"/>
        <v>32.763990267639905</v>
      </c>
      <c r="G59" s="185">
        <f t="shared" si="63"/>
        <v>100</v>
      </c>
      <c r="H59" s="186">
        <v>0</v>
      </c>
      <c r="I59" s="186">
        <v>0</v>
      </c>
      <c r="J59" s="188">
        <v>51.29</v>
      </c>
      <c r="K59" s="188">
        <v>51.29</v>
      </c>
      <c r="L59" s="188">
        <v>146.56</v>
      </c>
      <c r="M59" s="188">
        <v>146.56</v>
      </c>
      <c r="N59" s="186">
        <v>138.80000000000001</v>
      </c>
      <c r="O59" s="45">
        <v>138.80000000000001</v>
      </c>
      <c r="P59" s="45">
        <v>71.37</v>
      </c>
      <c r="Q59" s="45">
        <v>71.37</v>
      </c>
      <c r="R59" s="45">
        <v>337.8</v>
      </c>
      <c r="S59" s="45">
        <v>0</v>
      </c>
      <c r="T59" s="22">
        <v>188.95</v>
      </c>
      <c r="U59" s="22">
        <v>0</v>
      </c>
      <c r="V59" s="22">
        <v>54</v>
      </c>
      <c r="W59" s="22">
        <v>0</v>
      </c>
      <c r="X59" s="22">
        <v>0</v>
      </c>
      <c r="Y59" s="22">
        <v>0</v>
      </c>
      <c r="Z59" s="41">
        <v>38.729999999999997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51"/>
    </row>
    <row r="60" spans="1:32" s="16" customFormat="1" ht="18.75" x14ac:dyDescent="0.3">
      <c r="A60" s="181" t="s">
        <v>32</v>
      </c>
      <c r="B60" s="183">
        <f>H60+J60+L60+N60+P60+R60+T60+V60+X60+Z60+AB60+AD60</f>
        <v>0</v>
      </c>
      <c r="C60" s="184">
        <f t="shared" ref="C60" si="67">H60</f>
        <v>0</v>
      </c>
      <c r="D60" s="184">
        <f>E60</f>
        <v>0</v>
      </c>
      <c r="E60" s="187">
        <f t="shared" si="65"/>
        <v>0</v>
      </c>
      <c r="F60" s="185">
        <f t="shared" si="62"/>
        <v>0</v>
      </c>
      <c r="G60" s="185">
        <f t="shared" si="63"/>
        <v>0</v>
      </c>
      <c r="H60" s="186">
        <v>0</v>
      </c>
      <c r="I60" s="186">
        <v>0</v>
      </c>
      <c r="J60" s="81">
        <v>0</v>
      </c>
      <c r="K60" s="186">
        <v>0</v>
      </c>
      <c r="L60" s="186">
        <v>0</v>
      </c>
      <c r="M60" s="186">
        <v>0</v>
      </c>
      <c r="N60" s="186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51"/>
    </row>
    <row r="61" spans="1:32" s="16" customFormat="1" ht="18.75" x14ac:dyDescent="0.25">
      <c r="A61" s="189" t="s">
        <v>44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151"/>
    </row>
    <row r="62" spans="1:32" s="16" customFormat="1" ht="18.75" x14ac:dyDescent="0.3">
      <c r="A62" s="191" t="s">
        <v>28</v>
      </c>
      <c r="B62" s="182">
        <f>H62+J62+L62+N62+P62+R62+T62+V62+X62+Z62+AB62+AD62</f>
        <v>127924.65000000001</v>
      </c>
      <c r="C62" s="182">
        <f t="shared" ref="C62:C65" si="68">N62+P62</f>
        <v>97366.58</v>
      </c>
      <c r="D62" s="182">
        <f t="shared" ref="D62:D65" si="69">O62</f>
        <v>71808.02</v>
      </c>
      <c r="E62" s="183">
        <f t="shared" ref="E62" si="70">SUM(E63:E66)</f>
        <v>71808.02</v>
      </c>
      <c r="F62" s="113">
        <f t="shared" ref="F62:F66" si="71">IFERROR(E62/B62*100,0)</f>
        <v>56.133059578431521</v>
      </c>
      <c r="G62" s="113">
        <f t="shared" ref="G62:G66" si="72">IFERROR(E62/C62*100,0)</f>
        <v>73.750171773518176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f t="shared" ref="N62:N65" si="73">N68</f>
        <v>97366.58</v>
      </c>
      <c r="O62" s="22">
        <f>O68</f>
        <v>71808.02</v>
      </c>
      <c r="P62" s="22">
        <f>P68</f>
        <v>0</v>
      </c>
      <c r="Q62" s="22">
        <f>Q68</f>
        <v>23841.19</v>
      </c>
      <c r="R62" s="22">
        <v>0</v>
      </c>
      <c r="S62" s="22">
        <v>0</v>
      </c>
      <c r="T62" s="22">
        <v>30558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51"/>
    </row>
    <row r="63" spans="1:32" s="16" customFormat="1" ht="18.75" x14ac:dyDescent="0.3">
      <c r="A63" s="191" t="s">
        <v>29</v>
      </c>
      <c r="B63" s="182">
        <f>H63+J63+L63+N63+P63+R63+T63+V63+X63+Z63+AB63+AD63</f>
        <v>0</v>
      </c>
      <c r="C63" s="182">
        <f t="shared" si="68"/>
        <v>0</v>
      </c>
      <c r="D63" s="182">
        <f t="shared" si="69"/>
        <v>0</v>
      </c>
      <c r="E63" s="182">
        <f>I63+K63+M63+O63+Q63+S63+U63+W63+Y63+AA63+AC63+AE63</f>
        <v>0</v>
      </c>
      <c r="F63" s="113">
        <f t="shared" si="71"/>
        <v>0</v>
      </c>
      <c r="G63" s="113">
        <f t="shared" si="72"/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f t="shared" si="73"/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ref="T63:T65" si="74">T69</f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51"/>
    </row>
    <row r="64" spans="1:32" s="16" customFormat="1" ht="18.75" x14ac:dyDescent="0.3">
      <c r="A64" s="191" t="s">
        <v>30</v>
      </c>
      <c r="B64" s="182">
        <v>0</v>
      </c>
      <c r="C64" s="182">
        <f t="shared" si="68"/>
        <v>0</v>
      </c>
      <c r="D64" s="182">
        <f t="shared" si="69"/>
        <v>0</v>
      </c>
      <c r="E64" s="182">
        <f>I64+K64+M64+O64+Q64+S64+U64+W64+Y64+AA64+AC64+AE64</f>
        <v>0</v>
      </c>
      <c r="F64" s="113">
        <f t="shared" si="71"/>
        <v>0</v>
      </c>
      <c r="G64" s="113">
        <f t="shared" si="72"/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f t="shared" si="73"/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74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51"/>
    </row>
    <row r="65" spans="1:32" s="16" customFormat="1" ht="18.75" x14ac:dyDescent="0.3">
      <c r="A65" s="191" t="s">
        <v>31</v>
      </c>
      <c r="B65" s="182">
        <f t="shared" ref="B65" si="75">H65+J65+L65+N65+P65+R65+T65+V65+X65+Z65+AB65+AD65</f>
        <v>4.8000000000000007</v>
      </c>
      <c r="C65" s="182">
        <f t="shared" si="68"/>
        <v>4.7300000000000004</v>
      </c>
      <c r="D65" s="182">
        <f t="shared" si="69"/>
        <v>0</v>
      </c>
      <c r="E65" s="182">
        <f t="shared" ref="E65" si="76">I65+K65+M65+O65+Q65+S65+U65+W65+Y65+AA65+AC65+AE65</f>
        <v>0</v>
      </c>
      <c r="F65" s="113">
        <f t="shared" si="71"/>
        <v>0</v>
      </c>
      <c r="G65" s="113">
        <f t="shared" si="72"/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f t="shared" si="73"/>
        <v>4.7300000000000004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74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51"/>
    </row>
    <row r="66" spans="1:32" s="16" customFormat="1" ht="18.75" x14ac:dyDescent="0.3">
      <c r="A66" s="191" t="s">
        <v>32</v>
      </c>
      <c r="B66" s="182">
        <f>B72</f>
        <v>127919.85</v>
      </c>
      <c r="C66" s="182">
        <f>N66+P66</f>
        <v>97361.85</v>
      </c>
      <c r="D66" s="182">
        <f>O66</f>
        <v>71808.02</v>
      </c>
      <c r="E66" s="182">
        <f>D66</f>
        <v>71808.02</v>
      </c>
      <c r="F66" s="113">
        <f t="shared" si="71"/>
        <v>56.135165887076944</v>
      </c>
      <c r="G66" s="113">
        <f t="shared" si="72"/>
        <v>73.753754679065779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f>N72</f>
        <v>97361.85</v>
      </c>
      <c r="O66" s="22">
        <v>71808.02</v>
      </c>
      <c r="P66" s="22">
        <v>0</v>
      </c>
      <c r="Q66" s="22">
        <v>23841.19</v>
      </c>
      <c r="R66" s="22">
        <v>0</v>
      </c>
      <c r="S66" s="22">
        <v>0</v>
      </c>
      <c r="T66" s="22">
        <v>30558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51"/>
    </row>
    <row r="67" spans="1:32" s="16" customFormat="1" ht="30" customHeight="1" x14ac:dyDescent="0.25">
      <c r="A67" s="156" t="s">
        <v>45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43"/>
    </row>
    <row r="68" spans="1:32" s="16" customFormat="1" ht="30" customHeight="1" x14ac:dyDescent="0.3">
      <c r="A68" s="50" t="s">
        <v>28</v>
      </c>
      <c r="B68" s="32">
        <f t="shared" ref="B68:B71" si="77">B62</f>
        <v>127924.65000000001</v>
      </c>
      <c r="C68" s="20">
        <f t="shared" ref="C68:C71" si="78">N68</f>
        <v>97366.58</v>
      </c>
      <c r="D68" s="33">
        <f>SUM(D69:D72)</f>
        <v>71808.02</v>
      </c>
      <c r="E68" s="33">
        <f>SUM(E69:E72)</f>
        <v>71808.02</v>
      </c>
      <c r="F68" s="21">
        <f>(E68/B68*100)</f>
        <v>56.133059578431521</v>
      </c>
      <c r="G68" s="21">
        <f>(E68/C68*100)</f>
        <v>73.750171773518176</v>
      </c>
      <c r="H68" s="22">
        <v>0</v>
      </c>
      <c r="I68" s="22">
        <f t="shared" ref="I68:AC68" si="79">SUM(I69:I72)</f>
        <v>0</v>
      </c>
      <c r="J68" s="22">
        <f t="shared" si="79"/>
        <v>0</v>
      </c>
      <c r="K68" s="22">
        <f t="shared" si="79"/>
        <v>0</v>
      </c>
      <c r="L68" s="22">
        <f t="shared" si="79"/>
        <v>0</v>
      </c>
      <c r="M68" s="22">
        <f t="shared" si="79"/>
        <v>0</v>
      </c>
      <c r="N68" s="22">
        <f t="shared" si="79"/>
        <v>97366.58</v>
      </c>
      <c r="O68" s="22">
        <f t="shared" si="79"/>
        <v>71808.02</v>
      </c>
      <c r="P68" s="22">
        <f t="shared" si="79"/>
        <v>0</v>
      </c>
      <c r="Q68" s="22">
        <f t="shared" si="79"/>
        <v>23841.19</v>
      </c>
      <c r="R68" s="22">
        <f t="shared" si="79"/>
        <v>0</v>
      </c>
      <c r="S68" s="22">
        <f t="shared" si="79"/>
        <v>0</v>
      </c>
      <c r="T68" s="22">
        <f t="shared" si="79"/>
        <v>30558</v>
      </c>
      <c r="U68" s="22">
        <f t="shared" si="79"/>
        <v>0</v>
      </c>
      <c r="V68" s="22">
        <f t="shared" si="79"/>
        <v>0</v>
      </c>
      <c r="W68" s="22">
        <f t="shared" si="79"/>
        <v>0</v>
      </c>
      <c r="X68" s="22">
        <f t="shared" si="79"/>
        <v>0</v>
      </c>
      <c r="Y68" s="22">
        <f t="shared" si="79"/>
        <v>0</v>
      </c>
      <c r="Z68" s="22">
        <f t="shared" si="79"/>
        <v>0</v>
      </c>
      <c r="AA68" s="22">
        <f t="shared" si="79"/>
        <v>0</v>
      </c>
      <c r="AB68" s="22">
        <f t="shared" si="79"/>
        <v>0</v>
      </c>
      <c r="AC68" s="22">
        <f t="shared" si="79"/>
        <v>0</v>
      </c>
      <c r="AD68" s="22">
        <f t="shared" ref="AD68:AD70" si="80">AD62</f>
        <v>7.0000000000000007E-2</v>
      </c>
      <c r="AE68" s="22">
        <f>SUM(AE69:AE72)</f>
        <v>0</v>
      </c>
      <c r="AF68" s="158" t="s">
        <v>46</v>
      </c>
    </row>
    <row r="69" spans="1:32" s="16" customFormat="1" ht="30" customHeight="1" x14ac:dyDescent="0.3">
      <c r="A69" s="50" t="s">
        <v>29</v>
      </c>
      <c r="B69" s="32">
        <f t="shared" si="77"/>
        <v>0</v>
      </c>
      <c r="C69" s="20">
        <f t="shared" si="78"/>
        <v>0</v>
      </c>
      <c r="D69" s="33">
        <f>E69</f>
        <v>0</v>
      </c>
      <c r="E69" s="33">
        <f t="shared" ref="E69:E71" si="81">I69+K69+M69+O69+Q69+S69+U69+W69+Y69+AA69+AC69+AE69</f>
        <v>0</v>
      </c>
      <c r="F69" s="21" t="e">
        <f t="shared" ref="F69:F72" si="82">(E69/B69*100)</f>
        <v>#DIV/0!</v>
      </c>
      <c r="G69" s="21" t="e">
        <f t="shared" ref="G69:G72" si="83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80"/>
        <v>0</v>
      </c>
      <c r="AE69" s="22">
        <v>0</v>
      </c>
      <c r="AF69" s="159"/>
    </row>
    <row r="70" spans="1:32" s="16" customFormat="1" ht="30" customHeight="1" x14ac:dyDescent="0.3">
      <c r="A70" s="50" t="s">
        <v>30</v>
      </c>
      <c r="B70" s="32">
        <f t="shared" si="77"/>
        <v>0</v>
      </c>
      <c r="C70" s="20">
        <f t="shared" si="78"/>
        <v>0</v>
      </c>
      <c r="D70" s="33">
        <f t="shared" ref="D70:D72" si="84">E70</f>
        <v>0</v>
      </c>
      <c r="E70" s="33">
        <f t="shared" si="81"/>
        <v>0</v>
      </c>
      <c r="F70" s="21" t="e">
        <f t="shared" si="82"/>
        <v>#DIV/0!</v>
      </c>
      <c r="G70" s="21" t="e">
        <f t="shared" si="83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80"/>
        <v>0</v>
      </c>
      <c r="AE70" s="22">
        <v>0</v>
      </c>
      <c r="AF70" s="159"/>
    </row>
    <row r="71" spans="1:32" s="16" customFormat="1" ht="60" customHeight="1" x14ac:dyDescent="0.3">
      <c r="A71" s="50" t="s">
        <v>31</v>
      </c>
      <c r="B71" s="32">
        <f t="shared" si="77"/>
        <v>4.8000000000000007</v>
      </c>
      <c r="C71" s="20">
        <f t="shared" si="78"/>
        <v>4.7300000000000004</v>
      </c>
      <c r="D71" s="33">
        <f t="shared" si="84"/>
        <v>0</v>
      </c>
      <c r="E71" s="33">
        <f t="shared" si="81"/>
        <v>0</v>
      </c>
      <c r="F71" s="21">
        <f t="shared" si="82"/>
        <v>0</v>
      </c>
      <c r="G71" s="21">
        <f t="shared" si="83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59"/>
    </row>
    <row r="72" spans="1:32" s="16" customFormat="1" ht="172.5" customHeight="1" x14ac:dyDescent="0.3">
      <c r="A72" s="50" t="s">
        <v>32</v>
      </c>
      <c r="B72" s="32">
        <f>N72+T72</f>
        <v>127919.85</v>
      </c>
      <c r="C72" s="32">
        <f>N72</f>
        <v>97361.85</v>
      </c>
      <c r="D72" s="33">
        <f t="shared" si="84"/>
        <v>71808.02</v>
      </c>
      <c r="E72" s="33">
        <f>I72+K72+M72+O72</f>
        <v>71808.02</v>
      </c>
      <c r="F72" s="21">
        <f t="shared" si="82"/>
        <v>56.135165887076944</v>
      </c>
      <c r="G72" s="21">
        <f t="shared" si="83"/>
        <v>73.753754679065779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22">
        <v>0</v>
      </c>
      <c r="Q72" s="22">
        <v>23841.19</v>
      </c>
      <c r="R72" s="22">
        <v>0</v>
      </c>
      <c r="S72" s="22">
        <v>0</v>
      </c>
      <c r="T72" s="22">
        <v>30558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60"/>
    </row>
    <row r="73" spans="1:32" s="16" customFormat="1" ht="18.75" x14ac:dyDescent="0.25">
      <c r="A73" s="161" t="s">
        <v>47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2"/>
      <c r="AF73" s="17"/>
    </row>
    <row r="74" spans="1:32" s="16" customFormat="1" ht="18.75" x14ac:dyDescent="0.3">
      <c r="A74" s="50" t="s">
        <v>28</v>
      </c>
      <c r="B74" s="32">
        <f t="shared" ref="B74:B77" si="85">AD74</f>
        <v>2885.71</v>
      </c>
      <c r="C74" s="53">
        <f>SUM(C75:C78)</f>
        <v>0</v>
      </c>
      <c r="D74" s="53">
        <f>SUM(D75:D78)</f>
        <v>0</v>
      </c>
      <c r="E74" s="53">
        <f>SUM(E75:E78)</f>
        <v>0</v>
      </c>
      <c r="F74" s="21">
        <f t="shared" ref="F74:F78" si="86">IFERROR(E74/B74*100,0)</f>
        <v>0</v>
      </c>
      <c r="G74" s="21">
        <f t="shared" ref="G74:G78" si="87">IFERROR(E74/C74*100,0)</f>
        <v>0</v>
      </c>
      <c r="H74" s="12">
        <v>0</v>
      </c>
      <c r="I74" s="12">
        <f t="shared" ref="I74" si="88">SUM(I75:I78)</f>
        <v>0</v>
      </c>
      <c r="J74" s="12">
        <f t="shared" ref="J74:AC74" si="89">SUM(J75:J78)</f>
        <v>0</v>
      </c>
      <c r="K74" s="12">
        <f t="shared" si="89"/>
        <v>0</v>
      </c>
      <c r="L74" s="12">
        <f t="shared" si="89"/>
        <v>0</v>
      </c>
      <c r="M74" s="12">
        <f t="shared" si="89"/>
        <v>0</v>
      </c>
      <c r="N74" s="12">
        <f t="shared" si="89"/>
        <v>0</v>
      </c>
      <c r="O74" s="12">
        <f t="shared" si="89"/>
        <v>0</v>
      </c>
      <c r="P74" s="12">
        <f t="shared" si="89"/>
        <v>0</v>
      </c>
      <c r="Q74" s="12">
        <f t="shared" si="89"/>
        <v>0</v>
      </c>
      <c r="R74" s="12">
        <f t="shared" si="89"/>
        <v>0</v>
      </c>
      <c r="S74" s="12">
        <f t="shared" si="89"/>
        <v>0</v>
      </c>
      <c r="T74" s="12">
        <f t="shared" si="89"/>
        <v>0</v>
      </c>
      <c r="U74" s="12">
        <f t="shared" si="89"/>
        <v>0</v>
      </c>
      <c r="V74" s="12">
        <f t="shared" si="89"/>
        <v>0</v>
      </c>
      <c r="W74" s="12">
        <f t="shared" si="89"/>
        <v>0</v>
      </c>
      <c r="X74" s="12">
        <f t="shared" si="89"/>
        <v>0</v>
      </c>
      <c r="Y74" s="12">
        <f t="shared" si="89"/>
        <v>0</v>
      </c>
      <c r="Z74" s="12">
        <f t="shared" si="89"/>
        <v>0</v>
      </c>
      <c r="AA74" s="12">
        <f t="shared" si="89"/>
        <v>0</v>
      </c>
      <c r="AB74" s="12">
        <f t="shared" si="89"/>
        <v>0</v>
      </c>
      <c r="AC74" s="12">
        <f t="shared" si="89"/>
        <v>0</v>
      </c>
      <c r="AD74" s="22">
        <f>SUM(AD75:AD77)</f>
        <v>2885.71</v>
      </c>
      <c r="AE74" s="12">
        <f>SUM(AE75:AE78)</f>
        <v>0</v>
      </c>
      <c r="AF74" s="125" t="s">
        <v>48</v>
      </c>
    </row>
    <row r="75" spans="1:32" s="16" customFormat="1" ht="18.75" x14ac:dyDescent="0.3">
      <c r="A75" s="50" t="s">
        <v>29</v>
      </c>
      <c r="B75" s="32">
        <f t="shared" si="85"/>
        <v>0</v>
      </c>
      <c r="C75" s="20">
        <v>0</v>
      </c>
      <c r="D75" s="20">
        <f>E75</f>
        <v>0</v>
      </c>
      <c r="E75" s="19">
        <f t="shared" ref="E75:E78" si="90">I75+K75+M75+O75+Q75+S75+U75+W75+Y75+AA75+AC75+AE75</f>
        <v>0</v>
      </c>
      <c r="F75" s="21">
        <f t="shared" si="86"/>
        <v>0</v>
      </c>
      <c r="G75" s="21">
        <f t="shared" si="87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25"/>
    </row>
    <row r="76" spans="1:32" s="16" customFormat="1" ht="18.75" x14ac:dyDescent="0.3">
      <c r="A76" s="50" t="s">
        <v>30</v>
      </c>
      <c r="B76" s="32">
        <f t="shared" si="85"/>
        <v>2626</v>
      </c>
      <c r="C76" s="20">
        <f t="shared" ref="C76:C77" si="91">H76</f>
        <v>0</v>
      </c>
      <c r="D76" s="20">
        <f t="shared" ref="D76:D78" si="92">E76</f>
        <v>0</v>
      </c>
      <c r="E76" s="53">
        <f t="shared" si="90"/>
        <v>0</v>
      </c>
      <c r="F76" s="21">
        <f t="shared" si="86"/>
        <v>0</v>
      </c>
      <c r="G76" s="21">
        <f t="shared" si="87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25"/>
    </row>
    <row r="77" spans="1:32" s="16" customFormat="1" ht="18.75" x14ac:dyDescent="0.3">
      <c r="A77" s="50" t="s">
        <v>31</v>
      </c>
      <c r="B77" s="32">
        <f t="shared" si="85"/>
        <v>259.70999999999998</v>
      </c>
      <c r="C77" s="20">
        <f t="shared" si="91"/>
        <v>0</v>
      </c>
      <c r="D77" s="20">
        <f t="shared" si="92"/>
        <v>0</v>
      </c>
      <c r="E77" s="53">
        <f t="shared" si="90"/>
        <v>0</v>
      </c>
      <c r="F77" s="21">
        <f t="shared" si="86"/>
        <v>0</v>
      </c>
      <c r="G77" s="21">
        <f t="shared" si="87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25"/>
    </row>
    <row r="78" spans="1:32" s="16" customFormat="1" ht="18.75" x14ac:dyDescent="0.3">
      <c r="A78" s="50" t="s">
        <v>32</v>
      </c>
      <c r="B78" s="32">
        <f>AD78</f>
        <v>0</v>
      </c>
      <c r="C78" s="20">
        <f t="shared" ref="C78" si="93">D78</f>
        <v>0</v>
      </c>
      <c r="D78" s="20">
        <f t="shared" si="92"/>
        <v>0</v>
      </c>
      <c r="E78" s="53">
        <f t="shared" si="90"/>
        <v>0</v>
      </c>
      <c r="F78" s="21">
        <f t="shared" si="86"/>
        <v>0</v>
      </c>
      <c r="G78" s="21">
        <f t="shared" si="87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7">
        <v>0</v>
      </c>
      <c r="AE78" s="12">
        <v>0</v>
      </c>
      <c r="AF78" s="125"/>
    </row>
    <row r="79" spans="1:32" s="16" customFormat="1" ht="18.75" x14ac:dyDescent="0.3">
      <c r="A79" s="54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4" t="s">
        <v>28</v>
      </c>
      <c r="B80" s="32">
        <f t="shared" ref="B80:D83" si="94">B93</f>
        <v>217090.15000000002</v>
      </c>
      <c r="C80" s="32">
        <f t="shared" si="94"/>
        <v>104263.57</v>
      </c>
      <c r="D80" s="32">
        <f t="shared" si="94"/>
        <v>75548.540000000008</v>
      </c>
      <c r="E80" s="32">
        <f t="shared" ref="E80:AE84" si="95">E87+E93</f>
        <v>75548.540000000008</v>
      </c>
      <c r="F80" s="21">
        <f t="shared" ref="F80:F84" si="96">IFERROR(E80/B80*100,0)</f>
        <v>34.800537933204247</v>
      </c>
      <c r="G80" s="21">
        <f t="shared" ref="G80:G84" si="97">IFERROR(E80/C80*100,0)</f>
        <v>72.459191642872</v>
      </c>
      <c r="H80" s="20">
        <f t="shared" si="95"/>
        <v>100</v>
      </c>
      <c r="I80" s="20">
        <f t="shared" si="95"/>
        <v>0</v>
      </c>
      <c r="J80" s="20">
        <f t="shared" si="95"/>
        <v>569.86</v>
      </c>
      <c r="K80" s="20">
        <f t="shared" si="95"/>
        <v>569.86</v>
      </c>
      <c r="L80" s="20">
        <f t="shared" si="95"/>
        <v>1628.44</v>
      </c>
      <c r="M80" s="20">
        <f t="shared" si="95"/>
        <v>1628.44</v>
      </c>
      <c r="N80" s="20">
        <f t="shared" si="95"/>
        <v>101965.27</v>
      </c>
      <c r="O80" s="20">
        <f t="shared" si="95"/>
        <v>73350.240000000005</v>
      </c>
      <c r="P80" s="20">
        <f t="shared" si="95"/>
        <v>2973.74</v>
      </c>
      <c r="Q80" s="20">
        <f t="shared" si="95"/>
        <v>26814.93</v>
      </c>
      <c r="R80" s="20">
        <f t="shared" si="95"/>
        <v>6830.98</v>
      </c>
      <c r="S80" s="20">
        <f t="shared" si="95"/>
        <v>0</v>
      </c>
      <c r="T80" s="20">
        <f t="shared" si="95"/>
        <v>34379.06</v>
      </c>
      <c r="U80" s="20">
        <f t="shared" si="95"/>
        <v>0</v>
      </c>
      <c r="V80" s="20">
        <f t="shared" si="95"/>
        <v>1092</v>
      </c>
      <c r="W80" s="20">
        <f t="shared" si="95"/>
        <v>0</v>
      </c>
      <c r="X80" s="20">
        <f t="shared" si="95"/>
        <v>0</v>
      </c>
      <c r="Y80" s="20">
        <f t="shared" si="95"/>
        <v>0</v>
      </c>
      <c r="Z80" s="20">
        <f t="shared" si="95"/>
        <v>781.74</v>
      </c>
      <c r="AA80" s="20">
        <f t="shared" si="95"/>
        <v>0</v>
      </c>
      <c r="AB80" s="20">
        <f t="shared" si="95"/>
        <v>0</v>
      </c>
      <c r="AC80" s="20">
        <f t="shared" si="95"/>
        <v>0</v>
      </c>
      <c r="AD80" s="20">
        <f>AD93</f>
        <v>70441.34</v>
      </c>
      <c r="AE80" s="20">
        <f t="shared" si="95"/>
        <v>0</v>
      </c>
      <c r="AF80" s="151"/>
    </row>
    <row r="81" spans="1:32" s="16" customFormat="1" ht="18.75" x14ac:dyDescent="0.3">
      <c r="A81" s="54" t="s">
        <v>29</v>
      </c>
      <c r="B81" s="32">
        <f t="shared" si="94"/>
        <v>0</v>
      </c>
      <c r="C81" s="32">
        <f t="shared" si="94"/>
        <v>0</v>
      </c>
      <c r="D81" s="32">
        <f t="shared" si="94"/>
        <v>0</v>
      </c>
      <c r="E81" s="32">
        <f t="shared" si="95"/>
        <v>0</v>
      </c>
      <c r="F81" s="21">
        <f t="shared" si="96"/>
        <v>0</v>
      </c>
      <c r="G81" s="21">
        <f t="shared" si="97"/>
        <v>0</v>
      </c>
      <c r="H81" s="20">
        <f t="shared" si="95"/>
        <v>0</v>
      </c>
      <c r="I81" s="20">
        <f t="shared" si="95"/>
        <v>0</v>
      </c>
      <c r="J81" s="20">
        <f t="shared" si="95"/>
        <v>0</v>
      </c>
      <c r="K81" s="20">
        <f t="shared" si="95"/>
        <v>0</v>
      </c>
      <c r="L81" s="20">
        <f t="shared" si="95"/>
        <v>0</v>
      </c>
      <c r="M81" s="20">
        <f t="shared" si="95"/>
        <v>0</v>
      </c>
      <c r="N81" s="20">
        <f t="shared" si="95"/>
        <v>0</v>
      </c>
      <c r="O81" s="20">
        <f t="shared" si="95"/>
        <v>0</v>
      </c>
      <c r="P81" s="20">
        <f t="shared" si="95"/>
        <v>0</v>
      </c>
      <c r="Q81" s="20">
        <f t="shared" si="95"/>
        <v>0</v>
      </c>
      <c r="R81" s="20">
        <f t="shared" si="95"/>
        <v>0</v>
      </c>
      <c r="S81" s="20">
        <f t="shared" si="95"/>
        <v>0</v>
      </c>
      <c r="T81" s="20">
        <f t="shared" si="95"/>
        <v>0</v>
      </c>
      <c r="U81" s="20">
        <f t="shared" si="95"/>
        <v>0</v>
      </c>
      <c r="V81" s="20">
        <f t="shared" si="95"/>
        <v>0</v>
      </c>
      <c r="W81" s="20">
        <f t="shared" si="95"/>
        <v>0</v>
      </c>
      <c r="X81" s="20">
        <f t="shared" si="95"/>
        <v>0</v>
      </c>
      <c r="Y81" s="20">
        <f t="shared" si="95"/>
        <v>0</v>
      </c>
      <c r="Z81" s="20">
        <f t="shared" si="95"/>
        <v>0</v>
      </c>
      <c r="AA81" s="20">
        <f t="shared" si="95"/>
        <v>0</v>
      </c>
      <c r="AB81" s="20">
        <f t="shared" si="95"/>
        <v>0</v>
      </c>
      <c r="AC81" s="20">
        <f t="shared" si="95"/>
        <v>0</v>
      </c>
      <c r="AD81" s="20">
        <f t="shared" ref="AD81:AD84" si="98">AD94</f>
        <v>0</v>
      </c>
      <c r="AE81" s="20">
        <f t="shared" si="95"/>
        <v>0</v>
      </c>
      <c r="AF81" s="151"/>
    </row>
    <row r="82" spans="1:32" s="16" customFormat="1" ht="18.75" x14ac:dyDescent="0.3">
      <c r="A82" s="54" t="s">
        <v>30</v>
      </c>
      <c r="B82" s="32">
        <f t="shared" si="94"/>
        <v>44620.990000000005</v>
      </c>
      <c r="C82" s="32">
        <f t="shared" si="94"/>
        <v>3403.8700000000003</v>
      </c>
      <c r="D82" s="32">
        <f t="shared" si="94"/>
        <v>3403.8700000000003</v>
      </c>
      <c r="E82" s="32">
        <f t="shared" si="95"/>
        <v>3403.8700000000003</v>
      </c>
      <c r="F82" s="21">
        <f t="shared" si="96"/>
        <v>7.6284053760349106</v>
      </c>
      <c r="G82" s="21">
        <f t="shared" si="97"/>
        <v>100</v>
      </c>
      <c r="H82" s="20">
        <f t="shared" si="95"/>
        <v>0</v>
      </c>
      <c r="I82" s="20">
        <f t="shared" si="95"/>
        <v>0</v>
      </c>
      <c r="J82" s="20">
        <f t="shared" si="95"/>
        <v>518.57000000000005</v>
      </c>
      <c r="K82" s="20">
        <f t="shared" si="95"/>
        <v>518.57000000000005</v>
      </c>
      <c r="L82" s="20">
        <f t="shared" si="95"/>
        <v>1481.88</v>
      </c>
      <c r="M82" s="20">
        <f t="shared" si="95"/>
        <v>1481.88</v>
      </c>
      <c r="N82" s="20">
        <f t="shared" si="95"/>
        <v>1403.42</v>
      </c>
      <c r="O82" s="20">
        <f t="shared" si="95"/>
        <v>1403.42</v>
      </c>
      <c r="P82" s="20">
        <f t="shared" si="95"/>
        <v>934.04</v>
      </c>
      <c r="Q82" s="20">
        <f t="shared" si="95"/>
        <v>934.04</v>
      </c>
      <c r="R82" s="20">
        <f t="shared" si="95"/>
        <v>3415.49</v>
      </c>
      <c r="S82" s="20">
        <f t="shared" si="95"/>
        <v>0</v>
      </c>
      <c r="T82" s="20">
        <f t="shared" si="95"/>
        <v>1910.53</v>
      </c>
      <c r="U82" s="20">
        <f t="shared" si="95"/>
        <v>0</v>
      </c>
      <c r="V82" s="20">
        <f t="shared" si="95"/>
        <v>546</v>
      </c>
      <c r="W82" s="20">
        <f t="shared" si="95"/>
        <v>0</v>
      </c>
      <c r="X82" s="20">
        <f t="shared" si="95"/>
        <v>0</v>
      </c>
      <c r="Y82" s="20">
        <f t="shared" si="95"/>
        <v>0</v>
      </c>
      <c r="Z82" s="20">
        <f t="shared" si="95"/>
        <v>390.87</v>
      </c>
      <c r="AA82" s="20">
        <f t="shared" si="95"/>
        <v>0</v>
      </c>
      <c r="AB82" s="20">
        <f t="shared" si="95"/>
        <v>0</v>
      </c>
      <c r="AC82" s="20">
        <f t="shared" si="95"/>
        <v>0</v>
      </c>
      <c r="AD82" s="20">
        <f t="shared" si="98"/>
        <v>34020.19</v>
      </c>
      <c r="AE82" s="20">
        <f t="shared" si="95"/>
        <v>0</v>
      </c>
      <c r="AF82" s="151"/>
    </row>
    <row r="83" spans="1:32" s="16" customFormat="1" ht="18.75" x14ac:dyDescent="0.3">
      <c r="A83" s="54" t="s">
        <v>31</v>
      </c>
      <c r="B83" s="32">
        <f t="shared" si="94"/>
        <v>41349.310000000005</v>
      </c>
      <c r="C83" s="32">
        <f t="shared" si="94"/>
        <v>297.85000000000002</v>
      </c>
      <c r="D83" s="32">
        <f t="shared" si="94"/>
        <v>336.65</v>
      </c>
      <c r="E83" s="32">
        <f t="shared" si="95"/>
        <v>336.65</v>
      </c>
      <c r="F83" s="21">
        <f t="shared" si="96"/>
        <v>0.81416110692052646</v>
      </c>
      <c r="G83" s="21">
        <f t="shared" si="97"/>
        <v>113.02669128756084</v>
      </c>
      <c r="H83" s="20">
        <f t="shared" ref="H83:AC83" si="99">H90</f>
        <v>0</v>
      </c>
      <c r="I83" s="20">
        <f t="shared" si="95"/>
        <v>0</v>
      </c>
      <c r="J83" s="20">
        <f t="shared" si="95"/>
        <v>51.29</v>
      </c>
      <c r="K83" s="20">
        <f t="shared" si="95"/>
        <v>51.29</v>
      </c>
      <c r="L83" s="20">
        <f t="shared" si="99"/>
        <v>0</v>
      </c>
      <c r="M83" s="20">
        <f t="shared" si="99"/>
        <v>0</v>
      </c>
      <c r="N83" s="20">
        <f t="shared" si="99"/>
        <v>0</v>
      </c>
      <c r="O83" s="20">
        <f t="shared" si="99"/>
        <v>0</v>
      </c>
      <c r="P83" s="20">
        <f t="shared" si="99"/>
        <v>0</v>
      </c>
      <c r="Q83" s="20">
        <f t="shared" si="99"/>
        <v>0</v>
      </c>
      <c r="R83" s="20">
        <f t="shared" si="99"/>
        <v>0</v>
      </c>
      <c r="S83" s="20">
        <f t="shared" si="99"/>
        <v>0</v>
      </c>
      <c r="T83" s="20">
        <f t="shared" si="99"/>
        <v>0</v>
      </c>
      <c r="U83" s="20">
        <f t="shared" si="99"/>
        <v>0</v>
      </c>
      <c r="V83" s="20">
        <f t="shared" si="99"/>
        <v>0</v>
      </c>
      <c r="W83" s="20">
        <f t="shared" si="99"/>
        <v>0</v>
      </c>
      <c r="X83" s="20">
        <f t="shared" si="99"/>
        <v>0</v>
      </c>
      <c r="Y83" s="20">
        <f t="shared" si="99"/>
        <v>0</v>
      </c>
      <c r="Z83" s="20">
        <f t="shared" si="99"/>
        <v>0</v>
      </c>
      <c r="AA83" s="20">
        <f t="shared" si="99"/>
        <v>0</v>
      </c>
      <c r="AB83" s="20">
        <f t="shared" si="99"/>
        <v>0</v>
      </c>
      <c r="AC83" s="20">
        <f t="shared" si="99"/>
        <v>0</v>
      </c>
      <c r="AD83" s="20">
        <f t="shared" si="98"/>
        <v>33221.15</v>
      </c>
      <c r="AE83" s="20">
        <f>AE90</f>
        <v>0</v>
      </c>
      <c r="AF83" s="151"/>
    </row>
    <row r="84" spans="1:32" s="16" customFormat="1" ht="18.75" x14ac:dyDescent="0.3">
      <c r="A84" s="54" t="s">
        <v>32</v>
      </c>
      <c r="B84" s="32">
        <f>B97</f>
        <v>131119.85</v>
      </c>
      <c r="C84" s="32">
        <f>C97</f>
        <v>100561.85</v>
      </c>
      <c r="D84" s="32">
        <f>D97</f>
        <v>71808.02</v>
      </c>
      <c r="E84" s="32">
        <f t="shared" si="95"/>
        <v>71808.02</v>
      </c>
      <c r="F84" s="21">
        <f t="shared" si="96"/>
        <v>54.765178575173778</v>
      </c>
      <c r="G84" s="21">
        <f t="shared" si="97"/>
        <v>71.406820777461832</v>
      </c>
      <c r="H84" s="20">
        <f t="shared" si="95"/>
        <v>0</v>
      </c>
      <c r="I84" s="20">
        <f t="shared" si="95"/>
        <v>0</v>
      </c>
      <c r="J84" s="20">
        <f t="shared" si="95"/>
        <v>0</v>
      </c>
      <c r="K84" s="20">
        <f t="shared" si="95"/>
        <v>0</v>
      </c>
      <c r="L84" s="20">
        <f t="shared" si="95"/>
        <v>0</v>
      </c>
      <c r="M84" s="20">
        <f t="shared" si="95"/>
        <v>0</v>
      </c>
      <c r="N84" s="20">
        <f t="shared" si="95"/>
        <v>100561.85</v>
      </c>
      <c r="O84" s="20">
        <f t="shared" si="95"/>
        <v>71808.02</v>
      </c>
      <c r="P84" s="20">
        <f t="shared" si="95"/>
        <v>0</v>
      </c>
      <c r="Q84" s="20">
        <f t="shared" si="95"/>
        <v>23841.19</v>
      </c>
      <c r="R84" s="20">
        <f t="shared" si="95"/>
        <v>0</v>
      </c>
      <c r="S84" s="20">
        <f t="shared" si="95"/>
        <v>0</v>
      </c>
      <c r="T84" s="20">
        <f t="shared" si="95"/>
        <v>30558</v>
      </c>
      <c r="U84" s="20">
        <f t="shared" si="95"/>
        <v>0</v>
      </c>
      <c r="V84" s="20">
        <f t="shared" si="95"/>
        <v>0</v>
      </c>
      <c r="W84" s="20">
        <f t="shared" si="95"/>
        <v>0</v>
      </c>
      <c r="X84" s="20">
        <f t="shared" si="95"/>
        <v>0</v>
      </c>
      <c r="Y84" s="20">
        <f t="shared" si="95"/>
        <v>0</v>
      </c>
      <c r="Z84" s="20">
        <f t="shared" si="95"/>
        <v>0</v>
      </c>
      <c r="AA84" s="20">
        <f t="shared" si="95"/>
        <v>0</v>
      </c>
      <c r="AB84" s="20">
        <f t="shared" si="95"/>
        <v>0</v>
      </c>
      <c r="AC84" s="20">
        <f t="shared" si="95"/>
        <v>0</v>
      </c>
      <c r="AD84" s="20">
        <f t="shared" si="98"/>
        <v>3200</v>
      </c>
      <c r="AE84" s="20">
        <f>AE91+AE97</f>
        <v>0</v>
      </c>
      <c r="AF84" s="151"/>
    </row>
    <row r="85" spans="1:32" s="16" customFormat="1" ht="18.75" x14ac:dyDescent="0.3">
      <c r="A85" s="55" t="s">
        <v>50</v>
      </c>
      <c r="B85" s="56"/>
      <c r="C85" s="56"/>
      <c r="D85" s="56"/>
      <c r="E85" s="56"/>
      <c r="F85" s="57"/>
      <c r="G85" s="57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8"/>
      <c r="AE85" s="20"/>
      <c r="AF85" s="31"/>
    </row>
    <row r="86" spans="1:32" s="16" customFormat="1" ht="18.75" hidden="1" x14ac:dyDescent="0.3">
      <c r="A86" s="59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0" t="s">
        <v>28</v>
      </c>
      <c r="B87" s="61">
        <f>B19+B13</f>
        <v>0</v>
      </c>
      <c r="C87" s="61">
        <f>0</f>
        <v>0</v>
      </c>
      <c r="D87" s="61">
        <f>D19+D13</f>
        <v>0</v>
      </c>
      <c r="E87" s="61">
        <f t="shared" ref="E87:E90" si="100">D87</f>
        <v>0</v>
      </c>
      <c r="F87" s="21">
        <f t="shared" ref="F87" si="101">IFERROR(E87/B87*100,0)</f>
        <v>0</v>
      </c>
      <c r="G87" s="21">
        <f t="shared" ref="G87" si="102">IFERROR(E87/C87*100,0)</f>
        <v>0</v>
      </c>
      <c r="H87" s="61">
        <f>H88+H89+H90+H91</f>
        <v>0</v>
      </c>
      <c r="I87" s="61">
        <f t="shared" ref="I87:AE87" si="103">I88+I89+I90+I91</f>
        <v>0</v>
      </c>
      <c r="J87" s="61">
        <f t="shared" si="103"/>
        <v>0</v>
      </c>
      <c r="K87" s="61">
        <f t="shared" si="103"/>
        <v>0</v>
      </c>
      <c r="L87" s="61">
        <f t="shared" si="103"/>
        <v>0</v>
      </c>
      <c r="M87" s="61">
        <f t="shared" si="103"/>
        <v>0</v>
      </c>
      <c r="N87" s="61">
        <f t="shared" si="103"/>
        <v>0</v>
      </c>
      <c r="O87" s="61">
        <f t="shared" si="103"/>
        <v>0</v>
      </c>
      <c r="P87" s="61">
        <f t="shared" si="103"/>
        <v>0</v>
      </c>
      <c r="Q87" s="61">
        <f t="shared" si="103"/>
        <v>0</v>
      </c>
      <c r="R87" s="61">
        <f t="shared" si="103"/>
        <v>0</v>
      </c>
      <c r="S87" s="61">
        <f t="shared" si="103"/>
        <v>0</v>
      </c>
      <c r="T87" s="61">
        <f t="shared" si="103"/>
        <v>0</v>
      </c>
      <c r="U87" s="61">
        <f t="shared" si="103"/>
        <v>0</v>
      </c>
      <c r="V87" s="61">
        <f t="shared" si="103"/>
        <v>0</v>
      </c>
      <c r="W87" s="61">
        <f t="shared" si="103"/>
        <v>0</v>
      </c>
      <c r="X87" s="61">
        <f t="shared" si="103"/>
        <v>0</v>
      </c>
      <c r="Y87" s="61">
        <f t="shared" si="103"/>
        <v>0</v>
      </c>
      <c r="Z87" s="61">
        <f t="shared" si="103"/>
        <v>0</v>
      </c>
      <c r="AA87" s="61">
        <f t="shared" si="103"/>
        <v>0</v>
      </c>
      <c r="AB87" s="61">
        <f t="shared" si="103"/>
        <v>0</v>
      </c>
      <c r="AC87" s="61">
        <f t="shared" si="103"/>
        <v>0</v>
      </c>
      <c r="AD87" s="61">
        <f t="shared" si="103"/>
        <v>0</v>
      </c>
      <c r="AE87" s="61">
        <f t="shared" si="103"/>
        <v>0</v>
      </c>
      <c r="AF87" s="135"/>
    </row>
    <row r="88" spans="1:32" s="16" customFormat="1" ht="18.75" hidden="1" x14ac:dyDescent="0.3">
      <c r="A88" s="60" t="s">
        <v>29</v>
      </c>
      <c r="B88" s="61">
        <f>B20+B14</f>
        <v>0</v>
      </c>
      <c r="C88" s="61">
        <f>0</f>
        <v>0</v>
      </c>
      <c r="D88" s="61">
        <f>D20+D14</f>
        <v>0</v>
      </c>
      <c r="E88" s="61">
        <f t="shared" si="100"/>
        <v>0</v>
      </c>
      <c r="F88" s="21">
        <f>IFERROR(E88/B88*100,0)</f>
        <v>0</v>
      </c>
      <c r="G88" s="21">
        <f>IFERROR(E88/C88*100,0)</f>
        <v>0</v>
      </c>
      <c r="H88" s="61">
        <f t="shared" ref="H88:AE91" si="104">H75+H20</f>
        <v>0</v>
      </c>
      <c r="I88" s="61">
        <f t="shared" si="104"/>
        <v>0</v>
      </c>
      <c r="J88" s="61">
        <f t="shared" si="104"/>
        <v>0</v>
      </c>
      <c r="K88" s="61">
        <f t="shared" si="104"/>
        <v>0</v>
      </c>
      <c r="L88" s="61">
        <f t="shared" si="104"/>
        <v>0</v>
      </c>
      <c r="M88" s="61">
        <f t="shared" si="104"/>
        <v>0</v>
      </c>
      <c r="N88" s="61">
        <f t="shared" si="104"/>
        <v>0</v>
      </c>
      <c r="O88" s="61">
        <f t="shared" si="104"/>
        <v>0</v>
      </c>
      <c r="P88" s="61">
        <f t="shared" si="104"/>
        <v>0</v>
      </c>
      <c r="Q88" s="61">
        <f t="shared" si="104"/>
        <v>0</v>
      </c>
      <c r="R88" s="61">
        <f t="shared" si="104"/>
        <v>0</v>
      </c>
      <c r="S88" s="61">
        <f t="shared" si="104"/>
        <v>0</v>
      </c>
      <c r="T88" s="61">
        <f t="shared" si="104"/>
        <v>0</v>
      </c>
      <c r="U88" s="61">
        <f t="shared" si="104"/>
        <v>0</v>
      </c>
      <c r="V88" s="61">
        <f t="shared" si="104"/>
        <v>0</v>
      </c>
      <c r="W88" s="61">
        <f t="shared" si="104"/>
        <v>0</v>
      </c>
      <c r="X88" s="61">
        <f t="shared" si="104"/>
        <v>0</v>
      </c>
      <c r="Y88" s="61">
        <f t="shared" si="104"/>
        <v>0</v>
      </c>
      <c r="Z88" s="61">
        <f t="shared" si="104"/>
        <v>0</v>
      </c>
      <c r="AA88" s="61">
        <f t="shared" si="104"/>
        <v>0</v>
      </c>
      <c r="AB88" s="61">
        <f t="shared" si="104"/>
        <v>0</v>
      </c>
      <c r="AC88" s="61">
        <f t="shared" si="104"/>
        <v>0</v>
      </c>
      <c r="AD88" s="61">
        <f t="shared" si="104"/>
        <v>0</v>
      </c>
      <c r="AE88" s="61">
        <f t="shared" si="104"/>
        <v>0</v>
      </c>
      <c r="AF88" s="136"/>
    </row>
    <row r="89" spans="1:32" s="16" customFormat="1" ht="18.75" hidden="1" x14ac:dyDescent="0.3">
      <c r="A89" s="60" t="s">
        <v>30</v>
      </c>
      <c r="B89" s="61">
        <f>B21+B15</f>
        <v>0</v>
      </c>
      <c r="C89" s="61">
        <f>0</f>
        <v>0</v>
      </c>
      <c r="D89" s="61">
        <f>D21+D15</f>
        <v>0</v>
      </c>
      <c r="E89" s="61">
        <f t="shared" si="100"/>
        <v>0</v>
      </c>
      <c r="F89" s="21">
        <f>IFERROR(E89/B89*100,0)</f>
        <v>0</v>
      </c>
      <c r="G89" s="21">
        <f>IFERROR(E89/C89*100,0)</f>
        <v>0</v>
      </c>
      <c r="H89" s="61">
        <f t="shared" si="104"/>
        <v>0</v>
      </c>
      <c r="I89" s="61">
        <f t="shared" si="104"/>
        <v>0</v>
      </c>
      <c r="J89" s="61">
        <f t="shared" si="104"/>
        <v>0</v>
      </c>
      <c r="K89" s="61">
        <f t="shared" si="104"/>
        <v>0</v>
      </c>
      <c r="L89" s="61">
        <f t="shared" si="104"/>
        <v>0</v>
      </c>
      <c r="M89" s="61">
        <f t="shared" si="104"/>
        <v>0</v>
      </c>
      <c r="N89" s="61">
        <f t="shared" si="104"/>
        <v>0</v>
      </c>
      <c r="O89" s="61">
        <f t="shared" si="104"/>
        <v>0</v>
      </c>
      <c r="P89" s="61">
        <f t="shared" si="104"/>
        <v>0</v>
      </c>
      <c r="Q89" s="61">
        <f t="shared" si="104"/>
        <v>0</v>
      </c>
      <c r="R89" s="61">
        <f t="shared" si="104"/>
        <v>0</v>
      </c>
      <c r="S89" s="61">
        <f t="shared" si="104"/>
        <v>0</v>
      </c>
      <c r="T89" s="61">
        <f t="shared" si="104"/>
        <v>0</v>
      </c>
      <c r="U89" s="61">
        <f t="shared" si="104"/>
        <v>0</v>
      </c>
      <c r="V89" s="61">
        <f t="shared" si="104"/>
        <v>0</v>
      </c>
      <c r="W89" s="61">
        <f t="shared" si="104"/>
        <v>0</v>
      </c>
      <c r="X89" s="61">
        <f t="shared" si="104"/>
        <v>0</v>
      </c>
      <c r="Y89" s="61">
        <f t="shared" si="104"/>
        <v>0</v>
      </c>
      <c r="Z89" s="61">
        <f t="shared" si="104"/>
        <v>0</v>
      </c>
      <c r="AA89" s="61">
        <f t="shared" si="104"/>
        <v>0</v>
      </c>
      <c r="AB89" s="61">
        <f t="shared" si="104"/>
        <v>0</v>
      </c>
      <c r="AC89" s="61">
        <f t="shared" si="104"/>
        <v>0</v>
      </c>
      <c r="AD89" s="61">
        <v>0</v>
      </c>
      <c r="AE89" s="61">
        <f>AE76+AE21</f>
        <v>0</v>
      </c>
      <c r="AF89" s="136"/>
    </row>
    <row r="90" spans="1:32" s="16" customFormat="1" ht="18.75" hidden="1" x14ac:dyDescent="0.3">
      <c r="A90" s="60" t="s">
        <v>31</v>
      </c>
      <c r="B90" s="61">
        <f>B22+B16</f>
        <v>0</v>
      </c>
      <c r="C90" s="61">
        <f>C22+C16</f>
        <v>0</v>
      </c>
      <c r="D90" s="61">
        <f>D22+D16</f>
        <v>0</v>
      </c>
      <c r="E90" s="61">
        <f t="shared" si="100"/>
        <v>0</v>
      </c>
      <c r="F90" s="21">
        <f>IFERROR(E90/B90*100,0)</f>
        <v>0</v>
      </c>
      <c r="G90" s="21">
        <f>IFERROR(E90/C90*100,0)</f>
        <v>0</v>
      </c>
      <c r="H90" s="61">
        <f t="shared" si="104"/>
        <v>0</v>
      </c>
      <c r="I90" s="61">
        <f t="shared" si="104"/>
        <v>0</v>
      </c>
      <c r="J90" s="61">
        <f t="shared" si="104"/>
        <v>0</v>
      </c>
      <c r="K90" s="61">
        <f t="shared" si="104"/>
        <v>0</v>
      </c>
      <c r="L90" s="61">
        <f t="shared" si="104"/>
        <v>0</v>
      </c>
      <c r="M90" s="61">
        <f t="shared" si="104"/>
        <v>0</v>
      </c>
      <c r="N90" s="61">
        <f t="shared" si="104"/>
        <v>0</v>
      </c>
      <c r="O90" s="61">
        <f t="shared" si="104"/>
        <v>0</v>
      </c>
      <c r="P90" s="61">
        <f t="shared" si="104"/>
        <v>0</v>
      </c>
      <c r="Q90" s="61">
        <f t="shared" si="104"/>
        <v>0</v>
      </c>
      <c r="R90" s="61">
        <f t="shared" si="104"/>
        <v>0</v>
      </c>
      <c r="S90" s="61">
        <f t="shared" si="104"/>
        <v>0</v>
      </c>
      <c r="T90" s="61">
        <f t="shared" si="104"/>
        <v>0</v>
      </c>
      <c r="U90" s="61">
        <f t="shared" si="104"/>
        <v>0</v>
      </c>
      <c r="V90" s="61">
        <f t="shared" si="104"/>
        <v>0</v>
      </c>
      <c r="W90" s="61">
        <f t="shared" si="104"/>
        <v>0</v>
      </c>
      <c r="X90" s="61">
        <f t="shared" si="104"/>
        <v>0</v>
      </c>
      <c r="Y90" s="61">
        <f t="shared" si="104"/>
        <v>0</v>
      </c>
      <c r="Z90" s="61">
        <f t="shared" si="104"/>
        <v>0</v>
      </c>
      <c r="AA90" s="61">
        <f t="shared" si="104"/>
        <v>0</v>
      </c>
      <c r="AB90" s="61">
        <f t="shared" si="104"/>
        <v>0</v>
      </c>
      <c r="AC90" s="61">
        <f t="shared" si="104"/>
        <v>0</v>
      </c>
      <c r="AD90" s="61">
        <v>0</v>
      </c>
      <c r="AE90" s="61">
        <f>AE77+AE22</f>
        <v>0</v>
      </c>
      <c r="AF90" s="137"/>
    </row>
    <row r="91" spans="1:32" s="16" customFormat="1" ht="18.75" hidden="1" x14ac:dyDescent="0.3">
      <c r="A91" s="60" t="s">
        <v>32</v>
      </c>
      <c r="B91" s="61">
        <f>B23+B17</f>
        <v>0</v>
      </c>
      <c r="C91" s="61">
        <f>C23+C17</f>
        <v>0</v>
      </c>
      <c r="D91" s="61">
        <f>D23+D17</f>
        <v>0</v>
      </c>
      <c r="E91" s="61">
        <f>D91</f>
        <v>0</v>
      </c>
      <c r="F91" s="21">
        <f>IFERROR(E91/B91*100,0)</f>
        <v>0</v>
      </c>
      <c r="G91" s="21">
        <f>IFERROR(E91/C91*100,0)</f>
        <v>0</v>
      </c>
      <c r="H91" s="61">
        <f t="shared" si="104"/>
        <v>0</v>
      </c>
      <c r="I91" s="61">
        <f t="shared" si="104"/>
        <v>0</v>
      </c>
      <c r="J91" s="61">
        <f t="shared" si="104"/>
        <v>0</v>
      </c>
      <c r="K91" s="61">
        <f t="shared" si="104"/>
        <v>0</v>
      </c>
      <c r="L91" s="61">
        <f t="shared" si="104"/>
        <v>0</v>
      </c>
      <c r="M91" s="61">
        <f t="shared" si="104"/>
        <v>0</v>
      </c>
      <c r="N91" s="61">
        <f t="shared" si="104"/>
        <v>0</v>
      </c>
      <c r="O91" s="61">
        <f t="shared" si="104"/>
        <v>0</v>
      </c>
      <c r="P91" s="61">
        <f t="shared" si="104"/>
        <v>0</v>
      </c>
      <c r="Q91" s="61">
        <f t="shared" si="104"/>
        <v>0</v>
      </c>
      <c r="R91" s="61">
        <f t="shared" si="104"/>
        <v>0</v>
      </c>
      <c r="S91" s="61">
        <f t="shared" si="104"/>
        <v>0</v>
      </c>
      <c r="T91" s="61">
        <f t="shared" si="104"/>
        <v>0</v>
      </c>
      <c r="U91" s="61">
        <f t="shared" si="104"/>
        <v>0</v>
      </c>
      <c r="V91" s="61">
        <f t="shared" si="104"/>
        <v>0</v>
      </c>
      <c r="W91" s="61">
        <f t="shared" si="104"/>
        <v>0</v>
      </c>
      <c r="X91" s="61">
        <f t="shared" si="104"/>
        <v>0</v>
      </c>
      <c r="Y91" s="61">
        <f t="shared" si="104"/>
        <v>0</v>
      </c>
      <c r="Z91" s="61">
        <f t="shared" si="104"/>
        <v>0</v>
      </c>
      <c r="AA91" s="61">
        <f t="shared" si="104"/>
        <v>0</v>
      </c>
      <c r="AB91" s="61">
        <f t="shared" si="104"/>
        <v>0</v>
      </c>
      <c r="AC91" s="61">
        <f t="shared" si="104"/>
        <v>0</v>
      </c>
      <c r="AD91" s="61">
        <v>0</v>
      </c>
      <c r="AE91" s="61">
        <f>AE78+AE23</f>
        <v>0</v>
      </c>
      <c r="AF91" s="138"/>
    </row>
    <row r="92" spans="1:32" s="16" customFormat="1" ht="18.75" x14ac:dyDescent="0.3">
      <c r="A92" s="62" t="s">
        <v>52</v>
      </c>
      <c r="B92" s="56"/>
      <c r="C92" s="56"/>
      <c r="D92" s="56"/>
      <c r="E92" s="56"/>
      <c r="F92" s="57"/>
      <c r="G92" s="57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8"/>
      <c r="AE92" s="20"/>
      <c r="AF92" s="63"/>
    </row>
    <row r="93" spans="1:32" s="16" customFormat="1" ht="18.75" x14ac:dyDescent="0.3">
      <c r="A93" s="18" t="s">
        <v>28</v>
      </c>
      <c r="B93" s="20">
        <f>B95+B96+B97</f>
        <v>217090.15000000002</v>
      </c>
      <c r="C93" s="20">
        <f t="shared" ref="C93:C96" si="105">H93+J93+L93+N93</f>
        <v>104263.57</v>
      </c>
      <c r="D93" s="20">
        <f t="shared" ref="D93:D96" si="106">E93</f>
        <v>75548.540000000008</v>
      </c>
      <c r="E93" s="20">
        <f t="shared" ref="E93:E96" si="107">I93+K93+M93+O93</f>
        <v>75548.540000000008</v>
      </c>
      <c r="F93" s="21">
        <f t="shared" ref="F93" si="108">IFERROR(E93/B93*100,0)</f>
        <v>34.800537933204247</v>
      </c>
      <c r="G93" s="21">
        <f t="shared" ref="G93" si="109">IFERROR(E93/C93*100,0)</f>
        <v>72.459191642872</v>
      </c>
      <c r="H93" s="20">
        <f t="shared" ref="H93:AC93" si="110">H97+H96+H95</f>
        <v>100</v>
      </c>
      <c r="I93" s="20">
        <f t="shared" si="110"/>
        <v>0</v>
      </c>
      <c r="J93" s="20">
        <f t="shared" si="110"/>
        <v>569.86</v>
      </c>
      <c r="K93" s="20">
        <f t="shared" si="110"/>
        <v>569.86</v>
      </c>
      <c r="L93" s="20">
        <f t="shared" si="110"/>
        <v>1628.44</v>
      </c>
      <c r="M93" s="20">
        <f t="shared" si="110"/>
        <v>1628.44</v>
      </c>
      <c r="N93" s="20">
        <f t="shared" si="110"/>
        <v>101965.27</v>
      </c>
      <c r="O93" s="20">
        <f t="shared" si="110"/>
        <v>73350.240000000005</v>
      </c>
      <c r="P93" s="20">
        <f t="shared" ref="P93:Q93" si="111">P26+P38+P50+P56+P74+P62</f>
        <v>2973.74</v>
      </c>
      <c r="Q93" s="20">
        <f t="shared" si="111"/>
        <v>26814.93</v>
      </c>
      <c r="R93" s="20">
        <f t="shared" si="110"/>
        <v>6830.98</v>
      </c>
      <c r="S93" s="20">
        <f t="shared" si="110"/>
        <v>0</v>
      </c>
      <c r="T93" s="20">
        <f t="shared" si="110"/>
        <v>34379.06</v>
      </c>
      <c r="U93" s="20">
        <f t="shared" si="110"/>
        <v>0</v>
      </c>
      <c r="V93" s="20">
        <f t="shared" si="110"/>
        <v>1092</v>
      </c>
      <c r="W93" s="20">
        <f t="shared" si="110"/>
        <v>0</v>
      </c>
      <c r="X93" s="20">
        <f t="shared" si="110"/>
        <v>0</v>
      </c>
      <c r="Y93" s="20">
        <f t="shared" si="110"/>
        <v>0</v>
      </c>
      <c r="Z93" s="20">
        <f t="shared" si="110"/>
        <v>781.74</v>
      </c>
      <c r="AA93" s="20">
        <f t="shared" si="110"/>
        <v>0</v>
      </c>
      <c r="AB93" s="20">
        <f t="shared" si="110"/>
        <v>0</v>
      </c>
      <c r="AC93" s="20">
        <f t="shared" si="110"/>
        <v>0</v>
      </c>
      <c r="AD93" s="20">
        <f>AD97+AD96+AD95</f>
        <v>70441.34</v>
      </c>
      <c r="AE93" s="20">
        <f>AE97+AE96+AE95</f>
        <v>0</v>
      </c>
      <c r="AF93" s="139"/>
    </row>
    <row r="94" spans="1:32" s="16" customFormat="1" ht="18.75" x14ac:dyDescent="0.3">
      <c r="A94" s="18" t="s">
        <v>29</v>
      </c>
      <c r="B94" s="20">
        <f t="shared" ref="B94" si="112">B27+B51+B57+B69</f>
        <v>0</v>
      </c>
      <c r="C94" s="20">
        <f t="shared" si="105"/>
        <v>0</v>
      </c>
      <c r="D94" s="20">
        <f t="shared" si="106"/>
        <v>0</v>
      </c>
      <c r="E94" s="20">
        <f t="shared" si="107"/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13">I75+I20</f>
        <v>0</v>
      </c>
      <c r="J94" s="20">
        <f t="shared" si="113"/>
        <v>0</v>
      </c>
      <c r="K94" s="20">
        <f t="shared" si="113"/>
        <v>0</v>
      </c>
      <c r="L94" s="20">
        <f t="shared" si="113"/>
        <v>0</v>
      </c>
      <c r="M94" s="20">
        <f t="shared" si="113"/>
        <v>0</v>
      </c>
      <c r="N94" s="20">
        <f t="shared" si="113"/>
        <v>0</v>
      </c>
      <c r="O94" s="20">
        <f t="shared" si="113"/>
        <v>0</v>
      </c>
      <c r="P94" s="20">
        <f t="shared" ref="P94:Q94" si="114">P27+P39+P51+P57+P75+P63</f>
        <v>0</v>
      </c>
      <c r="Q94" s="20">
        <f t="shared" si="114"/>
        <v>0</v>
      </c>
      <c r="R94" s="20">
        <f t="shared" si="113"/>
        <v>0</v>
      </c>
      <c r="S94" s="20">
        <f t="shared" si="113"/>
        <v>0</v>
      </c>
      <c r="T94" s="20">
        <f t="shared" si="113"/>
        <v>0</v>
      </c>
      <c r="U94" s="20">
        <f t="shared" si="113"/>
        <v>0</v>
      </c>
      <c r="V94" s="20">
        <f t="shared" si="113"/>
        <v>0</v>
      </c>
      <c r="W94" s="20">
        <f t="shared" si="113"/>
        <v>0</v>
      </c>
      <c r="X94" s="20">
        <f t="shared" si="113"/>
        <v>0</v>
      </c>
      <c r="Y94" s="20">
        <f t="shared" si="113"/>
        <v>0</v>
      </c>
      <c r="Z94" s="20">
        <f t="shared" si="113"/>
        <v>0</v>
      </c>
      <c r="AA94" s="20">
        <f t="shared" si="113"/>
        <v>0</v>
      </c>
      <c r="AB94" s="20">
        <f t="shared" si="113"/>
        <v>0</v>
      </c>
      <c r="AC94" s="20">
        <f t="shared" si="113"/>
        <v>0</v>
      </c>
      <c r="AD94" s="20">
        <f>AD27+AD39+AD51+AD57+AD75</f>
        <v>0</v>
      </c>
      <c r="AE94" s="20">
        <f>AE75+AE20</f>
        <v>0</v>
      </c>
      <c r="AF94" s="139"/>
    </row>
    <row r="95" spans="1:32" s="16" customFormat="1" ht="18.75" x14ac:dyDescent="0.3">
      <c r="A95" s="18" t="s">
        <v>30</v>
      </c>
      <c r="B95" s="20">
        <f>B28+B52+B58+B70+B76</f>
        <v>44620.990000000005</v>
      </c>
      <c r="C95" s="20">
        <f t="shared" si="105"/>
        <v>3403.8700000000003</v>
      </c>
      <c r="D95" s="20">
        <f t="shared" si="106"/>
        <v>3403.8700000000003</v>
      </c>
      <c r="E95" s="20">
        <f t="shared" si="107"/>
        <v>3403.8700000000003</v>
      </c>
      <c r="F95" s="21">
        <f t="shared" ref="F95:F97" si="115">IFERROR(E95/B95*100,0)</f>
        <v>7.6284053760349106</v>
      </c>
      <c r="G95" s="21">
        <f t="shared" ref="G95:G97" si="116">IFERROR(E95/C95*100,0)</f>
        <v>100</v>
      </c>
      <c r="H95" s="20">
        <f>H28+H40+H52+H58+H70</f>
        <v>0</v>
      </c>
      <c r="I95" s="20">
        <f t="shared" ref="I95:AC95" si="117">I28+I40+I52+I58+I70</f>
        <v>0</v>
      </c>
      <c r="J95" s="20">
        <f t="shared" si="117"/>
        <v>518.57000000000005</v>
      </c>
      <c r="K95" s="20">
        <f t="shared" si="117"/>
        <v>518.57000000000005</v>
      </c>
      <c r="L95" s="20">
        <f t="shared" si="117"/>
        <v>1481.88</v>
      </c>
      <c r="M95" s="20">
        <f t="shared" si="117"/>
        <v>1481.88</v>
      </c>
      <c r="N95" s="20">
        <f t="shared" si="117"/>
        <v>1403.42</v>
      </c>
      <c r="O95" s="20">
        <f t="shared" si="117"/>
        <v>1403.42</v>
      </c>
      <c r="P95" s="20">
        <f t="shared" ref="P95:Q95" si="118">P28+P40+P52+P58+P76+P64</f>
        <v>934.04</v>
      </c>
      <c r="Q95" s="20">
        <f t="shared" si="118"/>
        <v>934.04</v>
      </c>
      <c r="R95" s="20">
        <f t="shared" si="117"/>
        <v>3415.49</v>
      </c>
      <c r="S95" s="20">
        <f t="shared" si="117"/>
        <v>0</v>
      </c>
      <c r="T95" s="20">
        <f t="shared" si="117"/>
        <v>1910.53</v>
      </c>
      <c r="U95" s="20">
        <f t="shared" si="117"/>
        <v>0</v>
      </c>
      <c r="V95" s="20">
        <f t="shared" si="117"/>
        <v>546</v>
      </c>
      <c r="W95" s="20">
        <f t="shared" si="117"/>
        <v>0</v>
      </c>
      <c r="X95" s="20">
        <f t="shared" si="117"/>
        <v>0</v>
      </c>
      <c r="Y95" s="20">
        <f t="shared" si="117"/>
        <v>0</v>
      </c>
      <c r="Z95" s="20">
        <f t="shared" si="117"/>
        <v>390.87</v>
      </c>
      <c r="AA95" s="20">
        <f t="shared" si="117"/>
        <v>0</v>
      </c>
      <c r="AB95" s="20">
        <f t="shared" si="117"/>
        <v>0</v>
      </c>
      <c r="AC95" s="20">
        <f t="shared" si="117"/>
        <v>0</v>
      </c>
      <c r="AD95" s="20">
        <f>AD28+AD40+AD52+AD58+AD76+AD70</f>
        <v>34020.19</v>
      </c>
      <c r="AE95" s="20">
        <f>AE76+AE21</f>
        <v>0</v>
      </c>
      <c r="AF95" s="139"/>
    </row>
    <row r="96" spans="1:32" s="16" customFormat="1" ht="18.75" x14ac:dyDescent="0.3">
      <c r="A96" s="18" t="s">
        <v>31</v>
      </c>
      <c r="B96" s="20">
        <f>B29+B53+B59+B71+B77+B41</f>
        <v>41349.310000000005</v>
      </c>
      <c r="C96" s="20">
        <f t="shared" si="105"/>
        <v>297.85000000000002</v>
      </c>
      <c r="D96" s="20">
        <f t="shared" si="106"/>
        <v>336.65</v>
      </c>
      <c r="E96" s="20">
        <f t="shared" si="107"/>
        <v>336.65</v>
      </c>
      <c r="F96" s="21">
        <f t="shared" si="115"/>
        <v>0.81416110692052646</v>
      </c>
      <c r="G96" s="21">
        <f t="shared" si="116"/>
        <v>113.02669128756084</v>
      </c>
      <c r="H96" s="20">
        <f t="shared" ref="H96:I96" si="119">H28+H40+H53+H76+G59</f>
        <v>100</v>
      </c>
      <c r="I96" s="20">
        <f t="shared" si="119"/>
        <v>0</v>
      </c>
      <c r="J96" s="20">
        <f t="shared" ref="J96:L96" si="120">J28+J40+J53+J76+J59</f>
        <v>51.29</v>
      </c>
      <c r="K96" s="20">
        <f t="shared" si="120"/>
        <v>51.29</v>
      </c>
      <c r="L96" s="20">
        <f t="shared" si="120"/>
        <v>146.56</v>
      </c>
      <c r="M96" s="20">
        <f>M28+M40+M53+M76+M59</f>
        <v>146.56</v>
      </c>
      <c r="N96" s="20">
        <f>N28+N40+N53+N76</f>
        <v>0</v>
      </c>
      <c r="O96" s="20">
        <f t="shared" ref="O96" si="121">O28+O40+O53+O76+N59</f>
        <v>138.80000000000001</v>
      </c>
      <c r="P96" s="20">
        <f t="shared" ref="P96:Q96" si="122">P29+P41+P53+P59+P77+P65</f>
        <v>2039.6999999999998</v>
      </c>
      <c r="Q96" s="20">
        <f t="shared" si="122"/>
        <v>2039.6999999999998</v>
      </c>
      <c r="R96" s="20">
        <f t="shared" ref="R96:AC96" si="123">R28+R40+R53+R58+R76</f>
        <v>3415.49</v>
      </c>
      <c r="S96" s="20">
        <f t="shared" si="123"/>
        <v>0</v>
      </c>
      <c r="T96" s="20">
        <f t="shared" si="123"/>
        <v>1910.53</v>
      </c>
      <c r="U96" s="20">
        <f t="shared" si="123"/>
        <v>0</v>
      </c>
      <c r="V96" s="20">
        <f t="shared" si="123"/>
        <v>546</v>
      </c>
      <c r="W96" s="20">
        <f t="shared" si="123"/>
        <v>0</v>
      </c>
      <c r="X96" s="20">
        <f t="shared" si="123"/>
        <v>0</v>
      </c>
      <c r="Y96" s="20">
        <f t="shared" si="123"/>
        <v>0</v>
      </c>
      <c r="Z96" s="20">
        <f t="shared" si="123"/>
        <v>390.87</v>
      </c>
      <c r="AA96" s="20">
        <f t="shared" si="123"/>
        <v>0</v>
      </c>
      <c r="AB96" s="20">
        <f t="shared" si="123"/>
        <v>0</v>
      </c>
      <c r="AC96" s="20">
        <f t="shared" si="123"/>
        <v>0</v>
      </c>
      <c r="AD96" s="20">
        <f>AD77+AD71+AD59+AD53+AD41+AD29</f>
        <v>33221.15</v>
      </c>
      <c r="AE96" s="20">
        <f>AE28+AE40+AE53+AE58+AE76</f>
        <v>0</v>
      </c>
      <c r="AF96" s="139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H97+J97+L97+N97</f>
        <v>100561.85</v>
      </c>
      <c r="D97" s="20">
        <f>E97</f>
        <v>71808.02</v>
      </c>
      <c r="E97" s="20">
        <f>I97+K97+M97+O97</f>
        <v>71808.02</v>
      </c>
      <c r="F97" s="21">
        <f t="shared" si="115"/>
        <v>54.765178575173778</v>
      </c>
      <c r="G97" s="21">
        <f t="shared" si="116"/>
        <v>71.406820777461832</v>
      </c>
      <c r="H97" s="20">
        <f t="shared" ref="H97:AC97" si="124">H30+H42+H54+H60+H78+H66</f>
        <v>0</v>
      </c>
      <c r="I97" s="20">
        <f t="shared" si="124"/>
        <v>0</v>
      </c>
      <c r="J97" s="20">
        <f t="shared" si="124"/>
        <v>0</v>
      </c>
      <c r="K97" s="20">
        <f t="shared" si="124"/>
        <v>0</v>
      </c>
      <c r="L97" s="20">
        <f t="shared" si="124"/>
        <v>0</v>
      </c>
      <c r="M97" s="20">
        <f t="shared" si="124"/>
        <v>0</v>
      </c>
      <c r="N97" s="20">
        <f t="shared" si="124"/>
        <v>100561.85</v>
      </c>
      <c r="O97" s="20">
        <f t="shared" si="124"/>
        <v>71808.02</v>
      </c>
      <c r="P97" s="20">
        <f t="shared" si="124"/>
        <v>0</v>
      </c>
      <c r="Q97" s="20">
        <f t="shared" si="124"/>
        <v>23841.19</v>
      </c>
      <c r="R97" s="20">
        <f t="shared" si="124"/>
        <v>0</v>
      </c>
      <c r="S97" s="20">
        <f t="shared" si="124"/>
        <v>0</v>
      </c>
      <c r="T97" s="20">
        <f t="shared" si="124"/>
        <v>30558</v>
      </c>
      <c r="U97" s="20">
        <f t="shared" si="124"/>
        <v>0</v>
      </c>
      <c r="V97" s="20">
        <f t="shared" si="124"/>
        <v>0</v>
      </c>
      <c r="W97" s="20">
        <f t="shared" si="124"/>
        <v>0</v>
      </c>
      <c r="X97" s="20">
        <f t="shared" si="124"/>
        <v>0</v>
      </c>
      <c r="Y97" s="20">
        <f t="shared" si="124"/>
        <v>0</v>
      </c>
      <c r="Z97" s="20">
        <f t="shared" si="124"/>
        <v>0</v>
      </c>
      <c r="AA97" s="20">
        <f t="shared" si="124"/>
        <v>0</v>
      </c>
      <c r="AB97" s="20">
        <f t="shared" si="124"/>
        <v>0</v>
      </c>
      <c r="AC97" s="20">
        <f t="shared" si="124"/>
        <v>0</v>
      </c>
      <c r="AD97" s="20">
        <f>AD30+AD42+AD54+AD60+AD78+AD66</f>
        <v>3200</v>
      </c>
      <c r="AE97" s="64">
        <f>AE30+AE42+AE54+AE60+AE78</f>
        <v>0</v>
      </c>
      <c r="AF97" s="139"/>
    </row>
    <row r="98" spans="1:32" s="16" customFormat="1" ht="18.75" x14ac:dyDescent="0.25">
      <c r="A98" s="140" t="s">
        <v>53</v>
      </c>
      <c r="B98" s="141">
        <f>H98+J98+L98+N98+P98+R98+T98+V98+X98+Z98+AB98+AD98</f>
        <v>5291.1</v>
      </c>
      <c r="C98" s="141">
        <f>C101</f>
        <v>3606.1000000000004</v>
      </c>
      <c r="D98" s="141">
        <f>D101</f>
        <v>3605.94</v>
      </c>
      <c r="E98" s="141">
        <f>E101</f>
        <v>3605.94</v>
      </c>
      <c r="F98" s="141"/>
      <c r="G98" s="141"/>
      <c r="H98" s="141">
        <f>H101</f>
        <v>0</v>
      </c>
      <c r="I98" s="141">
        <f>I101</f>
        <v>0</v>
      </c>
      <c r="J98" s="141">
        <f t="shared" ref="J98:AD98" si="125">J101</f>
        <v>0</v>
      </c>
      <c r="K98" s="141">
        <f>K101</f>
        <v>0</v>
      </c>
      <c r="L98" s="141">
        <f t="shared" si="125"/>
        <v>0</v>
      </c>
      <c r="M98" s="141">
        <f>M101</f>
        <v>0</v>
      </c>
      <c r="N98" s="141">
        <f t="shared" si="125"/>
        <v>3606.1000000000004</v>
      </c>
      <c r="O98" s="141">
        <f>O101</f>
        <v>3605.94</v>
      </c>
      <c r="P98" s="141">
        <f t="shared" si="125"/>
        <v>0</v>
      </c>
      <c r="Q98" s="141">
        <f>Q101</f>
        <v>0</v>
      </c>
      <c r="R98" s="141">
        <f t="shared" si="125"/>
        <v>0</v>
      </c>
      <c r="S98" s="141">
        <f>S101</f>
        <v>0</v>
      </c>
      <c r="T98" s="141">
        <f t="shared" si="125"/>
        <v>0</v>
      </c>
      <c r="U98" s="141">
        <f>U101</f>
        <v>0</v>
      </c>
      <c r="V98" s="141">
        <f t="shared" si="125"/>
        <v>0</v>
      </c>
      <c r="W98" s="141">
        <f>W101</f>
        <v>0</v>
      </c>
      <c r="X98" s="141">
        <f t="shared" si="125"/>
        <v>0</v>
      </c>
      <c r="Y98" s="141">
        <f>Y101</f>
        <v>0</v>
      </c>
      <c r="Z98" s="141">
        <f t="shared" si="125"/>
        <v>0</v>
      </c>
      <c r="AA98" s="141">
        <f>AA101</f>
        <v>0</v>
      </c>
      <c r="AB98" s="141">
        <f t="shared" si="125"/>
        <v>0</v>
      </c>
      <c r="AC98" s="141">
        <f>AC101</f>
        <v>0</v>
      </c>
      <c r="AD98" s="141">
        <f t="shared" si="125"/>
        <v>1685</v>
      </c>
      <c r="AE98" s="65"/>
      <c r="AF98" s="66"/>
    </row>
    <row r="99" spans="1:32" s="16" customFormat="1" ht="18.75" x14ac:dyDescent="0.25">
      <c r="A99" s="67" t="s">
        <v>54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9"/>
      <c r="AF99" s="70"/>
    </row>
    <row r="100" spans="1:32" s="16" customFormat="1" ht="18.75" x14ac:dyDescent="0.25">
      <c r="A100" s="142" t="s">
        <v>55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4"/>
      <c r="AF100" s="31"/>
    </row>
    <row r="101" spans="1:32" s="16" customFormat="1" ht="18.75" x14ac:dyDescent="0.3">
      <c r="A101" s="71" t="s">
        <v>28</v>
      </c>
      <c r="B101" s="22">
        <f>H101+J101+L101+N101+P101+R101+T101+V101+X101+Z101+AB101+AD101</f>
        <v>5291.1</v>
      </c>
      <c r="C101" s="22">
        <f t="shared" ref="C101:D103" si="126">N101</f>
        <v>3606.1000000000004</v>
      </c>
      <c r="D101" s="22">
        <f t="shared" si="126"/>
        <v>3605.94</v>
      </c>
      <c r="E101" s="22">
        <f t="shared" ref="E101:E105" si="127">I101+K101+M101+O101+Q101+S101+U101+W101+Y101+AA101+AC101+AE101</f>
        <v>3605.94</v>
      </c>
      <c r="F101" s="21">
        <f t="shared" ref="F101:F105" si="128">IFERROR(E101/B101*100,0)</f>
        <v>68.151046096274868</v>
      </c>
      <c r="G101" s="21">
        <f t="shared" ref="G101:G105" si="129">IFERROR(E101/C101*100,0)</f>
        <v>99.9955630736807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3605.94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1685</v>
      </c>
      <c r="AE101" s="22">
        <v>0</v>
      </c>
      <c r="AF101" s="135" t="s">
        <v>56</v>
      </c>
    </row>
    <row r="102" spans="1:32" s="16" customFormat="1" ht="18.75" x14ac:dyDescent="0.3">
      <c r="A102" s="71" t="s">
        <v>29</v>
      </c>
      <c r="B102" s="22">
        <f t="shared" ref="B102:B105" si="130">H102+J102+L102+N102+P102+R102+T102+V102+X102+Z102+AB102+AD102</f>
        <v>252.10000000000002</v>
      </c>
      <c r="C102" s="22">
        <f t="shared" si="126"/>
        <v>171.8</v>
      </c>
      <c r="D102" s="22">
        <f t="shared" si="126"/>
        <v>171.8</v>
      </c>
      <c r="E102" s="22">
        <f t="shared" si="127"/>
        <v>171.8</v>
      </c>
      <c r="F102" s="21">
        <f t="shared" si="128"/>
        <v>68.147560491868305</v>
      </c>
      <c r="G102" s="21">
        <f t="shared" si="129"/>
        <v>100</v>
      </c>
      <c r="H102" s="22">
        <f>H108</f>
        <v>0</v>
      </c>
      <c r="I102" s="22">
        <f t="shared" ref="I102:AE104" si="131">I108</f>
        <v>0</v>
      </c>
      <c r="J102" s="22">
        <f t="shared" si="131"/>
        <v>0</v>
      </c>
      <c r="K102" s="22">
        <f t="shared" si="131"/>
        <v>0</v>
      </c>
      <c r="L102" s="22">
        <v>0</v>
      </c>
      <c r="M102" s="22">
        <v>0</v>
      </c>
      <c r="N102" s="22">
        <v>171.8</v>
      </c>
      <c r="O102" s="22">
        <v>171.8</v>
      </c>
      <c r="P102" s="22">
        <f t="shared" si="131"/>
        <v>0</v>
      </c>
      <c r="Q102" s="22">
        <f t="shared" si="131"/>
        <v>0</v>
      </c>
      <c r="R102" s="22">
        <f t="shared" si="131"/>
        <v>0</v>
      </c>
      <c r="S102" s="22">
        <f t="shared" si="131"/>
        <v>0</v>
      </c>
      <c r="T102" s="22">
        <f t="shared" si="131"/>
        <v>0</v>
      </c>
      <c r="U102" s="22">
        <f t="shared" si="131"/>
        <v>0</v>
      </c>
      <c r="V102" s="22">
        <f t="shared" si="131"/>
        <v>0</v>
      </c>
      <c r="W102" s="22">
        <f t="shared" si="131"/>
        <v>0</v>
      </c>
      <c r="X102" s="22">
        <f t="shared" si="131"/>
        <v>0</v>
      </c>
      <c r="Y102" s="22">
        <f t="shared" si="131"/>
        <v>0</v>
      </c>
      <c r="Z102" s="22">
        <f t="shared" si="131"/>
        <v>0</v>
      </c>
      <c r="AA102" s="22">
        <f t="shared" si="131"/>
        <v>0</v>
      </c>
      <c r="AB102" s="22">
        <f t="shared" si="131"/>
        <v>0</v>
      </c>
      <c r="AC102" s="22">
        <f t="shared" si="131"/>
        <v>0</v>
      </c>
      <c r="AD102" s="22">
        <v>80.3</v>
      </c>
      <c r="AE102" s="22">
        <f t="shared" si="131"/>
        <v>0</v>
      </c>
      <c r="AF102" s="136"/>
    </row>
    <row r="103" spans="1:32" s="16" customFormat="1" ht="18.75" x14ac:dyDescent="0.3">
      <c r="A103" s="71" t="s">
        <v>30</v>
      </c>
      <c r="B103" s="22">
        <f t="shared" si="130"/>
        <v>4774.3999999999996</v>
      </c>
      <c r="C103" s="22">
        <f>N103</f>
        <v>3253.9</v>
      </c>
      <c r="D103" s="22">
        <f t="shared" si="126"/>
        <v>3253.81</v>
      </c>
      <c r="E103" s="22">
        <f t="shared" si="127"/>
        <v>3253.81</v>
      </c>
      <c r="F103" s="21">
        <f t="shared" si="128"/>
        <v>68.151181300268107</v>
      </c>
      <c r="G103" s="21">
        <f t="shared" si="129"/>
        <v>99.997234088324774</v>
      </c>
      <c r="H103" s="22">
        <f t="shared" ref="H103:W104" si="132">H109</f>
        <v>0</v>
      </c>
      <c r="I103" s="22">
        <f t="shared" si="132"/>
        <v>0</v>
      </c>
      <c r="J103" s="22">
        <f t="shared" si="132"/>
        <v>0</v>
      </c>
      <c r="K103" s="22">
        <f t="shared" si="132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22">
        <f t="shared" si="132"/>
        <v>0</v>
      </c>
      <c r="Q103" s="22">
        <f t="shared" si="132"/>
        <v>0</v>
      </c>
      <c r="R103" s="22">
        <f t="shared" si="132"/>
        <v>0</v>
      </c>
      <c r="S103" s="22">
        <f t="shared" si="132"/>
        <v>0</v>
      </c>
      <c r="T103" s="22">
        <f t="shared" si="132"/>
        <v>0</v>
      </c>
      <c r="U103" s="22">
        <f t="shared" si="132"/>
        <v>0</v>
      </c>
      <c r="V103" s="22">
        <f t="shared" si="132"/>
        <v>0</v>
      </c>
      <c r="W103" s="22">
        <f t="shared" si="132"/>
        <v>0</v>
      </c>
      <c r="X103" s="22">
        <f t="shared" si="131"/>
        <v>0</v>
      </c>
      <c r="Y103" s="22">
        <f t="shared" si="131"/>
        <v>0</v>
      </c>
      <c r="Z103" s="22">
        <f t="shared" si="131"/>
        <v>0</v>
      </c>
      <c r="AA103" s="22">
        <f t="shared" si="131"/>
        <v>0</v>
      </c>
      <c r="AB103" s="22">
        <f t="shared" si="131"/>
        <v>0</v>
      </c>
      <c r="AC103" s="22">
        <f t="shared" si="131"/>
        <v>0</v>
      </c>
      <c r="AD103" s="22">
        <v>1520.5</v>
      </c>
      <c r="AE103" s="22">
        <f t="shared" si="131"/>
        <v>0</v>
      </c>
      <c r="AF103" s="136"/>
    </row>
    <row r="104" spans="1:32" s="16" customFormat="1" ht="18.75" x14ac:dyDescent="0.3">
      <c r="A104" s="71" t="s">
        <v>31</v>
      </c>
      <c r="B104" s="22">
        <f t="shared" si="130"/>
        <v>264.60000000000002</v>
      </c>
      <c r="C104" s="22">
        <f t="shared" ref="C104" si="133">N104</f>
        <v>180.4</v>
      </c>
      <c r="D104" s="22">
        <f t="shared" ref="D104" si="134">O104</f>
        <v>180.33</v>
      </c>
      <c r="E104" s="22">
        <f t="shared" si="127"/>
        <v>180.33</v>
      </c>
      <c r="F104" s="21">
        <f t="shared" si="128"/>
        <v>68.151927437641717</v>
      </c>
      <c r="G104" s="21">
        <f t="shared" si="129"/>
        <v>99.961197339246127</v>
      </c>
      <c r="H104" s="22">
        <f t="shared" si="132"/>
        <v>0</v>
      </c>
      <c r="I104" s="22">
        <f t="shared" si="131"/>
        <v>0</v>
      </c>
      <c r="J104" s="22">
        <f t="shared" si="131"/>
        <v>0</v>
      </c>
      <c r="K104" s="22">
        <f t="shared" si="131"/>
        <v>0</v>
      </c>
      <c r="L104" s="22">
        <v>0</v>
      </c>
      <c r="M104" s="22">
        <v>0</v>
      </c>
      <c r="N104" s="22">
        <v>180.4</v>
      </c>
      <c r="O104" s="22">
        <v>180.33</v>
      </c>
      <c r="P104" s="22">
        <f t="shared" si="131"/>
        <v>0</v>
      </c>
      <c r="Q104" s="22">
        <f t="shared" si="131"/>
        <v>0</v>
      </c>
      <c r="R104" s="22">
        <f t="shared" si="131"/>
        <v>0</v>
      </c>
      <c r="S104" s="22">
        <f t="shared" si="131"/>
        <v>0</v>
      </c>
      <c r="T104" s="22">
        <f t="shared" si="131"/>
        <v>0</v>
      </c>
      <c r="U104" s="22">
        <f t="shared" si="131"/>
        <v>0</v>
      </c>
      <c r="V104" s="22">
        <f t="shared" si="131"/>
        <v>0</v>
      </c>
      <c r="W104" s="22">
        <f t="shared" si="131"/>
        <v>0</v>
      </c>
      <c r="X104" s="22">
        <f t="shared" si="131"/>
        <v>0</v>
      </c>
      <c r="Y104" s="22">
        <f t="shared" si="131"/>
        <v>0</v>
      </c>
      <c r="Z104" s="22">
        <f t="shared" si="131"/>
        <v>0</v>
      </c>
      <c r="AA104" s="22">
        <f t="shared" si="131"/>
        <v>0</v>
      </c>
      <c r="AB104" s="22">
        <f t="shared" si="131"/>
        <v>0</v>
      </c>
      <c r="AC104" s="22">
        <f t="shared" si="131"/>
        <v>0</v>
      </c>
      <c r="AD104" s="22">
        <v>84.2</v>
      </c>
      <c r="AE104" s="22">
        <f t="shared" si="131"/>
        <v>0</v>
      </c>
      <c r="AF104" s="136"/>
    </row>
    <row r="105" spans="1:32" s="16" customFormat="1" ht="18.75" x14ac:dyDescent="0.3">
      <c r="A105" s="71" t="s">
        <v>32</v>
      </c>
      <c r="B105" s="22">
        <f t="shared" si="130"/>
        <v>0</v>
      </c>
      <c r="C105" s="22">
        <f t="shared" ref="C105:D105" si="135">N105</f>
        <v>0</v>
      </c>
      <c r="D105" s="22">
        <f t="shared" si="135"/>
        <v>0</v>
      </c>
      <c r="E105" s="22">
        <f t="shared" si="127"/>
        <v>0</v>
      </c>
      <c r="F105" s="21">
        <f t="shared" si="128"/>
        <v>0</v>
      </c>
      <c r="G105" s="21">
        <f t="shared" si="129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45"/>
    </row>
    <row r="106" spans="1:32" s="16" customFormat="1" ht="18.75" x14ac:dyDescent="0.25">
      <c r="A106" s="126" t="s">
        <v>57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8"/>
      <c r="AF106" s="72"/>
    </row>
    <row r="107" spans="1:32" s="16" customFormat="1" ht="18.75" x14ac:dyDescent="0.3">
      <c r="A107" s="71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36">H107</f>
        <v>0</v>
      </c>
      <c r="E107" s="22">
        <f t="shared" si="136"/>
        <v>0</v>
      </c>
      <c r="F107" s="21">
        <f t="shared" ref="F107:F111" si="137">IFERROR(E107/B107*100,0)</f>
        <v>0</v>
      </c>
      <c r="G107" s="21">
        <f t="shared" ref="G107:G111" si="138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32" t="s">
        <v>58</v>
      </c>
    </row>
    <row r="108" spans="1:32" s="16" customFormat="1" ht="18.75" x14ac:dyDescent="0.3">
      <c r="A108" s="71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36"/>
        <v>0</v>
      </c>
      <c r="E108" s="22">
        <f t="shared" si="136"/>
        <v>0</v>
      </c>
      <c r="F108" s="21">
        <f t="shared" si="137"/>
        <v>0</v>
      </c>
      <c r="G108" s="21">
        <f t="shared" si="138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33"/>
    </row>
    <row r="109" spans="1:32" s="16" customFormat="1" ht="18.75" x14ac:dyDescent="0.3">
      <c r="A109" s="71" t="s">
        <v>30</v>
      </c>
      <c r="B109" s="41">
        <f t="shared" ref="B109:B111" si="139">H109+J109+L109+N109+P109+R109+T109+V109+X109+Z109+AB109+AD109</f>
        <v>0</v>
      </c>
      <c r="C109" s="41">
        <f t="shared" ref="C109:C111" si="140">H109</f>
        <v>0</v>
      </c>
      <c r="D109" s="22">
        <f t="shared" si="136"/>
        <v>0</v>
      </c>
      <c r="E109" s="22">
        <f>I109</f>
        <v>0</v>
      </c>
      <c r="F109" s="21">
        <f t="shared" si="137"/>
        <v>0</v>
      </c>
      <c r="G109" s="21">
        <f t="shared" si="138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33"/>
    </row>
    <row r="110" spans="1:32" s="16" customFormat="1" ht="18.75" x14ac:dyDescent="0.3">
      <c r="A110" s="71" t="s">
        <v>31</v>
      </c>
      <c r="B110" s="41">
        <f t="shared" si="139"/>
        <v>0</v>
      </c>
      <c r="C110" s="41">
        <f t="shared" si="140"/>
        <v>0</v>
      </c>
      <c r="D110" s="22">
        <f t="shared" si="136"/>
        <v>0</v>
      </c>
      <c r="E110" s="22">
        <f t="shared" si="136"/>
        <v>0</v>
      </c>
      <c r="F110" s="21">
        <f t="shared" si="137"/>
        <v>0</v>
      </c>
      <c r="G110" s="21">
        <f t="shared" si="138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33"/>
    </row>
    <row r="111" spans="1:32" s="16" customFormat="1" ht="18.75" x14ac:dyDescent="0.3">
      <c r="A111" s="71" t="s">
        <v>32</v>
      </c>
      <c r="B111" s="41">
        <f t="shared" si="139"/>
        <v>0</v>
      </c>
      <c r="C111" s="41">
        <f t="shared" si="140"/>
        <v>0</v>
      </c>
      <c r="D111" s="22">
        <f>H111</f>
        <v>0</v>
      </c>
      <c r="E111" s="22">
        <f>I111</f>
        <v>0</v>
      </c>
      <c r="F111" s="21">
        <f t="shared" si="137"/>
        <v>0</v>
      </c>
      <c r="G111" s="21">
        <f t="shared" si="138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34"/>
    </row>
    <row r="112" spans="1:32" s="16" customFormat="1" ht="18.75" x14ac:dyDescent="0.3">
      <c r="A112" s="146" t="s">
        <v>59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8"/>
      <c r="AF112" s="72"/>
    </row>
    <row r="113" spans="1:32" s="16" customFormat="1" ht="18.75" x14ac:dyDescent="0.3">
      <c r="A113" s="71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41">H113</f>
        <v>0</v>
      </c>
      <c r="E113" s="22">
        <f t="shared" ref="E113:E117" si="142">D113</f>
        <v>0</v>
      </c>
      <c r="F113" s="21">
        <f t="shared" ref="F113:F117" si="143">IFERROR(E113/B113*100,0)</f>
        <v>0</v>
      </c>
      <c r="G113" s="21">
        <f t="shared" ref="G113:G117" si="144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32"/>
    </row>
    <row r="114" spans="1:32" s="16" customFormat="1" ht="18.75" x14ac:dyDescent="0.3">
      <c r="A114" s="71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41"/>
        <v>0</v>
      </c>
      <c r="E114" s="22">
        <f t="shared" si="142"/>
        <v>0</v>
      </c>
      <c r="F114" s="21">
        <f t="shared" si="143"/>
        <v>0</v>
      </c>
      <c r="G114" s="21">
        <f t="shared" si="144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33"/>
    </row>
    <row r="115" spans="1:32" s="16" customFormat="1" ht="18.75" x14ac:dyDescent="0.3">
      <c r="A115" s="71" t="s">
        <v>30</v>
      </c>
      <c r="B115" s="41">
        <f t="shared" ref="B115:B117" si="145">H115+J115+L115+N115+P115+R115+T115+V115+X115+Z115+AB115+AD115</f>
        <v>12.2</v>
      </c>
      <c r="C115" s="41">
        <f t="shared" ref="C115:C117" si="146">H115</f>
        <v>0</v>
      </c>
      <c r="D115" s="22">
        <f t="shared" si="141"/>
        <v>0</v>
      </c>
      <c r="E115" s="22">
        <f t="shared" si="142"/>
        <v>0</v>
      </c>
      <c r="F115" s="21">
        <f t="shared" si="143"/>
        <v>0</v>
      </c>
      <c r="G115" s="21">
        <f t="shared" si="144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33"/>
    </row>
    <row r="116" spans="1:32" s="16" customFormat="1" ht="18.75" x14ac:dyDescent="0.3">
      <c r="A116" s="71" t="s">
        <v>31</v>
      </c>
      <c r="B116" s="41">
        <f t="shared" si="145"/>
        <v>0</v>
      </c>
      <c r="C116" s="41">
        <f t="shared" si="146"/>
        <v>0</v>
      </c>
      <c r="D116" s="22">
        <f t="shared" si="141"/>
        <v>0</v>
      </c>
      <c r="E116" s="22">
        <f t="shared" si="142"/>
        <v>0</v>
      </c>
      <c r="F116" s="21">
        <f t="shared" si="143"/>
        <v>0</v>
      </c>
      <c r="G116" s="21">
        <f t="shared" si="144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33"/>
    </row>
    <row r="117" spans="1:32" s="16" customFormat="1" ht="18.75" x14ac:dyDescent="0.3">
      <c r="A117" s="71" t="s">
        <v>32</v>
      </c>
      <c r="B117" s="41">
        <f t="shared" si="145"/>
        <v>0</v>
      </c>
      <c r="C117" s="41">
        <f t="shared" si="146"/>
        <v>0</v>
      </c>
      <c r="D117" s="22">
        <f t="shared" si="141"/>
        <v>0</v>
      </c>
      <c r="E117" s="22">
        <f t="shared" si="142"/>
        <v>0</v>
      </c>
      <c r="F117" s="21">
        <f t="shared" si="143"/>
        <v>0</v>
      </c>
      <c r="G117" s="21">
        <f t="shared" si="144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34"/>
    </row>
    <row r="118" spans="1:32" s="16" customFormat="1" ht="18.75" x14ac:dyDescent="0.3">
      <c r="A118" s="73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4" t="s">
        <v>28</v>
      </c>
      <c r="B119" s="22">
        <f>B113+B107+B101</f>
        <v>7363.9</v>
      </c>
      <c r="C119" s="22">
        <f>C113+C107+C101</f>
        <v>3606.1000000000004</v>
      </c>
      <c r="D119" s="22">
        <f t="shared" ref="C119:E123" si="147">D113+D107+D101</f>
        <v>3605.94</v>
      </c>
      <c r="E119" s="22">
        <f t="shared" si="147"/>
        <v>3605.94</v>
      </c>
      <c r="F119" s="21">
        <f t="shared" ref="F119:F123" si="148">IFERROR(E119/B119*100,0)</f>
        <v>48.967802387321939</v>
      </c>
      <c r="G119" s="21">
        <f t="shared" ref="G119:G123" si="149">IFERROR(E119/C119*100,0)</f>
        <v>99.9955630736807</v>
      </c>
      <c r="H119" s="22">
        <v>0</v>
      </c>
      <c r="I119" s="22">
        <f t="shared" ref="I119:AE119" si="150">I124+I125+I127+I128</f>
        <v>0</v>
      </c>
      <c r="J119" s="22">
        <f t="shared" si="150"/>
        <v>0</v>
      </c>
      <c r="K119" s="22">
        <f t="shared" si="150"/>
        <v>0</v>
      </c>
      <c r="L119" s="22">
        <f t="shared" si="150"/>
        <v>0</v>
      </c>
      <c r="M119" s="22">
        <f t="shared" si="150"/>
        <v>0</v>
      </c>
      <c r="N119" s="22">
        <f t="shared" ref="N119:AD120" si="151">N113+N107+N101</f>
        <v>3606.1000000000004</v>
      </c>
      <c r="O119" s="22">
        <f t="shared" si="151"/>
        <v>3605.94</v>
      </c>
      <c r="P119" s="22">
        <f t="shared" si="151"/>
        <v>0</v>
      </c>
      <c r="Q119" s="22">
        <f t="shared" si="151"/>
        <v>0</v>
      </c>
      <c r="R119" s="22">
        <f t="shared" si="151"/>
        <v>0</v>
      </c>
      <c r="S119" s="22">
        <f t="shared" si="151"/>
        <v>0</v>
      </c>
      <c r="T119" s="22">
        <f t="shared" si="151"/>
        <v>0</v>
      </c>
      <c r="U119" s="22">
        <f t="shared" si="151"/>
        <v>0</v>
      </c>
      <c r="V119" s="22">
        <f t="shared" si="151"/>
        <v>0</v>
      </c>
      <c r="W119" s="22">
        <f t="shared" si="151"/>
        <v>0</v>
      </c>
      <c r="X119" s="22">
        <f t="shared" si="151"/>
        <v>0</v>
      </c>
      <c r="Y119" s="22">
        <f t="shared" si="151"/>
        <v>0</v>
      </c>
      <c r="Z119" s="22">
        <f t="shared" si="151"/>
        <v>0</v>
      </c>
      <c r="AA119" s="22">
        <f t="shared" si="151"/>
        <v>0</v>
      </c>
      <c r="AB119" s="22">
        <f t="shared" si="151"/>
        <v>0</v>
      </c>
      <c r="AC119" s="22">
        <f t="shared" si="151"/>
        <v>0</v>
      </c>
      <c r="AD119" s="22">
        <f t="shared" si="151"/>
        <v>3757.7999999999997</v>
      </c>
      <c r="AE119" s="22">
        <f t="shared" si="150"/>
        <v>0</v>
      </c>
      <c r="AF119" s="72"/>
    </row>
    <row r="120" spans="1:32" s="16" customFormat="1" ht="18.75" x14ac:dyDescent="0.3">
      <c r="A120" s="74" t="s">
        <v>29</v>
      </c>
      <c r="B120" s="22">
        <f>B114+B108+B102</f>
        <v>2312.6999999999998</v>
      </c>
      <c r="C120" s="22">
        <f t="shared" si="147"/>
        <v>171.8</v>
      </c>
      <c r="D120" s="22">
        <f t="shared" si="147"/>
        <v>171.8</v>
      </c>
      <c r="E120" s="22">
        <f t="shared" si="147"/>
        <v>171.8</v>
      </c>
      <c r="F120" s="75">
        <f t="shared" si="148"/>
        <v>7.4285467202836521</v>
      </c>
      <c r="G120" s="75">
        <f t="shared" si="149"/>
        <v>100</v>
      </c>
      <c r="H120" s="22">
        <f t="shared" ref="H120:S120" si="152">H114+H108+H102</f>
        <v>0</v>
      </c>
      <c r="I120" s="22">
        <f t="shared" si="152"/>
        <v>0</v>
      </c>
      <c r="J120" s="22">
        <f t="shared" si="152"/>
        <v>0</v>
      </c>
      <c r="K120" s="22">
        <f t="shared" si="152"/>
        <v>0</v>
      </c>
      <c r="L120" s="22">
        <f t="shared" si="152"/>
        <v>0</v>
      </c>
      <c r="M120" s="22">
        <f t="shared" si="152"/>
        <v>0</v>
      </c>
      <c r="N120" s="22">
        <f t="shared" si="152"/>
        <v>171.8</v>
      </c>
      <c r="O120" s="22">
        <f t="shared" si="152"/>
        <v>171.8</v>
      </c>
      <c r="P120" s="22">
        <f t="shared" si="152"/>
        <v>0</v>
      </c>
      <c r="Q120" s="22">
        <f t="shared" si="152"/>
        <v>0</v>
      </c>
      <c r="R120" s="22">
        <f t="shared" si="152"/>
        <v>0</v>
      </c>
      <c r="S120" s="22">
        <f t="shared" si="152"/>
        <v>0</v>
      </c>
      <c r="T120" s="22">
        <f t="shared" si="151"/>
        <v>0</v>
      </c>
      <c r="U120" s="22">
        <f t="shared" si="151"/>
        <v>0</v>
      </c>
      <c r="V120" s="22">
        <f t="shared" si="151"/>
        <v>0</v>
      </c>
      <c r="W120" s="22">
        <f t="shared" si="151"/>
        <v>0</v>
      </c>
      <c r="X120" s="22">
        <f t="shared" si="151"/>
        <v>0</v>
      </c>
      <c r="Y120" s="22">
        <f t="shared" si="151"/>
        <v>0</v>
      </c>
      <c r="Z120" s="22">
        <f t="shared" si="151"/>
        <v>0</v>
      </c>
      <c r="AA120" s="22">
        <f t="shared" si="151"/>
        <v>0</v>
      </c>
      <c r="AB120" s="22">
        <f t="shared" si="151"/>
        <v>0</v>
      </c>
      <c r="AC120" s="22">
        <f t="shared" si="151"/>
        <v>0</v>
      </c>
      <c r="AD120" s="22">
        <f t="shared" si="151"/>
        <v>2140.9</v>
      </c>
      <c r="AE120" s="22">
        <f t="shared" ref="AE120" si="153">AE114+AE108+AE102</f>
        <v>0</v>
      </c>
      <c r="AF120" s="72"/>
    </row>
    <row r="121" spans="1:32" s="16" customFormat="1" ht="18.75" x14ac:dyDescent="0.3">
      <c r="A121" s="74" t="s">
        <v>30</v>
      </c>
      <c r="B121" s="22">
        <f>B115+B109+B103</f>
        <v>4786.5999999999995</v>
      </c>
      <c r="C121" s="22">
        <f t="shared" si="147"/>
        <v>3253.9</v>
      </c>
      <c r="D121" s="22">
        <f t="shared" si="147"/>
        <v>3253.81</v>
      </c>
      <c r="E121" s="22">
        <f t="shared" si="147"/>
        <v>3253.81</v>
      </c>
      <c r="F121" s="21">
        <f t="shared" si="148"/>
        <v>67.977478794969286</v>
      </c>
      <c r="G121" s="21">
        <f t="shared" si="149"/>
        <v>99.997234088324774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2"/>
    </row>
    <row r="122" spans="1:32" s="16" customFormat="1" ht="18.75" x14ac:dyDescent="0.3">
      <c r="A122" s="74" t="s">
        <v>31</v>
      </c>
      <c r="B122" s="22">
        <f>B116+B110+B104</f>
        <v>264.60000000000002</v>
      </c>
      <c r="C122" s="22">
        <f t="shared" si="147"/>
        <v>180.4</v>
      </c>
      <c r="D122" s="22">
        <f t="shared" si="147"/>
        <v>180.33</v>
      </c>
      <c r="E122" s="22">
        <f t="shared" si="147"/>
        <v>180.33</v>
      </c>
      <c r="F122" s="21">
        <f t="shared" si="148"/>
        <v>68.151927437641717</v>
      </c>
      <c r="G122" s="21">
        <f t="shared" si="149"/>
        <v>99.961197339246127</v>
      </c>
      <c r="H122" s="22">
        <v>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84.2</v>
      </c>
      <c r="AE122" s="22">
        <v>0</v>
      </c>
      <c r="AF122" s="72"/>
    </row>
    <row r="123" spans="1:32" s="16" customFormat="1" ht="18.75" x14ac:dyDescent="0.3">
      <c r="A123" s="74" t="s">
        <v>32</v>
      </c>
      <c r="B123" s="22">
        <f>B117+B111+B105</f>
        <v>0</v>
      </c>
      <c r="C123" s="22">
        <f t="shared" si="147"/>
        <v>0</v>
      </c>
      <c r="D123" s="22">
        <f t="shared" si="147"/>
        <v>0</v>
      </c>
      <c r="E123" s="22">
        <f t="shared" si="147"/>
        <v>0</v>
      </c>
      <c r="F123" s="21">
        <f t="shared" si="148"/>
        <v>0</v>
      </c>
      <c r="G123" s="21">
        <f t="shared" si="149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2"/>
    </row>
    <row r="124" spans="1:32" s="16" customFormat="1" ht="18.75" x14ac:dyDescent="0.3">
      <c r="A124" s="76" t="s">
        <v>61</v>
      </c>
      <c r="B124" s="77"/>
      <c r="C124" s="77"/>
      <c r="D124" s="77"/>
      <c r="E124" s="77"/>
      <c r="F124" s="78"/>
      <c r="G124" s="7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9"/>
      <c r="AE124" s="22"/>
      <c r="AF124" s="31"/>
    </row>
    <row r="125" spans="1:32" s="16" customFormat="1" ht="18.75" x14ac:dyDescent="0.3">
      <c r="A125" s="80" t="s">
        <v>62</v>
      </c>
      <c r="B125" s="81">
        <f>B126+B127+B128+B129</f>
        <v>7363.9</v>
      </c>
      <c r="C125" s="81">
        <f t="shared" ref="C125:E125" si="154">C126+C127+C128+C129</f>
        <v>3606.1000000000004</v>
      </c>
      <c r="D125" s="81">
        <f t="shared" si="154"/>
        <v>3605.94</v>
      </c>
      <c r="E125" s="81">
        <f t="shared" si="154"/>
        <v>3605.94</v>
      </c>
      <c r="F125" s="21">
        <f t="shared" ref="F125:F129" si="155">IFERROR(E125/B125*100,0)</f>
        <v>48.967802387321939</v>
      </c>
      <c r="G125" s="21">
        <f t="shared" ref="G125:G129" si="156">IFERROR(E125/C125*100,0)</f>
        <v>99.9955630736807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135"/>
    </row>
    <row r="126" spans="1:32" s="16" customFormat="1" ht="18.75" x14ac:dyDescent="0.3">
      <c r="A126" s="82" t="s">
        <v>29</v>
      </c>
      <c r="B126" s="22">
        <f t="shared" ref="B126:E129" si="157">B120</f>
        <v>2312.6999999999998</v>
      </c>
      <c r="C126" s="22">
        <f t="shared" si="157"/>
        <v>171.8</v>
      </c>
      <c r="D126" s="22">
        <f t="shared" si="157"/>
        <v>171.8</v>
      </c>
      <c r="E126" s="22">
        <f t="shared" si="157"/>
        <v>171.8</v>
      </c>
      <c r="F126" s="75">
        <f t="shared" si="155"/>
        <v>7.4285467202836521</v>
      </c>
      <c r="G126" s="75">
        <f t="shared" si="156"/>
        <v>100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  <c r="AF126" s="136"/>
    </row>
    <row r="127" spans="1:32" s="16" customFormat="1" ht="18.75" x14ac:dyDescent="0.3">
      <c r="A127" s="71" t="s">
        <v>30</v>
      </c>
      <c r="B127" s="22">
        <f t="shared" si="157"/>
        <v>4786.5999999999995</v>
      </c>
      <c r="C127" s="22">
        <f t="shared" si="157"/>
        <v>3253.9</v>
      </c>
      <c r="D127" s="22">
        <f t="shared" si="157"/>
        <v>3253.81</v>
      </c>
      <c r="E127" s="22">
        <f t="shared" si="157"/>
        <v>3253.81</v>
      </c>
      <c r="F127" s="75">
        <f t="shared" si="155"/>
        <v>67.977478794969286</v>
      </c>
      <c r="G127" s="75">
        <f t="shared" si="156"/>
        <v>99.997234088324774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81">
        <v>0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136"/>
    </row>
    <row r="128" spans="1:32" s="16" customFormat="1" ht="18.75" x14ac:dyDescent="0.3">
      <c r="A128" s="71" t="s">
        <v>31</v>
      </c>
      <c r="B128" s="22">
        <f t="shared" si="157"/>
        <v>264.60000000000002</v>
      </c>
      <c r="C128" s="22">
        <f t="shared" si="157"/>
        <v>180.4</v>
      </c>
      <c r="D128" s="22">
        <f t="shared" si="157"/>
        <v>180.33</v>
      </c>
      <c r="E128" s="22">
        <f t="shared" si="157"/>
        <v>180.33</v>
      </c>
      <c r="F128" s="75">
        <f t="shared" si="155"/>
        <v>68.151927437641717</v>
      </c>
      <c r="G128" s="75">
        <f t="shared" si="156"/>
        <v>99.961197339246127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0</v>
      </c>
      <c r="AF128" s="136"/>
    </row>
    <row r="129" spans="1:32" s="16" customFormat="1" ht="18.75" x14ac:dyDescent="0.3">
      <c r="A129" s="83" t="s">
        <v>32</v>
      </c>
      <c r="B129" s="84">
        <f t="shared" si="157"/>
        <v>0</v>
      </c>
      <c r="C129" s="84">
        <f t="shared" si="157"/>
        <v>0</v>
      </c>
      <c r="D129" s="84">
        <f t="shared" si="157"/>
        <v>0</v>
      </c>
      <c r="E129" s="84">
        <f t="shared" si="157"/>
        <v>0</v>
      </c>
      <c r="F129" s="85">
        <f t="shared" si="155"/>
        <v>0</v>
      </c>
      <c r="G129" s="85">
        <f t="shared" si="156"/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86">
        <v>0</v>
      </c>
      <c r="AD129" s="86">
        <v>0</v>
      </c>
      <c r="AE129" s="86">
        <v>0</v>
      </c>
      <c r="AF129" s="145"/>
    </row>
    <row r="130" spans="1:32" s="16" customFormat="1" ht="18.75" x14ac:dyDescent="0.25">
      <c r="A130" s="149" t="s">
        <v>63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87"/>
      <c r="AF130" s="66"/>
    </row>
    <row r="131" spans="1:32" s="16" customFormat="1" ht="18.75" x14ac:dyDescent="0.25">
      <c r="A131" s="88" t="s">
        <v>34</v>
      </c>
      <c r="B131" s="89"/>
      <c r="C131" s="90"/>
      <c r="D131" s="90"/>
      <c r="E131" s="89"/>
      <c r="F131" s="89"/>
      <c r="G131" s="89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1"/>
      <c r="AF131" s="92"/>
    </row>
    <row r="132" spans="1:32" s="16" customFormat="1" ht="18.75" x14ac:dyDescent="0.25">
      <c r="A132" s="126" t="s">
        <v>64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8"/>
      <c r="AF132" s="129" t="s">
        <v>65</v>
      </c>
    </row>
    <row r="133" spans="1:32" s="16" customFormat="1" ht="18.75" x14ac:dyDescent="0.3">
      <c r="A133" s="71" t="s">
        <v>28</v>
      </c>
      <c r="B133" s="41">
        <f>B136</f>
        <v>8028.0000000000009</v>
      </c>
      <c r="C133" s="41">
        <f>C136</f>
        <v>3163.6000000000004</v>
      </c>
      <c r="D133" s="41">
        <f>D136</f>
        <v>2281.9781499999999</v>
      </c>
      <c r="E133" s="41">
        <f>D133</f>
        <v>2281.9781499999999</v>
      </c>
      <c r="F133" s="21">
        <f>(E133/B133*100)</f>
        <v>28.425238540109611</v>
      </c>
      <c r="G133" s="21">
        <f>(E133/C133*100)</f>
        <v>72.132322354279921</v>
      </c>
      <c r="H133" s="22">
        <f>H136</f>
        <v>1137.8</v>
      </c>
      <c r="I133" s="22">
        <f t="shared" ref="I133:AE133" si="158">I136</f>
        <v>602.91099999999994</v>
      </c>
      <c r="J133" s="22">
        <f t="shared" si="158"/>
        <v>586</v>
      </c>
      <c r="K133" s="22">
        <f t="shared" si="158"/>
        <v>481.63528000000002</v>
      </c>
      <c r="L133" s="22">
        <f t="shared" si="158"/>
        <v>383</v>
      </c>
      <c r="M133" s="22">
        <f t="shared" si="158"/>
        <v>318.90186999999997</v>
      </c>
      <c r="N133" s="22">
        <f t="shared" si="158"/>
        <v>1056.8</v>
      </c>
      <c r="O133" s="22">
        <f t="shared" si="158"/>
        <v>878.53</v>
      </c>
      <c r="P133" s="22">
        <f t="shared" si="158"/>
        <v>586</v>
      </c>
      <c r="Q133" s="22">
        <f t="shared" si="158"/>
        <v>528.23</v>
      </c>
      <c r="R133" s="22">
        <f t="shared" si="158"/>
        <v>383</v>
      </c>
      <c r="S133" s="22">
        <f t="shared" si="158"/>
        <v>0</v>
      </c>
      <c r="T133" s="22">
        <f t="shared" si="158"/>
        <v>1056.8</v>
      </c>
      <c r="U133" s="22">
        <f t="shared" si="158"/>
        <v>0</v>
      </c>
      <c r="V133" s="22">
        <f t="shared" si="158"/>
        <v>586</v>
      </c>
      <c r="W133" s="22">
        <f t="shared" si="158"/>
        <v>0</v>
      </c>
      <c r="X133" s="22">
        <f t="shared" si="158"/>
        <v>383</v>
      </c>
      <c r="Y133" s="22">
        <f t="shared" si="158"/>
        <v>0</v>
      </c>
      <c r="Z133" s="22">
        <f t="shared" si="158"/>
        <v>762.8</v>
      </c>
      <c r="AA133" s="22">
        <f t="shared" si="158"/>
        <v>0</v>
      </c>
      <c r="AB133" s="22">
        <f t="shared" si="158"/>
        <v>497</v>
      </c>
      <c r="AC133" s="22">
        <f t="shared" si="158"/>
        <v>0</v>
      </c>
      <c r="AD133" s="22">
        <f t="shared" si="158"/>
        <v>609.79999999999995</v>
      </c>
      <c r="AE133" s="22">
        <f t="shared" si="158"/>
        <v>0</v>
      </c>
      <c r="AF133" s="130"/>
    </row>
    <row r="134" spans="1:32" s="16" customFormat="1" ht="18.75" x14ac:dyDescent="0.3">
      <c r="A134" s="111" t="s">
        <v>29</v>
      </c>
      <c r="B134" s="112">
        <f t="shared" ref="B134:C137" si="159">AD134</f>
        <v>0</v>
      </c>
      <c r="C134" s="112">
        <f t="shared" si="159"/>
        <v>0</v>
      </c>
      <c r="D134" s="112">
        <f t="shared" ref="D134:D137" si="160">I134</f>
        <v>0</v>
      </c>
      <c r="E134" s="112">
        <f t="shared" ref="E134:E137" si="161">D134</f>
        <v>0</v>
      </c>
      <c r="F134" s="113" t="e">
        <f t="shared" ref="F134:F137" si="162">(E134/B134*100)</f>
        <v>#DIV/0!</v>
      </c>
      <c r="G134" s="113" t="e">
        <f t="shared" ref="G134:G137" si="163">(E134/C134*100)</f>
        <v>#DIV/0!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0</v>
      </c>
      <c r="T134" s="81">
        <v>0</v>
      </c>
      <c r="U134" s="81">
        <v>0</v>
      </c>
      <c r="V134" s="81">
        <v>0</v>
      </c>
      <c r="W134" s="81">
        <v>0</v>
      </c>
      <c r="X134" s="81">
        <v>0</v>
      </c>
      <c r="Y134" s="81">
        <v>0</v>
      </c>
      <c r="Z134" s="81">
        <v>0</v>
      </c>
      <c r="AA134" s="81">
        <v>0</v>
      </c>
      <c r="AB134" s="81">
        <v>0</v>
      </c>
      <c r="AC134" s="81">
        <v>0</v>
      </c>
      <c r="AD134" s="81">
        <v>0</v>
      </c>
      <c r="AE134" s="81">
        <v>0</v>
      </c>
      <c r="AF134" s="130"/>
    </row>
    <row r="135" spans="1:32" s="16" customFormat="1" ht="18.75" x14ac:dyDescent="0.3">
      <c r="A135" s="111" t="s">
        <v>30</v>
      </c>
      <c r="B135" s="112">
        <f t="shared" si="159"/>
        <v>0</v>
      </c>
      <c r="C135" s="112">
        <f t="shared" si="159"/>
        <v>0</v>
      </c>
      <c r="D135" s="112">
        <f t="shared" si="160"/>
        <v>0</v>
      </c>
      <c r="E135" s="112">
        <f t="shared" si="161"/>
        <v>0</v>
      </c>
      <c r="F135" s="113" t="e">
        <f t="shared" si="162"/>
        <v>#DIV/0!</v>
      </c>
      <c r="G135" s="113" t="e">
        <f t="shared" si="163"/>
        <v>#DIV/0!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130"/>
    </row>
    <row r="136" spans="1:32" s="16" customFormat="1" ht="18.75" x14ac:dyDescent="0.3">
      <c r="A136" s="111" t="s">
        <v>31</v>
      </c>
      <c r="B136" s="112">
        <f>H136+J136+L136+N136+P136+R136+T136+V136+X136+Z136++AB136+AD136</f>
        <v>8028.0000000000009</v>
      </c>
      <c r="C136" s="112">
        <f>H136+J136+L136+N136</f>
        <v>3163.6000000000004</v>
      </c>
      <c r="D136" s="112">
        <f>I136+K136+M136+O136</f>
        <v>2281.9781499999999</v>
      </c>
      <c r="E136" s="112">
        <f t="shared" si="161"/>
        <v>2281.9781499999999</v>
      </c>
      <c r="F136" s="113">
        <f t="shared" si="162"/>
        <v>28.425238540109611</v>
      </c>
      <c r="G136" s="113">
        <f t="shared" si="163"/>
        <v>72.132322354279921</v>
      </c>
      <c r="H136" s="81">
        <v>1137.8</v>
      </c>
      <c r="I136" s="81">
        <v>602.91099999999994</v>
      </c>
      <c r="J136" s="81">
        <v>586</v>
      </c>
      <c r="K136" s="81">
        <v>481.63528000000002</v>
      </c>
      <c r="L136" s="81">
        <v>383</v>
      </c>
      <c r="M136" s="81">
        <v>318.90186999999997</v>
      </c>
      <c r="N136" s="81">
        <v>1056.8</v>
      </c>
      <c r="O136" s="81">
        <v>878.53</v>
      </c>
      <c r="P136" s="81">
        <v>586</v>
      </c>
      <c r="Q136" s="81">
        <v>528.23</v>
      </c>
      <c r="R136" s="81">
        <v>383</v>
      </c>
      <c r="S136" s="81">
        <v>0</v>
      </c>
      <c r="T136" s="81">
        <v>1056.8</v>
      </c>
      <c r="U136" s="81">
        <v>0</v>
      </c>
      <c r="V136" s="81">
        <v>586</v>
      </c>
      <c r="W136" s="81">
        <v>0</v>
      </c>
      <c r="X136" s="81">
        <v>383</v>
      </c>
      <c r="Y136" s="81">
        <v>0</v>
      </c>
      <c r="Z136" s="81">
        <v>762.8</v>
      </c>
      <c r="AA136" s="81">
        <v>0</v>
      </c>
      <c r="AB136" s="81">
        <v>497</v>
      </c>
      <c r="AC136" s="81">
        <v>0</v>
      </c>
      <c r="AD136" s="81">
        <v>609.79999999999995</v>
      </c>
      <c r="AE136" s="81">
        <v>0</v>
      </c>
      <c r="AF136" s="130"/>
    </row>
    <row r="137" spans="1:32" s="16" customFormat="1" ht="18.75" x14ac:dyDescent="0.3">
      <c r="A137" s="111" t="s">
        <v>32</v>
      </c>
      <c r="B137" s="112">
        <f>AD137</f>
        <v>0</v>
      </c>
      <c r="C137" s="112">
        <f t="shared" si="159"/>
        <v>0</v>
      </c>
      <c r="D137" s="112">
        <f t="shared" si="160"/>
        <v>0</v>
      </c>
      <c r="E137" s="112">
        <f t="shared" si="161"/>
        <v>0</v>
      </c>
      <c r="F137" s="113" t="e">
        <f t="shared" si="162"/>
        <v>#DIV/0!</v>
      </c>
      <c r="G137" s="113" t="e">
        <f t="shared" si="163"/>
        <v>#DIV/0!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131"/>
    </row>
    <row r="138" spans="1:32" s="16" customFormat="1" ht="18.75" x14ac:dyDescent="0.25">
      <c r="A138" s="122" t="s">
        <v>66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4"/>
      <c r="AF138" s="93"/>
    </row>
    <row r="139" spans="1:32" s="16" customFormat="1" ht="18.75" x14ac:dyDescent="0.3">
      <c r="A139" s="111" t="s">
        <v>28</v>
      </c>
      <c r="B139" s="81">
        <f>H139+J139+L139+N139+P139+R139+T139+V139+X139+Z139+AB139+AD139</f>
        <v>14714.099999999999</v>
      </c>
      <c r="C139" s="81">
        <f t="shared" ref="C139:C143" si="164">I139+K139+M139+O139+Q139+S139+U139+W139+Y139+AA139+AC139+AE139</f>
        <v>6518.759</v>
      </c>
      <c r="D139" s="81">
        <f>D142</f>
        <v>4894.049</v>
      </c>
      <c r="E139" s="81">
        <f>E142</f>
        <v>4894.049</v>
      </c>
      <c r="F139" s="114">
        <f>(E139/B139*100)</f>
        <v>33.260946982825999</v>
      </c>
      <c r="G139" s="113">
        <f>(E139/C139*100)</f>
        <v>75.076391073822492</v>
      </c>
      <c r="H139" s="81">
        <f>H142</f>
        <v>2088.8000000000002</v>
      </c>
      <c r="I139" s="81">
        <f>I142</f>
        <v>1392.7349999999999</v>
      </c>
      <c r="J139" s="81">
        <f t="shared" ref="J139:AE139" si="165">J142</f>
        <v>1074</v>
      </c>
      <c r="K139" s="81">
        <f t="shared" si="165"/>
        <v>1082.0060000000001</v>
      </c>
      <c r="L139" s="81">
        <f t="shared" si="165"/>
        <v>700</v>
      </c>
      <c r="M139" s="81">
        <f t="shared" si="165"/>
        <v>587.26800000000003</v>
      </c>
      <c r="N139" s="81">
        <f t="shared" si="165"/>
        <v>1938</v>
      </c>
      <c r="O139" s="81">
        <f t="shared" si="165"/>
        <v>1832.04</v>
      </c>
      <c r="P139" s="81">
        <f t="shared" si="165"/>
        <v>1074</v>
      </c>
      <c r="Q139" s="81">
        <f t="shared" si="165"/>
        <v>1624.71</v>
      </c>
      <c r="R139" s="81">
        <f t="shared" si="165"/>
        <v>700</v>
      </c>
      <c r="S139" s="81">
        <f t="shared" si="165"/>
        <v>0</v>
      </c>
      <c r="T139" s="81">
        <f t="shared" si="165"/>
        <v>1938</v>
      </c>
      <c r="U139" s="81">
        <f t="shared" si="165"/>
        <v>0</v>
      </c>
      <c r="V139" s="81">
        <f t="shared" si="165"/>
        <v>1074</v>
      </c>
      <c r="W139" s="81">
        <f t="shared" si="165"/>
        <v>0</v>
      </c>
      <c r="X139" s="81">
        <f t="shared" si="165"/>
        <v>700</v>
      </c>
      <c r="Y139" s="81">
        <f t="shared" si="165"/>
        <v>0</v>
      </c>
      <c r="Z139" s="81">
        <f t="shared" si="165"/>
        <v>1400</v>
      </c>
      <c r="AA139" s="81">
        <f t="shared" si="165"/>
        <v>0</v>
      </c>
      <c r="AB139" s="81">
        <f t="shared" si="165"/>
        <v>912</v>
      </c>
      <c r="AC139" s="81">
        <f t="shared" si="165"/>
        <v>0</v>
      </c>
      <c r="AD139" s="81">
        <f t="shared" si="165"/>
        <v>1115.3</v>
      </c>
      <c r="AE139" s="81">
        <f t="shared" si="165"/>
        <v>0</v>
      </c>
      <c r="AF139" s="125" t="s">
        <v>67</v>
      </c>
    </row>
    <row r="140" spans="1:32" s="16" customFormat="1" ht="18.75" x14ac:dyDescent="0.3">
      <c r="A140" s="111" t="s">
        <v>29</v>
      </c>
      <c r="B140" s="81">
        <f t="shared" ref="B140:B143" si="166">H140+J140+L140+N140+P140+R140+T140+V140+X140+Z140+AB140+AD140</f>
        <v>0</v>
      </c>
      <c r="C140" s="81">
        <f t="shared" si="164"/>
        <v>0</v>
      </c>
      <c r="D140" s="81">
        <f t="shared" ref="D140:D141" si="167">J140+L140+N140+P140+R140+T140+V140+X140</f>
        <v>0</v>
      </c>
      <c r="E140" s="81">
        <f t="shared" ref="E140:E143" si="168">I140</f>
        <v>0</v>
      </c>
      <c r="F140" s="114" t="e">
        <f>(E140/B140*100)</f>
        <v>#DIV/0!</v>
      </c>
      <c r="G140" s="113" t="e">
        <f t="shared" ref="G140:G143" si="169">(E140/C140*100)</f>
        <v>#DIV/0!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0</v>
      </c>
      <c r="AD140" s="81">
        <v>0</v>
      </c>
      <c r="AE140" s="81">
        <v>0</v>
      </c>
      <c r="AF140" s="125"/>
    </row>
    <row r="141" spans="1:32" s="16" customFormat="1" ht="18.75" x14ac:dyDescent="0.3">
      <c r="A141" s="111" t="s">
        <v>30</v>
      </c>
      <c r="B141" s="81">
        <f t="shared" si="166"/>
        <v>0</v>
      </c>
      <c r="C141" s="81">
        <f t="shared" si="164"/>
        <v>0</v>
      </c>
      <c r="D141" s="81">
        <f t="shared" si="167"/>
        <v>0</v>
      </c>
      <c r="E141" s="81">
        <f t="shared" si="168"/>
        <v>0</v>
      </c>
      <c r="F141" s="114" t="e">
        <f t="shared" ref="F141:F143" si="170">(E141/B141*100)</f>
        <v>#DIV/0!</v>
      </c>
      <c r="G141" s="113" t="e">
        <f t="shared" si="169"/>
        <v>#DIV/0!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0</v>
      </c>
      <c r="P141" s="81">
        <v>0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v>0</v>
      </c>
      <c r="AD141" s="81">
        <v>0</v>
      </c>
      <c r="AE141" s="81">
        <v>0</v>
      </c>
      <c r="AF141" s="125"/>
    </row>
    <row r="142" spans="1:32" s="16" customFormat="1" ht="18.75" x14ac:dyDescent="0.3">
      <c r="A142" s="111" t="s">
        <v>31</v>
      </c>
      <c r="B142" s="81">
        <f t="shared" si="166"/>
        <v>14714.099999999999</v>
      </c>
      <c r="C142" s="81">
        <f>H142+J142+L142+N142</f>
        <v>5800.8</v>
      </c>
      <c r="D142" s="81">
        <f>I142+K142+M142+O142</f>
        <v>4894.049</v>
      </c>
      <c r="E142" s="81">
        <f>D142</f>
        <v>4894.049</v>
      </c>
      <c r="F142" s="114">
        <f t="shared" si="170"/>
        <v>33.260946982825999</v>
      </c>
      <c r="G142" s="113">
        <f t="shared" si="169"/>
        <v>84.368518135429596</v>
      </c>
      <c r="H142" s="81">
        <v>2088.8000000000002</v>
      </c>
      <c r="I142" s="81">
        <v>1392.7349999999999</v>
      </c>
      <c r="J142" s="81">
        <v>1074</v>
      </c>
      <c r="K142" s="81">
        <v>1082.0060000000001</v>
      </c>
      <c r="L142" s="81">
        <v>700</v>
      </c>
      <c r="M142" s="81">
        <v>587.26800000000003</v>
      </c>
      <c r="N142" s="81">
        <v>1938</v>
      </c>
      <c r="O142" s="81">
        <v>1832.04</v>
      </c>
      <c r="P142" s="81">
        <v>1074</v>
      </c>
      <c r="Q142" s="81">
        <v>1624.71</v>
      </c>
      <c r="R142" s="81">
        <v>700</v>
      </c>
      <c r="S142" s="81">
        <v>0</v>
      </c>
      <c r="T142" s="81">
        <v>1938</v>
      </c>
      <c r="U142" s="81">
        <v>0</v>
      </c>
      <c r="V142" s="81">
        <v>1074</v>
      </c>
      <c r="W142" s="81">
        <v>0</v>
      </c>
      <c r="X142" s="81">
        <v>700</v>
      </c>
      <c r="Y142" s="81">
        <v>0</v>
      </c>
      <c r="Z142" s="81">
        <v>1400</v>
      </c>
      <c r="AA142" s="81">
        <v>0</v>
      </c>
      <c r="AB142" s="81">
        <v>912</v>
      </c>
      <c r="AC142" s="81">
        <v>0</v>
      </c>
      <c r="AD142" s="81">
        <v>1115.3</v>
      </c>
      <c r="AE142" s="81">
        <v>0</v>
      </c>
      <c r="AF142" s="125"/>
    </row>
    <row r="143" spans="1:32" s="16" customFormat="1" ht="18.75" x14ac:dyDescent="0.3">
      <c r="A143" s="111" t="s">
        <v>32</v>
      </c>
      <c r="B143" s="81">
        <f t="shared" si="166"/>
        <v>0</v>
      </c>
      <c r="C143" s="81">
        <f t="shared" si="164"/>
        <v>0</v>
      </c>
      <c r="D143" s="81">
        <v>0</v>
      </c>
      <c r="E143" s="81">
        <f t="shared" si="168"/>
        <v>0</v>
      </c>
      <c r="F143" s="114" t="e">
        <f t="shared" si="170"/>
        <v>#DIV/0!</v>
      </c>
      <c r="G143" s="113" t="e">
        <f t="shared" si="169"/>
        <v>#DIV/0!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>
        <v>0</v>
      </c>
      <c r="Q143" s="81">
        <v>0</v>
      </c>
      <c r="R143" s="81">
        <v>0</v>
      </c>
      <c r="S143" s="81">
        <v>0</v>
      </c>
      <c r="T143" s="81">
        <v>0</v>
      </c>
      <c r="U143" s="81">
        <v>0</v>
      </c>
      <c r="V143" s="81">
        <v>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1">
        <v>0</v>
      </c>
      <c r="AD143" s="81">
        <v>0</v>
      </c>
      <c r="AE143" s="81">
        <v>0</v>
      </c>
      <c r="AF143" s="125"/>
    </row>
    <row r="144" spans="1:32" s="16" customFormat="1" ht="18.75" x14ac:dyDescent="0.25">
      <c r="A144" s="126" t="s">
        <v>68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8"/>
      <c r="AF144" s="72"/>
    </row>
    <row r="145" spans="1:32" s="16" customFormat="1" ht="56.25" customHeight="1" x14ac:dyDescent="0.3">
      <c r="A145" s="71" t="s">
        <v>28</v>
      </c>
      <c r="B145" s="22">
        <f>B148</f>
        <v>37402.301999999996</v>
      </c>
      <c r="C145" s="22">
        <f>C148</f>
        <v>12714.232</v>
      </c>
      <c r="D145" s="22">
        <f>D148</f>
        <v>12586.48</v>
      </c>
      <c r="E145" s="22">
        <f>E148</f>
        <v>12586.48</v>
      </c>
      <c r="F145" s="75">
        <f>(E145/B145*100)</f>
        <v>33.651618555456828</v>
      </c>
      <c r="G145" s="21">
        <f>(E145/C145*100)</f>
        <v>98.995204743786331</v>
      </c>
      <c r="H145" s="22">
        <f t="shared" ref="H145:AA145" si="171">H148</f>
        <v>3184.902</v>
      </c>
      <c r="I145" s="22">
        <f t="shared" si="171"/>
        <v>2973.16</v>
      </c>
      <c r="J145" s="22">
        <f t="shared" si="171"/>
        <v>2852.47</v>
      </c>
      <c r="K145" s="22">
        <f t="shared" si="171"/>
        <v>2665.58</v>
      </c>
      <c r="L145" s="22">
        <f t="shared" si="171"/>
        <v>1980.49</v>
      </c>
      <c r="M145" s="22">
        <f t="shared" si="171"/>
        <v>2210.8000000000002</v>
      </c>
      <c r="N145" s="22">
        <f t="shared" si="171"/>
        <v>4696.37</v>
      </c>
      <c r="O145" s="22">
        <f t="shared" si="171"/>
        <v>4736.9399999999996</v>
      </c>
      <c r="P145" s="22">
        <f t="shared" si="171"/>
        <v>3472.2080000000001</v>
      </c>
      <c r="Q145" s="22">
        <f t="shared" si="171"/>
        <v>3178.01</v>
      </c>
      <c r="R145" s="22">
        <f t="shared" si="171"/>
        <v>2803.3209999999999</v>
      </c>
      <c r="S145" s="22">
        <f t="shared" si="171"/>
        <v>0</v>
      </c>
      <c r="T145" s="22">
        <f t="shared" si="171"/>
        <v>4024.1210000000001</v>
      </c>
      <c r="U145" s="22">
        <f t="shared" si="171"/>
        <v>0</v>
      </c>
      <c r="V145" s="22">
        <f t="shared" si="171"/>
        <v>3042.9490000000001</v>
      </c>
      <c r="W145" s="22">
        <f t="shared" si="171"/>
        <v>0</v>
      </c>
      <c r="X145" s="22">
        <f t="shared" si="171"/>
        <v>1885.12</v>
      </c>
      <c r="Y145" s="22">
        <f t="shared" si="171"/>
        <v>0</v>
      </c>
      <c r="Z145" s="22">
        <f t="shared" si="171"/>
        <v>2408.1999999999998</v>
      </c>
      <c r="AA145" s="22">
        <f t="shared" si="171"/>
        <v>0</v>
      </c>
      <c r="AB145" s="22">
        <f>AB148</f>
        <v>1660.58</v>
      </c>
      <c r="AC145" s="22">
        <v>0</v>
      </c>
      <c r="AD145" s="22">
        <f t="shared" ref="AD145" si="172">AD146+AD147+AD148+AD149</f>
        <v>5391.5709999999999</v>
      </c>
      <c r="AE145" s="22">
        <v>0</v>
      </c>
      <c r="AF145" s="129" t="s">
        <v>69</v>
      </c>
    </row>
    <row r="146" spans="1:32" s="16" customFormat="1" ht="18.75" x14ac:dyDescent="0.3">
      <c r="A146" s="71" t="s">
        <v>29</v>
      </c>
      <c r="B146" s="22">
        <f t="shared" ref="B146:D149" si="173">AD146</f>
        <v>0</v>
      </c>
      <c r="C146" s="22">
        <f t="shared" si="173"/>
        <v>0</v>
      </c>
      <c r="D146" s="22">
        <f t="shared" si="173"/>
        <v>0</v>
      </c>
      <c r="E146" s="22">
        <f t="shared" ref="E146:E149" si="174">I146</f>
        <v>0</v>
      </c>
      <c r="F146" s="75" t="e">
        <f t="shared" ref="F146:F149" si="175">(E146/B146*100)</f>
        <v>#DIV/0!</v>
      </c>
      <c r="G146" s="21" t="e">
        <f t="shared" ref="G146:G149" si="176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30"/>
    </row>
    <row r="147" spans="1:32" s="16" customFormat="1" ht="18.75" x14ac:dyDescent="0.3">
      <c r="A147" s="71" t="s">
        <v>30</v>
      </c>
      <c r="B147" s="22">
        <f t="shared" si="173"/>
        <v>0</v>
      </c>
      <c r="C147" s="22">
        <f t="shared" si="173"/>
        <v>0</v>
      </c>
      <c r="D147" s="22">
        <f t="shared" si="173"/>
        <v>0</v>
      </c>
      <c r="E147" s="22">
        <f t="shared" si="174"/>
        <v>0</v>
      </c>
      <c r="F147" s="75" t="e">
        <f t="shared" si="175"/>
        <v>#DIV/0!</v>
      </c>
      <c r="G147" s="21" t="e">
        <f t="shared" si="176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30"/>
    </row>
    <row r="148" spans="1:32" s="16" customFormat="1" ht="18.75" x14ac:dyDescent="0.3">
      <c r="A148" s="71" t="s">
        <v>31</v>
      </c>
      <c r="B148" s="22">
        <f>H148+J148+L148+N148+P148+R148+T148+V148+X148+Z148+AB148+AD148</f>
        <v>37402.301999999996</v>
      </c>
      <c r="C148" s="22">
        <f>H148+J148+L148+N148</f>
        <v>12714.232</v>
      </c>
      <c r="D148" s="22">
        <f>I148+K148+M148+O148</f>
        <v>12586.48</v>
      </c>
      <c r="E148" s="22">
        <f>D148</f>
        <v>12586.48</v>
      </c>
      <c r="F148" s="75">
        <f t="shared" si="175"/>
        <v>33.651618555456828</v>
      </c>
      <c r="G148" s="21">
        <f t="shared" si="176"/>
        <v>98.995204743786331</v>
      </c>
      <c r="H148" s="22">
        <v>3184.902</v>
      </c>
      <c r="I148" s="22">
        <v>2973.16</v>
      </c>
      <c r="J148" s="22">
        <v>2852.47</v>
      </c>
      <c r="K148" s="22">
        <v>2665.58</v>
      </c>
      <c r="L148" s="22">
        <v>1980.49</v>
      </c>
      <c r="M148" s="22">
        <v>2210.8000000000002</v>
      </c>
      <c r="N148" s="22">
        <v>4696.37</v>
      </c>
      <c r="O148" s="22">
        <v>4736.9399999999996</v>
      </c>
      <c r="P148" s="22">
        <v>3472.2080000000001</v>
      </c>
      <c r="Q148" s="22">
        <v>3178.01</v>
      </c>
      <c r="R148" s="22">
        <v>2803.3209999999999</v>
      </c>
      <c r="S148" s="22">
        <v>0</v>
      </c>
      <c r="T148" s="22">
        <v>4024.1210000000001</v>
      </c>
      <c r="U148" s="22">
        <v>0</v>
      </c>
      <c r="V148" s="22">
        <v>3042.9490000000001</v>
      </c>
      <c r="W148" s="22">
        <v>0</v>
      </c>
      <c r="X148" s="22">
        <v>1885.12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5391.5709999999999</v>
      </c>
      <c r="AE148" s="22">
        <v>0</v>
      </c>
      <c r="AF148" s="130"/>
    </row>
    <row r="149" spans="1:32" s="16" customFormat="1" ht="18.75" x14ac:dyDescent="0.3">
      <c r="A149" s="71" t="s">
        <v>32</v>
      </c>
      <c r="B149" s="22">
        <f>AD149</f>
        <v>0</v>
      </c>
      <c r="C149" s="22">
        <f t="shared" si="173"/>
        <v>0</v>
      </c>
      <c r="D149" s="22">
        <f t="shared" si="173"/>
        <v>0</v>
      </c>
      <c r="E149" s="22">
        <f t="shared" si="174"/>
        <v>0</v>
      </c>
      <c r="F149" s="75" t="e">
        <f t="shared" si="175"/>
        <v>#DIV/0!</v>
      </c>
      <c r="G149" s="21" t="e">
        <f t="shared" si="176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31"/>
    </row>
    <row r="150" spans="1:32" s="16" customFormat="1" ht="18.75" hidden="1" x14ac:dyDescent="0.3">
      <c r="A150" s="73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4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32"/>
    </row>
    <row r="152" spans="1:32" s="16" customFormat="1" ht="18.75" hidden="1" x14ac:dyDescent="0.3">
      <c r="A152" s="94" t="s">
        <v>29</v>
      </c>
      <c r="B152" s="22">
        <f t="shared" ref="B152:E155" si="177">B146+B140+B134</f>
        <v>0</v>
      </c>
      <c r="C152" s="22">
        <f t="shared" si="177"/>
        <v>0</v>
      </c>
      <c r="D152" s="22">
        <f t="shared" si="177"/>
        <v>0</v>
      </c>
      <c r="E152" s="22">
        <f t="shared" si="177"/>
        <v>0</v>
      </c>
      <c r="F152" s="75">
        <f t="shared" ref="F152:F155" si="178">IFERROR(E152/B152*100,0)</f>
        <v>0</v>
      </c>
      <c r="G152" s="75">
        <f t="shared" ref="G152:G155" si="179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33"/>
    </row>
    <row r="153" spans="1:32" s="16" customFormat="1" ht="18.75" hidden="1" x14ac:dyDescent="0.3">
      <c r="A153" s="94" t="s">
        <v>30</v>
      </c>
      <c r="B153" s="22">
        <f t="shared" si="177"/>
        <v>0</v>
      </c>
      <c r="C153" s="22">
        <f t="shared" si="177"/>
        <v>0</v>
      </c>
      <c r="D153" s="22">
        <f t="shared" si="177"/>
        <v>0</v>
      </c>
      <c r="E153" s="22">
        <f t="shared" si="177"/>
        <v>0</v>
      </c>
      <c r="F153" s="75">
        <f t="shared" si="178"/>
        <v>0</v>
      </c>
      <c r="G153" s="75">
        <f t="shared" si="179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33"/>
    </row>
    <row r="154" spans="1:32" s="16" customFormat="1" ht="18.75" hidden="1" x14ac:dyDescent="0.3">
      <c r="A154" s="94" t="s">
        <v>31</v>
      </c>
      <c r="B154" s="22">
        <v>0</v>
      </c>
      <c r="C154" s="22">
        <v>0</v>
      </c>
      <c r="D154" s="22">
        <v>0</v>
      </c>
      <c r="E154" s="22">
        <v>0</v>
      </c>
      <c r="F154" s="75">
        <f t="shared" si="178"/>
        <v>0</v>
      </c>
      <c r="G154" s="75">
        <f t="shared" si="179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33"/>
    </row>
    <row r="155" spans="1:32" s="16" customFormat="1" ht="18.75" hidden="1" x14ac:dyDescent="0.3">
      <c r="A155" s="94" t="s">
        <v>32</v>
      </c>
      <c r="B155" s="22">
        <f t="shared" si="177"/>
        <v>0</v>
      </c>
      <c r="C155" s="22">
        <f t="shared" si="177"/>
        <v>0</v>
      </c>
      <c r="D155" s="22">
        <f t="shared" si="177"/>
        <v>0</v>
      </c>
      <c r="E155" s="22">
        <f t="shared" si="177"/>
        <v>0</v>
      </c>
      <c r="F155" s="75">
        <f t="shared" si="178"/>
        <v>0</v>
      </c>
      <c r="G155" s="75">
        <f t="shared" si="179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34"/>
    </row>
    <row r="156" spans="1:32" s="16" customFormat="1" ht="18.75" x14ac:dyDescent="0.3">
      <c r="A156" s="76" t="s">
        <v>71</v>
      </c>
      <c r="B156" s="77"/>
      <c r="C156" s="77"/>
      <c r="D156" s="77"/>
      <c r="E156" s="77"/>
      <c r="F156" s="78"/>
      <c r="G156" s="7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9"/>
      <c r="AE156" s="22"/>
      <c r="AF156" s="31"/>
    </row>
    <row r="157" spans="1:32" s="16" customFormat="1" ht="18.75" x14ac:dyDescent="0.3">
      <c r="A157" s="80" t="s">
        <v>62</v>
      </c>
      <c r="B157" s="81">
        <f>B160</f>
        <v>60144.401999999995</v>
      </c>
      <c r="C157" s="81">
        <f t="shared" ref="C157:E157" si="180">C160</f>
        <v>21678.631999999998</v>
      </c>
      <c r="D157" s="81">
        <f t="shared" si="180"/>
        <v>19762.507149999998</v>
      </c>
      <c r="E157" s="81">
        <f t="shared" si="180"/>
        <v>19762.507149999998</v>
      </c>
      <c r="F157" s="21">
        <f t="shared" ref="F157:F176" si="181">IFERROR(E157/B157*100,0)</f>
        <v>32.858431529504607</v>
      </c>
      <c r="G157" s="21">
        <f t="shared" ref="G157:G176" si="182">IFERROR(E157/C157*100,0)</f>
        <v>91.161228023982318</v>
      </c>
      <c r="H157" s="22">
        <f>H160</f>
        <v>6411.5020000000004</v>
      </c>
      <c r="I157" s="22">
        <f t="shared" ref="I157:AE157" si="183">I160</f>
        <v>4968.8059999999996</v>
      </c>
      <c r="J157" s="22">
        <f t="shared" si="183"/>
        <v>4512.4699999999993</v>
      </c>
      <c r="K157" s="22">
        <f t="shared" si="183"/>
        <v>4229.2212800000007</v>
      </c>
      <c r="L157" s="22">
        <f t="shared" si="183"/>
        <v>3063.49</v>
      </c>
      <c r="M157" s="22">
        <f t="shared" si="183"/>
        <v>3116.9698700000004</v>
      </c>
      <c r="N157" s="22">
        <f t="shared" si="183"/>
        <v>7691.17</v>
      </c>
      <c r="O157" s="22">
        <f t="shared" si="183"/>
        <v>7447.5099999999993</v>
      </c>
      <c r="P157" s="22">
        <f t="shared" si="183"/>
        <v>5132.2080000000005</v>
      </c>
      <c r="Q157" s="22">
        <f t="shared" si="183"/>
        <v>5330.9500000000007</v>
      </c>
      <c r="R157" s="22">
        <f t="shared" si="183"/>
        <v>3886.3209999999999</v>
      </c>
      <c r="S157" s="22">
        <f t="shared" si="183"/>
        <v>0</v>
      </c>
      <c r="T157" s="22">
        <f t="shared" si="183"/>
        <v>7018.9210000000003</v>
      </c>
      <c r="U157" s="22">
        <f t="shared" si="183"/>
        <v>0</v>
      </c>
      <c r="V157" s="22">
        <f t="shared" si="183"/>
        <v>4702.9490000000005</v>
      </c>
      <c r="W157" s="22">
        <f t="shared" si="183"/>
        <v>0</v>
      </c>
      <c r="X157" s="22">
        <f t="shared" si="183"/>
        <v>2968.12</v>
      </c>
      <c r="Y157" s="22">
        <f t="shared" si="183"/>
        <v>0</v>
      </c>
      <c r="Z157" s="22">
        <f t="shared" si="183"/>
        <v>4571</v>
      </c>
      <c r="AA157" s="22">
        <f t="shared" si="183"/>
        <v>0</v>
      </c>
      <c r="AB157" s="22">
        <f t="shared" si="183"/>
        <v>3069.58</v>
      </c>
      <c r="AC157" s="22">
        <f t="shared" si="183"/>
        <v>0</v>
      </c>
      <c r="AD157" s="22">
        <f t="shared" si="183"/>
        <v>7116.6710000000003</v>
      </c>
      <c r="AE157" s="22">
        <f t="shared" si="183"/>
        <v>0</v>
      </c>
      <c r="AF157" s="135"/>
    </row>
    <row r="158" spans="1:32" s="16" customFormat="1" ht="18.75" x14ac:dyDescent="0.3">
      <c r="A158" s="80" t="s">
        <v>29</v>
      </c>
      <c r="B158" s="81">
        <f t="shared" ref="B158:E161" si="184">B152</f>
        <v>0</v>
      </c>
      <c r="C158" s="81">
        <f t="shared" si="184"/>
        <v>0</v>
      </c>
      <c r="D158" s="81">
        <f t="shared" si="184"/>
        <v>0</v>
      </c>
      <c r="E158" s="81">
        <f t="shared" si="184"/>
        <v>0</v>
      </c>
      <c r="F158" s="75">
        <f t="shared" si="181"/>
        <v>0</v>
      </c>
      <c r="G158" s="75">
        <f t="shared" si="182"/>
        <v>0</v>
      </c>
      <c r="H158" s="22">
        <f t="shared" ref="H158:AE161" si="185">H152</f>
        <v>0</v>
      </c>
      <c r="I158" s="22">
        <f t="shared" si="185"/>
        <v>0</v>
      </c>
      <c r="J158" s="22">
        <f t="shared" si="185"/>
        <v>0</v>
      </c>
      <c r="K158" s="22">
        <f t="shared" si="185"/>
        <v>0</v>
      </c>
      <c r="L158" s="22">
        <f t="shared" si="185"/>
        <v>0</v>
      </c>
      <c r="M158" s="22">
        <f t="shared" si="185"/>
        <v>0</v>
      </c>
      <c r="N158" s="22">
        <f t="shared" si="185"/>
        <v>0</v>
      </c>
      <c r="O158" s="22">
        <f t="shared" si="185"/>
        <v>0</v>
      </c>
      <c r="P158" s="22">
        <f t="shared" si="185"/>
        <v>0</v>
      </c>
      <c r="Q158" s="22">
        <f t="shared" si="185"/>
        <v>0</v>
      </c>
      <c r="R158" s="22">
        <f t="shared" si="185"/>
        <v>0</v>
      </c>
      <c r="S158" s="22">
        <f t="shared" si="185"/>
        <v>0</v>
      </c>
      <c r="T158" s="22">
        <f t="shared" si="185"/>
        <v>0</v>
      </c>
      <c r="U158" s="22">
        <f t="shared" si="185"/>
        <v>0</v>
      </c>
      <c r="V158" s="22">
        <f t="shared" si="185"/>
        <v>0</v>
      </c>
      <c r="W158" s="22">
        <f t="shared" si="185"/>
        <v>0</v>
      </c>
      <c r="X158" s="22">
        <f t="shared" si="185"/>
        <v>0</v>
      </c>
      <c r="Y158" s="22">
        <f t="shared" si="185"/>
        <v>0</v>
      </c>
      <c r="Z158" s="22">
        <f t="shared" si="185"/>
        <v>0</v>
      </c>
      <c r="AA158" s="22">
        <f t="shared" si="185"/>
        <v>0</v>
      </c>
      <c r="AB158" s="22">
        <f t="shared" si="185"/>
        <v>0</v>
      </c>
      <c r="AC158" s="22">
        <f t="shared" si="185"/>
        <v>0</v>
      </c>
      <c r="AD158" s="22">
        <f t="shared" si="185"/>
        <v>0</v>
      </c>
      <c r="AE158" s="22">
        <f t="shared" si="185"/>
        <v>0</v>
      </c>
      <c r="AF158" s="136"/>
    </row>
    <row r="159" spans="1:32" s="16" customFormat="1" ht="18.75" x14ac:dyDescent="0.3">
      <c r="A159" s="80" t="s">
        <v>30</v>
      </c>
      <c r="B159" s="81">
        <f t="shared" si="184"/>
        <v>0</v>
      </c>
      <c r="C159" s="81">
        <f t="shared" si="184"/>
        <v>0</v>
      </c>
      <c r="D159" s="81">
        <f t="shared" si="184"/>
        <v>0</v>
      </c>
      <c r="E159" s="81">
        <f t="shared" si="184"/>
        <v>0</v>
      </c>
      <c r="F159" s="75">
        <f t="shared" si="181"/>
        <v>0</v>
      </c>
      <c r="G159" s="75">
        <f t="shared" si="182"/>
        <v>0</v>
      </c>
      <c r="H159" s="22">
        <f t="shared" si="185"/>
        <v>0</v>
      </c>
      <c r="I159" s="22">
        <f t="shared" si="185"/>
        <v>0</v>
      </c>
      <c r="J159" s="22">
        <f t="shared" si="185"/>
        <v>0</v>
      </c>
      <c r="K159" s="22">
        <f t="shared" si="185"/>
        <v>0</v>
      </c>
      <c r="L159" s="22">
        <f t="shared" si="185"/>
        <v>0</v>
      </c>
      <c r="M159" s="22">
        <f t="shared" si="185"/>
        <v>0</v>
      </c>
      <c r="N159" s="22">
        <f t="shared" si="185"/>
        <v>0</v>
      </c>
      <c r="O159" s="22">
        <f t="shared" si="185"/>
        <v>0</v>
      </c>
      <c r="P159" s="22">
        <f t="shared" si="185"/>
        <v>0</v>
      </c>
      <c r="Q159" s="22">
        <f t="shared" si="185"/>
        <v>0</v>
      </c>
      <c r="R159" s="22">
        <f t="shared" si="185"/>
        <v>0</v>
      </c>
      <c r="S159" s="22">
        <f t="shared" si="185"/>
        <v>0</v>
      </c>
      <c r="T159" s="22">
        <f t="shared" si="185"/>
        <v>0</v>
      </c>
      <c r="U159" s="22">
        <f t="shared" si="185"/>
        <v>0</v>
      </c>
      <c r="V159" s="22">
        <f t="shared" si="185"/>
        <v>0</v>
      </c>
      <c r="W159" s="22">
        <f t="shared" si="185"/>
        <v>0</v>
      </c>
      <c r="X159" s="22">
        <f t="shared" si="185"/>
        <v>0</v>
      </c>
      <c r="Y159" s="22">
        <f t="shared" si="185"/>
        <v>0</v>
      </c>
      <c r="Z159" s="22">
        <f t="shared" si="185"/>
        <v>0</v>
      </c>
      <c r="AA159" s="22">
        <f t="shared" si="185"/>
        <v>0</v>
      </c>
      <c r="AB159" s="22">
        <f t="shared" si="185"/>
        <v>0</v>
      </c>
      <c r="AC159" s="22">
        <f t="shared" si="185"/>
        <v>0</v>
      </c>
      <c r="AD159" s="22">
        <f t="shared" si="185"/>
        <v>0</v>
      </c>
      <c r="AE159" s="22">
        <f t="shared" si="185"/>
        <v>0</v>
      </c>
      <c r="AF159" s="136"/>
    </row>
    <row r="160" spans="1:32" s="16" customFormat="1" ht="18.75" x14ac:dyDescent="0.3">
      <c r="A160" s="80" t="s">
        <v>31</v>
      </c>
      <c r="B160" s="81">
        <f>B148+B142+B136</f>
        <v>60144.401999999995</v>
      </c>
      <c r="C160" s="81">
        <f t="shared" ref="C160:E160" si="186">C148+C142+C136</f>
        <v>21678.631999999998</v>
      </c>
      <c r="D160" s="81">
        <f t="shared" si="186"/>
        <v>19762.507149999998</v>
      </c>
      <c r="E160" s="81">
        <f t="shared" si="186"/>
        <v>19762.507149999998</v>
      </c>
      <c r="F160" s="75">
        <f t="shared" si="181"/>
        <v>32.858431529504607</v>
      </c>
      <c r="G160" s="75">
        <f t="shared" si="182"/>
        <v>91.161228023982318</v>
      </c>
      <c r="H160" s="22">
        <f>H148+H142+H136</f>
        <v>6411.5020000000004</v>
      </c>
      <c r="I160" s="22">
        <f t="shared" ref="I160:AE160" si="187">I148+I142+I136</f>
        <v>4968.8059999999996</v>
      </c>
      <c r="J160" s="22">
        <f t="shared" si="187"/>
        <v>4512.4699999999993</v>
      </c>
      <c r="K160" s="22">
        <f t="shared" si="187"/>
        <v>4229.2212800000007</v>
      </c>
      <c r="L160" s="22">
        <f t="shared" si="187"/>
        <v>3063.49</v>
      </c>
      <c r="M160" s="22">
        <f t="shared" si="187"/>
        <v>3116.9698700000004</v>
      </c>
      <c r="N160" s="22">
        <f t="shared" si="187"/>
        <v>7691.17</v>
      </c>
      <c r="O160" s="22">
        <f t="shared" si="187"/>
        <v>7447.5099999999993</v>
      </c>
      <c r="P160" s="22">
        <f t="shared" si="187"/>
        <v>5132.2080000000005</v>
      </c>
      <c r="Q160" s="22">
        <f t="shared" si="187"/>
        <v>5330.9500000000007</v>
      </c>
      <c r="R160" s="22">
        <f t="shared" si="187"/>
        <v>3886.3209999999999</v>
      </c>
      <c r="S160" s="22">
        <f t="shared" si="187"/>
        <v>0</v>
      </c>
      <c r="T160" s="22">
        <f t="shared" si="187"/>
        <v>7018.9210000000003</v>
      </c>
      <c r="U160" s="22">
        <f t="shared" si="187"/>
        <v>0</v>
      </c>
      <c r="V160" s="22">
        <f t="shared" si="187"/>
        <v>4702.9490000000005</v>
      </c>
      <c r="W160" s="22">
        <f t="shared" si="187"/>
        <v>0</v>
      </c>
      <c r="X160" s="22">
        <f t="shared" si="187"/>
        <v>2968.12</v>
      </c>
      <c r="Y160" s="22">
        <f t="shared" si="187"/>
        <v>0</v>
      </c>
      <c r="Z160" s="22">
        <f t="shared" si="187"/>
        <v>4571</v>
      </c>
      <c r="AA160" s="22">
        <f t="shared" si="187"/>
        <v>0</v>
      </c>
      <c r="AB160" s="22">
        <f t="shared" si="187"/>
        <v>3069.58</v>
      </c>
      <c r="AC160" s="22">
        <f t="shared" si="187"/>
        <v>0</v>
      </c>
      <c r="AD160" s="22">
        <f t="shared" si="187"/>
        <v>7116.6710000000003</v>
      </c>
      <c r="AE160" s="22">
        <f t="shared" si="187"/>
        <v>0</v>
      </c>
      <c r="AF160" s="136"/>
    </row>
    <row r="161" spans="1:32" s="16" customFormat="1" ht="18.75" x14ac:dyDescent="0.3">
      <c r="A161" s="95" t="s">
        <v>72</v>
      </c>
      <c r="B161" s="81">
        <f>B155</f>
        <v>0</v>
      </c>
      <c r="C161" s="81">
        <f t="shared" si="184"/>
        <v>0</v>
      </c>
      <c r="D161" s="81">
        <f t="shared" si="184"/>
        <v>0</v>
      </c>
      <c r="E161" s="81">
        <f t="shared" si="184"/>
        <v>0</v>
      </c>
      <c r="F161" s="75">
        <f t="shared" si="181"/>
        <v>0</v>
      </c>
      <c r="G161" s="75">
        <f t="shared" si="182"/>
        <v>0</v>
      </c>
      <c r="H161" s="22">
        <f>H155</f>
        <v>0</v>
      </c>
      <c r="I161" s="22">
        <f t="shared" si="185"/>
        <v>0</v>
      </c>
      <c r="J161" s="22">
        <f t="shared" si="185"/>
        <v>0</v>
      </c>
      <c r="K161" s="22">
        <f t="shared" si="185"/>
        <v>0</v>
      </c>
      <c r="L161" s="22">
        <f t="shared" si="185"/>
        <v>0</v>
      </c>
      <c r="M161" s="22">
        <f t="shared" si="185"/>
        <v>0</v>
      </c>
      <c r="N161" s="22">
        <f t="shared" si="185"/>
        <v>0</v>
      </c>
      <c r="O161" s="22">
        <f t="shared" si="185"/>
        <v>0</v>
      </c>
      <c r="P161" s="22">
        <f t="shared" si="185"/>
        <v>0</v>
      </c>
      <c r="Q161" s="22">
        <f t="shared" si="185"/>
        <v>0</v>
      </c>
      <c r="R161" s="22">
        <f t="shared" si="185"/>
        <v>0</v>
      </c>
      <c r="S161" s="22">
        <f t="shared" si="185"/>
        <v>0</v>
      </c>
      <c r="T161" s="22">
        <f t="shared" si="185"/>
        <v>0</v>
      </c>
      <c r="U161" s="22">
        <f t="shared" si="185"/>
        <v>0</v>
      </c>
      <c r="V161" s="22">
        <f t="shared" si="185"/>
        <v>0</v>
      </c>
      <c r="W161" s="22">
        <f t="shared" si="185"/>
        <v>0</v>
      </c>
      <c r="X161" s="22">
        <f t="shared" si="185"/>
        <v>0</v>
      </c>
      <c r="Y161" s="22">
        <f t="shared" si="185"/>
        <v>0</v>
      </c>
      <c r="Z161" s="22">
        <f t="shared" si="185"/>
        <v>0</v>
      </c>
      <c r="AA161" s="22">
        <f t="shared" si="185"/>
        <v>0</v>
      </c>
      <c r="AB161" s="22">
        <f t="shared" si="185"/>
        <v>0</v>
      </c>
      <c r="AC161" s="22">
        <f t="shared" si="185"/>
        <v>0</v>
      </c>
      <c r="AD161" s="22">
        <f t="shared" si="185"/>
        <v>0</v>
      </c>
      <c r="AE161" s="22">
        <f t="shared" si="185"/>
        <v>0</v>
      </c>
      <c r="AF161" s="120"/>
    </row>
    <row r="162" spans="1:32" s="16" customFormat="1" ht="37.5" hidden="1" x14ac:dyDescent="0.3">
      <c r="A162" s="96" t="s">
        <v>73</v>
      </c>
      <c r="B162" s="81">
        <f>B163+B164+B165+B166</f>
        <v>0</v>
      </c>
      <c r="C162" s="81">
        <f t="shared" ref="C162:E162" si="188">C163+C164+C165+C166</f>
        <v>0</v>
      </c>
      <c r="D162" s="81">
        <f t="shared" si="188"/>
        <v>0</v>
      </c>
      <c r="E162" s="81">
        <f t="shared" si="188"/>
        <v>0</v>
      </c>
      <c r="F162" s="21">
        <f t="shared" si="181"/>
        <v>0</v>
      </c>
      <c r="G162" s="21">
        <f t="shared" si="182"/>
        <v>0</v>
      </c>
      <c r="H162" s="81">
        <f t="shared" ref="H162:AE166" si="189">H87</f>
        <v>0</v>
      </c>
      <c r="I162" s="22">
        <f t="shared" si="189"/>
        <v>0</v>
      </c>
      <c r="J162" s="22">
        <f t="shared" si="189"/>
        <v>0</v>
      </c>
      <c r="K162" s="22">
        <f t="shared" si="189"/>
        <v>0</v>
      </c>
      <c r="L162" s="22">
        <f t="shared" si="189"/>
        <v>0</v>
      </c>
      <c r="M162" s="22">
        <f t="shared" si="189"/>
        <v>0</v>
      </c>
      <c r="N162" s="22">
        <f t="shared" si="189"/>
        <v>0</v>
      </c>
      <c r="O162" s="22">
        <f t="shared" si="189"/>
        <v>0</v>
      </c>
      <c r="P162" s="22">
        <f t="shared" si="189"/>
        <v>0</v>
      </c>
      <c r="Q162" s="22">
        <f t="shared" si="189"/>
        <v>0</v>
      </c>
      <c r="R162" s="22">
        <f t="shared" si="189"/>
        <v>0</v>
      </c>
      <c r="S162" s="22">
        <f t="shared" si="189"/>
        <v>0</v>
      </c>
      <c r="T162" s="22">
        <f t="shared" si="189"/>
        <v>0</v>
      </c>
      <c r="U162" s="22">
        <f t="shared" si="189"/>
        <v>0</v>
      </c>
      <c r="V162" s="22">
        <f t="shared" si="189"/>
        <v>0</v>
      </c>
      <c r="W162" s="22">
        <f t="shared" si="189"/>
        <v>0</v>
      </c>
      <c r="X162" s="22">
        <f t="shared" si="189"/>
        <v>0</v>
      </c>
      <c r="Y162" s="22">
        <f t="shared" si="189"/>
        <v>0</v>
      </c>
      <c r="Z162" s="22">
        <f t="shared" si="189"/>
        <v>0</v>
      </c>
      <c r="AA162" s="22">
        <f t="shared" si="189"/>
        <v>0</v>
      </c>
      <c r="AB162" s="22">
        <f t="shared" si="189"/>
        <v>0</v>
      </c>
      <c r="AC162" s="22">
        <f t="shared" si="189"/>
        <v>0</v>
      </c>
      <c r="AD162" s="22">
        <f t="shared" si="189"/>
        <v>0</v>
      </c>
      <c r="AE162" s="22">
        <f t="shared" si="189"/>
        <v>0</v>
      </c>
      <c r="AF162" s="118"/>
    </row>
    <row r="163" spans="1:32" s="16" customFormat="1" ht="18.75" hidden="1" x14ac:dyDescent="0.3">
      <c r="A163" s="95" t="s">
        <v>29</v>
      </c>
      <c r="B163" s="81">
        <f t="shared" ref="B163:E166" si="190">B88</f>
        <v>0</v>
      </c>
      <c r="C163" s="81">
        <f t="shared" si="190"/>
        <v>0</v>
      </c>
      <c r="D163" s="81">
        <f t="shared" si="190"/>
        <v>0</v>
      </c>
      <c r="E163" s="81">
        <f t="shared" si="190"/>
        <v>0</v>
      </c>
      <c r="F163" s="75">
        <f t="shared" si="181"/>
        <v>0</v>
      </c>
      <c r="G163" s="75">
        <f t="shared" si="182"/>
        <v>0</v>
      </c>
      <c r="H163" s="81">
        <f t="shared" si="189"/>
        <v>0</v>
      </c>
      <c r="I163" s="22">
        <f t="shared" si="189"/>
        <v>0</v>
      </c>
      <c r="J163" s="22">
        <f t="shared" si="189"/>
        <v>0</v>
      </c>
      <c r="K163" s="22">
        <f t="shared" si="189"/>
        <v>0</v>
      </c>
      <c r="L163" s="22">
        <f t="shared" si="189"/>
        <v>0</v>
      </c>
      <c r="M163" s="22">
        <f t="shared" si="189"/>
        <v>0</v>
      </c>
      <c r="N163" s="22">
        <f t="shared" si="189"/>
        <v>0</v>
      </c>
      <c r="O163" s="22">
        <f t="shared" si="189"/>
        <v>0</v>
      </c>
      <c r="P163" s="22">
        <f t="shared" si="189"/>
        <v>0</v>
      </c>
      <c r="Q163" s="22">
        <f t="shared" si="189"/>
        <v>0</v>
      </c>
      <c r="R163" s="22">
        <f t="shared" si="189"/>
        <v>0</v>
      </c>
      <c r="S163" s="22">
        <f t="shared" si="189"/>
        <v>0</v>
      </c>
      <c r="T163" s="22">
        <f t="shared" si="189"/>
        <v>0</v>
      </c>
      <c r="U163" s="22">
        <f t="shared" si="189"/>
        <v>0</v>
      </c>
      <c r="V163" s="22">
        <f t="shared" si="189"/>
        <v>0</v>
      </c>
      <c r="W163" s="22">
        <f t="shared" si="189"/>
        <v>0</v>
      </c>
      <c r="X163" s="22">
        <f t="shared" si="189"/>
        <v>0</v>
      </c>
      <c r="Y163" s="22">
        <f t="shared" si="189"/>
        <v>0</v>
      </c>
      <c r="Z163" s="22">
        <f t="shared" si="189"/>
        <v>0</v>
      </c>
      <c r="AA163" s="22">
        <f t="shared" si="189"/>
        <v>0</v>
      </c>
      <c r="AB163" s="22">
        <f t="shared" si="189"/>
        <v>0</v>
      </c>
      <c r="AC163" s="22">
        <f t="shared" si="189"/>
        <v>0</v>
      </c>
      <c r="AD163" s="22">
        <f t="shared" si="189"/>
        <v>0</v>
      </c>
      <c r="AE163" s="22">
        <f t="shared" si="189"/>
        <v>0</v>
      </c>
      <c r="AF163" s="119"/>
    </row>
    <row r="164" spans="1:32" s="16" customFormat="1" ht="18.75" hidden="1" x14ac:dyDescent="0.3">
      <c r="A164" s="95" t="s">
        <v>30</v>
      </c>
      <c r="B164" s="81">
        <f t="shared" si="190"/>
        <v>0</v>
      </c>
      <c r="C164" s="81">
        <f t="shared" si="190"/>
        <v>0</v>
      </c>
      <c r="D164" s="81">
        <f t="shared" si="190"/>
        <v>0</v>
      </c>
      <c r="E164" s="81">
        <f t="shared" si="190"/>
        <v>0</v>
      </c>
      <c r="F164" s="75">
        <f t="shared" si="181"/>
        <v>0</v>
      </c>
      <c r="G164" s="75">
        <f t="shared" si="182"/>
        <v>0</v>
      </c>
      <c r="H164" s="81">
        <f t="shared" si="189"/>
        <v>0</v>
      </c>
      <c r="I164" s="22">
        <f t="shared" si="189"/>
        <v>0</v>
      </c>
      <c r="J164" s="22">
        <f t="shared" si="189"/>
        <v>0</v>
      </c>
      <c r="K164" s="22">
        <f t="shared" si="189"/>
        <v>0</v>
      </c>
      <c r="L164" s="22">
        <f t="shared" si="189"/>
        <v>0</v>
      </c>
      <c r="M164" s="22">
        <f t="shared" si="189"/>
        <v>0</v>
      </c>
      <c r="N164" s="22">
        <f t="shared" si="189"/>
        <v>0</v>
      </c>
      <c r="O164" s="22">
        <f t="shared" si="189"/>
        <v>0</v>
      </c>
      <c r="P164" s="22">
        <f t="shared" si="189"/>
        <v>0</v>
      </c>
      <c r="Q164" s="22">
        <f t="shared" si="189"/>
        <v>0</v>
      </c>
      <c r="R164" s="22">
        <f t="shared" si="189"/>
        <v>0</v>
      </c>
      <c r="S164" s="22">
        <f t="shared" si="189"/>
        <v>0</v>
      </c>
      <c r="T164" s="22">
        <f t="shared" si="189"/>
        <v>0</v>
      </c>
      <c r="U164" s="22">
        <f t="shared" si="189"/>
        <v>0</v>
      </c>
      <c r="V164" s="22">
        <f t="shared" si="189"/>
        <v>0</v>
      </c>
      <c r="W164" s="22">
        <f t="shared" si="189"/>
        <v>0</v>
      </c>
      <c r="X164" s="22">
        <f t="shared" si="189"/>
        <v>0</v>
      </c>
      <c r="Y164" s="22">
        <f t="shared" si="189"/>
        <v>0</v>
      </c>
      <c r="Z164" s="22">
        <f t="shared" si="189"/>
        <v>0</v>
      </c>
      <c r="AA164" s="22">
        <f t="shared" si="189"/>
        <v>0</v>
      </c>
      <c r="AB164" s="22">
        <f t="shared" si="189"/>
        <v>0</v>
      </c>
      <c r="AC164" s="22">
        <f t="shared" si="189"/>
        <v>0</v>
      </c>
      <c r="AD164" s="22">
        <f t="shared" si="189"/>
        <v>0</v>
      </c>
      <c r="AE164" s="22">
        <f t="shared" si="189"/>
        <v>0</v>
      </c>
      <c r="AF164" s="119"/>
    </row>
    <row r="165" spans="1:32" s="16" customFormat="1" ht="18.75" hidden="1" x14ac:dyDescent="0.3">
      <c r="A165" s="95" t="s">
        <v>31</v>
      </c>
      <c r="B165" s="81">
        <f t="shared" si="190"/>
        <v>0</v>
      </c>
      <c r="C165" s="81">
        <f t="shared" si="190"/>
        <v>0</v>
      </c>
      <c r="D165" s="81">
        <f t="shared" si="190"/>
        <v>0</v>
      </c>
      <c r="E165" s="81">
        <f t="shared" si="190"/>
        <v>0</v>
      </c>
      <c r="F165" s="75">
        <f t="shared" si="181"/>
        <v>0</v>
      </c>
      <c r="G165" s="75">
        <f t="shared" si="182"/>
        <v>0</v>
      </c>
      <c r="H165" s="81">
        <f t="shared" si="189"/>
        <v>0</v>
      </c>
      <c r="I165" s="22">
        <f t="shared" si="189"/>
        <v>0</v>
      </c>
      <c r="J165" s="22">
        <f t="shared" si="189"/>
        <v>0</v>
      </c>
      <c r="K165" s="22">
        <f t="shared" si="189"/>
        <v>0</v>
      </c>
      <c r="L165" s="22">
        <f t="shared" si="189"/>
        <v>0</v>
      </c>
      <c r="M165" s="22">
        <f t="shared" si="189"/>
        <v>0</v>
      </c>
      <c r="N165" s="22">
        <f t="shared" si="189"/>
        <v>0</v>
      </c>
      <c r="O165" s="22">
        <f t="shared" si="189"/>
        <v>0</v>
      </c>
      <c r="P165" s="22">
        <f t="shared" si="189"/>
        <v>0</v>
      </c>
      <c r="Q165" s="22">
        <f t="shared" si="189"/>
        <v>0</v>
      </c>
      <c r="R165" s="22">
        <f t="shared" si="189"/>
        <v>0</v>
      </c>
      <c r="S165" s="22">
        <f t="shared" si="189"/>
        <v>0</v>
      </c>
      <c r="T165" s="22">
        <f t="shared" si="189"/>
        <v>0</v>
      </c>
      <c r="U165" s="22">
        <f t="shared" si="189"/>
        <v>0</v>
      </c>
      <c r="V165" s="22">
        <f t="shared" si="189"/>
        <v>0</v>
      </c>
      <c r="W165" s="22">
        <f t="shared" si="189"/>
        <v>0</v>
      </c>
      <c r="X165" s="22">
        <f t="shared" si="189"/>
        <v>0</v>
      </c>
      <c r="Y165" s="22">
        <f t="shared" si="189"/>
        <v>0</v>
      </c>
      <c r="Z165" s="22">
        <f t="shared" si="189"/>
        <v>0</v>
      </c>
      <c r="AA165" s="22">
        <f t="shared" si="189"/>
        <v>0</v>
      </c>
      <c r="AB165" s="22">
        <f t="shared" si="189"/>
        <v>0</v>
      </c>
      <c r="AC165" s="22">
        <f t="shared" si="189"/>
        <v>0</v>
      </c>
      <c r="AD165" s="22">
        <f t="shared" si="189"/>
        <v>0</v>
      </c>
      <c r="AE165" s="22">
        <f t="shared" si="189"/>
        <v>0</v>
      </c>
      <c r="AF165" s="119"/>
    </row>
    <row r="166" spans="1:32" s="16" customFormat="1" ht="18.75" hidden="1" x14ac:dyDescent="0.3">
      <c r="A166" s="95" t="s">
        <v>72</v>
      </c>
      <c r="B166" s="81">
        <f t="shared" si="190"/>
        <v>0</v>
      </c>
      <c r="C166" s="81">
        <f t="shared" si="190"/>
        <v>0</v>
      </c>
      <c r="D166" s="81">
        <f t="shared" si="190"/>
        <v>0</v>
      </c>
      <c r="E166" s="81">
        <f t="shared" si="190"/>
        <v>0</v>
      </c>
      <c r="F166" s="75">
        <f t="shared" si="181"/>
        <v>0</v>
      </c>
      <c r="G166" s="75">
        <f t="shared" si="182"/>
        <v>0</v>
      </c>
      <c r="H166" s="81">
        <f t="shared" si="189"/>
        <v>0</v>
      </c>
      <c r="I166" s="22">
        <f t="shared" si="189"/>
        <v>0</v>
      </c>
      <c r="J166" s="22">
        <f t="shared" si="189"/>
        <v>0</v>
      </c>
      <c r="K166" s="22">
        <f t="shared" si="189"/>
        <v>0</v>
      </c>
      <c r="L166" s="22">
        <f t="shared" si="189"/>
        <v>0</v>
      </c>
      <c r="M166" s="22">
        <f t="shared" si="189"/>
        <v>0</v>
      </c>
      <c r="N166" s="22">
        <f t="shared" si="189"/>
        <v>0</v>
      </c>
      <c r="O166" s="22">
        <f t="shared" si="189"/>
        <v>0</v>
      </c>
      <c r="P166" s="22">
        <f t="shared" si="189"/>
        <v>0</v>
      </c>
      <c r="Q166" s="22">
        <f t="shared" si="189"/>
        <v>0</v>
      </c>
      <c r="R166" s="22">
        <f t="shared" si="189"/>
        <v>0</v>
      </c>
      <c r="S166" s="22">
        <f t="shared" si="189"/>
        <v>0</v>
      </c>
      <c r="T166" s="22">
        <f t="shared" si="189"/>
        <v>0</v>
      </c>
      <c r="U166" s="22">
        <f t="shared" si="189"/>
        <v>0</v>
      </c>
      <c r="V166" s="22">
        <f t="shared" si="189"/>
        <v>0</v>
      </c>
      <c r="W166" s="22">
        <f t="shared" si="189"/>
        <v>0</v>
      </c>
      <c r="X166" s="22">
        <f t="shared" si="189"/>
        <v>0</v>
      </c>
      <c r="Y166" s="22">
        <f t="shared" si="189"/>
        <v>0</v>
      </c>
      <c r="Z166" s="22">
        <f t="shared" si="189"/>
        <v>0</v>
      </c>
      <c r="AA166" s="22">
        <f t="shared" si="189"/>
        <v>0</v>
      </c>
      <c r="AB166" s="22">
        <f t="shared" si="189"/>
        <v>0</v>
      </c>
      <c r="AC166" s="22">
        <f t="shared" si="189"/>
        <v>0</v>
      </c>
      <c r="AD166" s="22">
        <f t="shared" si="189"/>
        <v>0</v>
      </c>
      <c r="AE166" s="22">
        <f t="shared" si="189"/>
        <v>0</v>
      </c>
      <c r="AF166" s="120"/>
    </row>
    <row r="167" spans="1:32" s="16" customFormat="1" ht="37.5" x14ac:dyDescent="0.3">
      <c r="A167" s="96" t="s">
        <v>74</v>
      </c>
      <c r="B167" s="97">
        <f>B168+B169+B170+B171</f>
        <v>284598.45200000005</v>
      </c>
      <c r="C167" s="97">
        <f t="shared" ref="C167:E171" si="191">C157+C125+C93</f>
        <v>129548.302</v>
      </c>
      <c r="D167" s="97">
        <f>D168+D169+D170+D171</f>
        <v>98916.977149999992</v>
      </c>
      <c r="E167" s="97">
        <f>E168+E169+E170+E171</f>
        <v>98916.977149999992</v>
      </c>
      <c r="F167" s="98">
        <f t="shared" si="181"/>
        <v>34.756681371548702</v>
      </c>
      <c r="G167" s="98">
        <f t="shared" si="182"/>
        <v>76.355286501555213</v>
      </c>
      <c r="H167" s="97">
        <f t="shared" ref="H167:AE168" si="192">H157+H125+H93</f>
        <v>6511.5020000000004</v>
      </c>
      <c r="I167" s="97">
        <f t="shared" si="192"/>
        <v>4968.8059999999996</v>
      </c>
      <c r="J167" s="97">
        <f t="shared" si="192"/>
        <v>5082.329999999999</v>
      </c>
      <c r="K167" s="97">
        <f t="shared" si="192"/>
        <v>4799.0812800000003</v>
      </c>
      <c r="L167" s="97">
        <f t="shared" si="192"/>
        <v>4691.93</v>
      </c>
      <c r="M167" s="97">
        <f t="shared" si="192"/>
        <v>4745.4098700000004</v>
      </c>
      <c r="N167" s="97">
        <f t="shared" si="192"/>
        <v>109656.44</v>
      </c>
      <c r="O167" s="97">
        <f t="shared" si="192"/>
        <v>80797.75</v>
      </c>
      <c r="P167" s="97">
        <f t="shared" si="192"/>
        <v>8105.9480000000003</v>
      </c>
      <c r="Q167" s="97">
        <f t="shared" si="192"/>
        <v>32145.88</v>
      </c>
      <c r="R167" s="97">
        <f t="shared" si="192"/>
        <v>10717.300999999999</v>
      </c>
      <c r="S167" s="97">
        <f t="shared" si="192"/>
        <v>0</v>
      </c>
      <c r="T167" s="97">
        <f t="shared" si="192"/>
        <v>41397.981</v>
      </c>
      <c r="U167" s="97">
        <f t="shared" si="192"/>
        <v>0</v>
      </c>
      <c r="V167" s="97">
        <f t="shared" si="192"/>
        <v>5794.9490000000005</v>
      </c>
      <c r="W167" s="97">
        <f t="shared" si="192"/>
        <v>0</v>
      </c>
      <c r="X167" s="97">
        <f t="shared" si="192"/>
        <v>2968.12</v>
      </c>
      <c r="Y167" s="97">
        <f t="shared" si="192"/>
        <v>0</v>
      </c>
      <c r="Z167" s="97">
        <f t="shared" si="192"/>
        <v>5352.74</v>
      </c>
      <c r="AA167" s="97">
        <f t="shared" si="192"/>
        <v>0</v>
      </c>
      <c r="AB167" s="97">
        <f t="shared" si="192"/>
        <v>3069.58</v>
      </c>
      <c r="AC167" s="97">
        <f t="shared" si="192"/>
        <v>0</v>
      </c>
      <c r="AD167" s="97">
        <f t="shared" si="192"/>
        <v>77558.010999999999</v>
      </c>
      <c r="AE167" s="97">
        <f t="shared" si="192"/>
        <v>0</v>
      </c>
      <c r="AF167" s="118"/>
    </row>
    <row r="168" spans="1:32" s="16" customFormat="1" ht="18.75" x14ac:dyDescent="0.3">
      <c r="A168" s="95" t="s">
        <v>29</v>
      </c>
      <c r="B168" s="22">
        <f>B158+B126+B94</f>
        <v>2312.6999999999998</v>
      </c>
      <c r="C168" s="22">
        <f t="shared" si="191"/>
        <v>171.8</v>
      </c>
      <c r="D168" s="22">
        <f t="shared" si="191"/>
        <v>171.8</v>
      </c>
      <c r="E168" s="22">
        <f t="shared" si="191"/>
        <v>171.8</v>
      </c>
      <c r="F168" s="75">
        <f t="shared" si="181"/>
        <v>7.4285467202836521</v>
      </c>
      <c r="G168" s="75">
        <f t="shared" si="182"/>
        <v>100</v>
      </c>
      <c r="H168" s="22">
        <f t="shared" ref="H168:W170" si="193">H158+H126+H81</f>
        <v>0</v>
      </c>
      <c r="I168" s="22">
        <f t="shared" si="192"/>
        <v>0</v>
      </c>
      <c r="J168" s="22">
        <f t="shared" si="192"/>
        <v>0</v>
      </c>
      <c r="K168" s="22">
        <f t="shared" si="192"/>
        <v>0</v>
      </c>
      <c r="L168" s="22">
        <f t="shared" si="192"/>
        <v>0</v>
      </c>
      <c r="M168" s="22">
        <f t="shared" si="192"/>
        <v>0</v>
      </c>
      <c r="N168" s="22">
        <f t="shared" si="192"/>
        <v>0</v>
      </c>
      <c r="O168" s="22">
        <f t="shared" si="192"/>
        <v>0</v>
      </c>
      <c r="P168" s="22">
        <f t="shared" si="192"/>
        <v>0</v>
      </c>
      <c r="Q168" s="22">
        <f t="shared" si="192"/>
        <v>0</v>
      </c>
      <c r="R168" s="22">
        <f t="shared" si="192"/>
        <v>0</v>
      </c>
      <c r="S168" s="22">
        <f t="shared" si="192"/>
        <v>0</v>
      </c>
      <c r="T168" s="22">
        <f t="shared" si="192"/>
        <v>0</v>
      </c>
      <c r="U168" s="22">
        <f t="shared" si="192"/>
        <v>0</v>
      </c>
      <c r="V168" s="22">
        <f t="shared" si="192"/>
        <v>0</v>
      </c>
      <c r="W168" s="22">
        <f t="shared" si="192"/>
        <v>0</v>
      </c>
      <c r="X168" s="22">
        <f t="shared" si="192"/>
        <v>0</v>
      </c>
      <c r="Y168" s="22">
        <f t="shared" si="192"/>
        <v>0</v>
      </c>
      <c r="Z168" s="22">
        <f t="shared" si="192"/>
        <v>0</v>
      </c>
      <c r="AA168" s="22">
        <f t="shared" si="192"/>
        <v>0</v>
      </c>
      <c r="AB168" s="22">
        <f t="shared" si="192"/>
        <v>0</v>
      </c>
      <c r="AC168" s="22">
        <f t="shared" si="192"/>
        <v>0</v>
      </c>
      <c r="AD168" s="22">
        <f t="shared" si="192"/>
        <v>0</v>
      </c>
      <c r="AE168" s="22">
        <f t="shared" si="192"/>
        <v>0</v>
      </c>
      <c r="AF168" s="119"/>
    </row>
    <row r="169" spans="1:32" s="16" customFormat="1" ht="18.75" x14ac:dyDescent="0.3">
      <c r="A169" s="95" t="s">
        <v>30</v>
      </c>
      <c r="B169" s="22">
        <f>B159+B127+B95</f>
        <v>49407.590000000004</v>
      </c>
      <c r="C169" s="22">
        <f t="shared" si="191"/>
        <v>6657.77</v>
      </c>
      <c r="D169" s="22">
        <f t="shared" si="191"/>
        <v>6657.68</v>
      </c>
      <c r="E169" s="22">
        <f t="shared" si="191"/>
        <v>6657.68</v>
      </c>
      <c r="F169" s="75">
        <f t="shared" si="181"/>
        <v>13.475014668798863</v>
      </c>
      <c r="G169" s="75">
        <f t="shared" si="182"/>
        <v>99.998648196017584</v>
      </c>
      <c r="H169" s="22">
        <f t="shared" si="193"/>
        <v>0</v>
      </c>
      <c r="I169" s="22">
        <f t="shared" si="193"/>
        <v>0</v>
      </c>
      <c r="J169" s="22">
        <f t="shared" si="193"/>
        <v>518.57000000000005</v>
      </c>
      <c r="K169" s="22">
        <f t="shared" si="193"/>
        <v>518.57000000000005</v>
      </c>
      <c r="L169" s="22">
        <f t="shared" si="193"/>
        <v>1481.88</v>
      </c>
      <c r="M169" s="22">
        <f t="shared" si="193"/>
        <v>1481.88</v>
      </c>
      <c r="N169" s="22">
        <f t="shared" si="193"/>
        <v>1403.42</v>
      </c>
      <c r="O169" s="22">
        <f t="shared" si="193"/>
        <v>1403.42</v>
      </c>
      <c r="P169" s="22">
        <f t="shared" si="193"/>
        <v>934.04</v>
      </c>
      <c r="Q169" s="22">
        <f t="shared" si="193"/>
        <v>934.04</v>
      </c>
      <c r="R169" s="22">
        <f t="shared" si="193"/>
        <v>3415.49</v>
      </c>
      <c r="S169" s="22">
        <f t="shared" si="193"/>
        <v>0</v>
      </c>
      <c r="T169" s="22">
        <f t="shared" si="193"/>
        <v>1910.53</v>
      </c>
      <c r="U169" s="22">
        <f t="shared" si="193"/>
        <v>0</v>
      </c>
      <c r="V169" s="22">
        <f t="shared" si="193"/>
        <v>546</v>
      </c>
      <c r="W169" s="22">
        <f t="shared" si="193"/>
        <v>0</v>
      </c>
      <c r="X169" s="22">
        <f t="shared" ref="X169:AE169" si="194">X159+X127+X82</f>
        <v>0</v>
      </c>
      <c r="Y169" s="22">
        <f t="shared" si="194"/>
        <v>0</v>
      </c>
      <c r="Z169" s="22">
        <f t="shared" si="194"/>
        <v>390.87</v>
      </c>
      <c r="AA169" s="22">
        <f t="shared" si="194"/>
        <v>0</v>
      </c>
      <c r="AB169" s="22">
        <f t="shared" si="194"/>
        <v>0</v>
      </c>
      <c r="AC169" s="22">
        <f t="shared" si="194"/>
        <v>0</v>
      </c>
      <c r="AD169" s="22">
        <f t="shared" si="194"/>
        <v>34020.19</v>
      </c>
      <c r="AE169" s="22">
        <f t="shared" si="194"/>
        <v>0</v>
      </c>
      <c r="AF169" s="119"/>
    </row>
    <row r="170" spans="1:32" s="16" customFormat="1" ht="18.75" x14ac:dyDescent="0.3">
      <c r="A170" s="95" t="s">
        <v>31</v>
      </c>
      <c r="B170" s="22">
        <f>B160+B128+B96</f>
        <v>101758.31200000001</v>
      </c>
      <c r="C170" s="22">
        <f t="shared" ref="C170:D170" si="195">C160+C128+C96</f>
        <v>22156.881999999998</v>
      </c>
      <c r="D170" s="22">
        <f t="shared" si="195"/>
        <v>20279.487150000001</v>
      </c>
      <c r="E170" s="22">
        <f>E160+E128+E96</f>
        <v>20279.487150000001</v>
      </c>
      <c r="F170" s="75">
        <f t="shared" si="181"/>
        <v>19.929071887513228</v>
      </c>
      <c r="G170" s="75">
        <f t="shared" si="182"/>
        <v>91.526809367852408</v>
      </c>
      <c r="H170" s="22">
        <f t="shared" si="193"/>
        <v>6411.5020000000004</v>
      </c>
      <c r="I170" s="22">
        <f t="shared" ref="I170:AE170" si="196">I160+I128+I83</f>
        <v>4968.8059999999996</v>
      </c>
      <c r="J170" s="22">
        <f t="shared" si="196"/>
        <v>4563.7599999999993</v>
      </c>
      <c r="K170" s="22">
        <f t="shared" si="196"/>
        <v>4280.5112800000006</v>
      </c>
      <c r="L170" s="22">
        <f t="shared" si="196"/>
        <v>3063.49</v>
      </c>
      <c r="M170" s="22">
        <f t="shared" si="196"/>
        <v>3116.9698700000004</v>
      </c>
      <c r="N170" s="22">
        <f t="shared" si="196"/>
        <v>7691.17</v>
      </c>
      <c r="O170" s="22">
        <f t="shared" si="196"/>
        <v>7447.5099999999993</v>
      </c>
      <c r="P170" s="22">
        <f t="shared" si="196"/>
        <v>5132.2080000000005</v>
      </c>
      <c r="Q170" s="22">
        <f t="shared" si="196"/>
        <v>5330.9500000000007</v>
      </c>
      <c r="R170" s="22">
        <f t="shared" si="196"/>
        <v>3886.3209999999999</v>
      </c>
      <c r="S170" s="22">
        <f t="shared" si="196"/>
        <v>0</v>
      </c>
      <c r="T170" s="22">
        <f t="shared" si="196"/>
        <v>7018.9210000000003</v>
      </c>
      <c r="U170" s="22">
        <f t="shared" si="196"/>
        <v>0</v>
      </c>
      <c r="V170" s="22">
        <f t="shared" si="196"/>
        <v>4702.9490000000005</v>
      </c>
      <c r="W170" s="22">
        <f t="shared" si="196"/>
        <v>0</v>
      </c>
      <c r="X170" s="22">
        <f t="shared" si="196"/>
        <v>2968.12</v>
      </c>
      <c r="Y170" s="22">
        <f t="shared" si="196"/>
        <v>0</v>
      </c>
      <c r="Z170" s="22">
        <f t="shared" si="196"/>
        <v>4571</v>
      </c>
      <c r="AA170" s="22">
        <f t="shared" si="196"/>
        <v>0</v>
      </c>
      <c r="AB170" s="22">
        <f t="shared" si="196"/>
        <v>3069.58</v>
      </c>
      <c r="AC170" s="22">
        <f t="shared" si="196"/>
        <v>0</v>
      </c>
      <c r="AD170" s="22">
        <f t="shared" si="196"/>
        <v>40337.821000000004</v>
      </c>
      <c r="AE170" s="22">
        <f t="shared" si="196"/>
        <v>0</v>
      </c>
      <c r="AF170" s="119"/>
    </row>
    <row r="171" spans="1:32" s="16" customFormat="1" ht="18.75" x14ac:dyDescent="0.3">
      <c r="A171" s="95" t="s">
        <v>72</v>
      </c>
      <c r="B171" s="22">
        <f>B161+B129+B97</f>
        <v>131119.85</v>
      </c>
      <c r="C171" s="22">
        <f>C161+C129+C97</f>
        <v>100561.85</v>
      </c>
      <c r="D171" s="22">
        <v>71808.009999999995</v>
      </c>
      <c r="E171" s="22">
        <v>71808.009999999995</v>
      </c>
      <c r="F171" s="75">
        <f t="shared" si="181"/>
        <v>54.765170948563465</v>
      </c>
      <c r="G171" s="75">
        <f t="shared" si="182"/>
        <v>71.406810833332912</v>
      </c>
      <c r="H171" s="22">
        <f>H161+H129+H84</f>
        <v>0</v>
      </c>
      <c r="I171" s="22">
        <f t="shared" ref="I171:AE171" si="197">I161+I129+I84</f>
        <v>0</v>
      </c>
      <c r="J171" s="22">
        <f t="shared" si="197"/>
        <v>0</v>
      </c>
      <c r="K171" s="22">
        <f t="shared" si="197"/>
        <v>0</v>
      </c>
      <c r="L171" s="22">
        <f t="shared" si="197"/>
        <v>0</v>
      </c>
      <c r="M171" s="22">
        <f t="shared" si="197"/>
        <v>0</v>
      </c>
      <c r="N171" s="22">
        <f t="shared" si="197"/>
        <v>100561.85</v>
      </c>
      <c r="O171" s="22">
        <f t="shared" si="197"/>
        <v>71808.02</v>
      </c>
      <c r="P171" s="22">
        <f t="shared" si="197"/>
        <v>0</v>
      </c>
      <c r="Q171" s="22">
        <f t="shared" si="197"/>
        <v>23841.19</v>
      </c>
      <c r="R171" s="22">
        <f t="shared" si="197"/>
        <v>0</v>
      </c>
      <c r="S171" s="22">
        <f t="shared" si="197"/>
        <v>0</v>
      </c>
      <c r="T171" s="22">
        <f t="shared" si="197"/>
        <v>30558</v>
      </c>
      <c r="U171" s="22">
        <f t="shared" si="197"/>
        <v>0</v>
      </c>
      <c r="V171" s="22">
        <f t="shared" si="197"/>
        <v>0</v>
      </c>
      <c r="W171" s="22">
        <f t="shared" si="197"/>
        <v>0</v>
      </c>
      <c r="X171" s="22">
        <f t="shared" si="197"/>
        <v>0</v>
      </c>
      <c r="Y171" s="22">
        <f t="shared" si="197"/>
        <v>0</v>
      </c>
      <c r="Z171" s="22">
        <f t="shared" si="197"/>
        <v>0</v>
      </c>
      <c r="AA171" s="22">
        <f t="shared" si="197"/>
        <v>0</v>
      </c>
      <c r="AB171" s="22">
        <f t="shared" si="197"/>
        <v>0</v>
      </c>
      <c r="AC171" s="22">
        <f t="shared" si="197"/>
        <v>0</v>
      </c>
      <c r="AD171" s="22">
        <f t="shared" si="197"/>
        <v>3200</v>
      </c>
      <c r="AE171" s="22">
        <f t="shared" si="197"/>
        <v>0</v>
      </c>
      <c r="AF171" s="120"/>
    </row>
    <row r="172" spans="1:32" s="16" customFormat="1" ht="39" customHeight="1" x14ac:dyDescent="0.25">
      <c r="A172" s="99" t="s">
        <v>75</v>
      </c>
      <c r="B172" s="97">
        <f>B162+B167</f>
        <v>284598.45200000005</v>
      </c>
      <c r="C172" s="97">
        <f t="shared" ref="B172:E176" si="198">C162+C167</f>
        <v>129548.302</v>
      </c>
      <c r="D172" s="97">
        <f>D173+D174+D175+D176</f>
        <v>98916.977149999992</v>
      </c>
      <c r="E172" s="97">
        <f>E173+E174+E175+E176</f>
        <v>98916.977149999992</v>
      </c>
      <c r="F172" s="98">
        <f t="shared" si="181"/>
        <v>34.756681371548702</v>
      </c>
      <c r="G172" s="98">
        <f t="shared" si="182"/>
        <v>76.355286501555213</v>
      </c>
      <c r="H172" s="97">
        <f t="shared" ref="H172:AE176" si="199">H167+H162</f>
        <v>6511.5020000000004</v>
      </c>
      <c r="I172" s="97">
        <f t="shared" si="199"/>
        <v>4968.8059999999996</v>
      </c>
      <c r="J172" s="97">
        <f t="shared" si="199"/>
        <v>5082.329999999999</v>
      </c>
      <c r="K172" s="97">
        <f t="shared" si="199"/>
        <v>4799.0812800000003</v>
      </c>
      <c r="L172" s="97">
        <f t="shared" si="199"/>
        <v>4691.93</v>
      </c>
      <c r="M172" s="97">
        <f t="shared" si="199"/>
        <v>4745.4098700000004</v>
      </c>
      <c r="N172" s="97">
        <f t="shared" si="199"/>
        <v>109656.44</v>
      </c>
      <c r="O172" s="97">
        <f t="shared" si="199"/>
        <v>80797.75</v>
      </c>
      <c r="P172" s="97">
        <f t="shared" si="199"/>
        <v>8105.9480000000003</v>
      </c>
      <c r="Q172" s="97">
        <f t="shared" si="199"/>
        <v>32145.88</v>
      </c>
      <c r="R172" s="97">
        <f t="shared" si="199"/>
        <v>10717.300999999999</v>
      </c>
      <c r="S172" s="97">
        <f t="shared" si="199"/>
        <v>0</v>
      </c>
      <c r="T172" s="97">
        <f t="shared" si="199"/>
        <v>41397.981</v>
      </c>
      <c r="U172" s="97">
        <f t="shared" si="199"/>
        <v>0</v>
      </c>
      <c r="V172" s="97">
        <f t="shared" si="199"/>
        <v>5794.9490000000005</v>
      </c>
      <c r="W172" s="97">
        <f t="shared" si="199"/>
        <v>0</v>
      </c>
      <c r="X172" s="97">
        <f t="shared" si="199"/>
        <v>2968.12</v>
      </c>
      <c r="Y172" s="97">
        <f t="shared" si="199"/>
        <v>0</v>
      </c>
      <c r="Z172" s="97">
        <f t="shared" si="199"/>
        <v>5352.74</v>
      </c>
      <c r="AA172" s="97">
        <f t="shared" si="199"/>
        <v>0</v>
      </c>
      <c r="AB172" s="97">
        <f t="shared" si="199"/>
        <v>3069.58</v>
      </c>
      <c r="AC172" s="97">
        <f t="shared" si="199"/>
        <v>0</v>
      </c>
      <c r="AD172" s="97">
        <f t="shared" si="199"/>
        <v>77558.010999999999</v>
      </c>
      <c r="AE172" s="97">
        <f t="shared" si="199"/>
        <v>0</v>
      </c>
      <c r="AF172" s="100"/>
    </row>
    <row r="173" spans="1:32" s="16" customFormat="1" ht="18.75" x14ac:dyDescent="0.3">
      <c r="A173" s="74" t="s">
        <v>29</v>
      </c>
      <c r="B173" s="81">
        <f>B163+B168</f>
        <v>2312.6999999999998</v>
      </c>
      <c r="C173" s="22">
        <f t="shared" si="198"/>
        <v>171.8</v>
      </c>
      <c r="D173" s="81">
        <f t="shared" si="198"/>
        <v>171.8</v>
      </c>
      <c r="E173" s="81">
        <f t="shared" ref="E172:E174" si="200">D173</f>
        <v>171.8</v>
      </c>
      <c r="F173" s="75">
        <f t="shared" si="181"/>
        <v>7.4285467202836521</v>
      </c>
      <c r="G173" s="75">
        <f t="shared" si="182"/>
        <v>100</v>
      </c>
      <c r="H173" s="22">
        <f t="shared" si="199"/>
        <v>0</v>
      </c>
      <c r="I173" s="22">
        <f t="shared" si="199"/>
        <v>0</v>
      </c>
      <c r="J173" s="22">
        <f t="shared" si="199"/>
        <v>0</v>
      </c>
      <c r="K173" s="22">
        <f t="shared" si="199"/>
        <v>0</v>
      </c>
      <c r="L173" s="22">
        <f t="shared" si="199"/>
        <v>0</v>
      </c>
      <c r="M173" s="22">
        <f t="shared" si="199"/>
        <v>0</v>
      </c>
      <c r="N173" s="22">
        <f t="shared" si="199"/>
        <v>0</v>
      </c>
      <c r="O173" s="22">
        <f t="shared" si="199"/>
        <v>0</v>
      </c>
      <c r="P173" s="22">
        <f t="shared" si="199"/>
        <v>0</v>
      </c>
      <c r="Q173" s="22">
        <f t="shared" si="199"/>
        <v>0</v>
      </c>
      <c r="R173" s="22">
        <f t="shared" si="199"/>
        <v>0</v>
      </c>
      <c r="S173" s="22">
        <f t="shared" si="199"/>
        <v>0</v>
      </c>
      <c r="T173" s="22">
        <f t="shared" si="199"/>
        <v>0</v>
      </c>
      <c r="U173" s="22">
        <f t="shared" si="199"/>
        <v>0</v>
      </c>
      <c r="V173" s="22">
        <f t="shared" si="199"/>
        <v>0</v>
      </c>
      <c r="W173" s="22">
        <f t="shared" si="199"/>
        <v>0</v>
      </c>
      <c r="X173" s="22">
        <f t="shared" si="199"/>
        <v>0</v>
      </c>
      <c r="Y173" s="22">
        <f t="shared" si="199"/>
        <v>0</v>
      </c>
      <c r="Z173" s="22">
        <f t="shared" si="199"/>
        <v>0</v>
      </c>
      <c r="AA173" s="22">
        <f t="shared" si="199"/>
        <v>0</v>
      </c>
      <c r="AB173" s="22">
        <f t="shared" si="199"/>
        <v>0</v>
      </c>
      <c r="AC173" s="22">
        <f t="shared" si="199"/>
        <v>0</v>
      </c>
      <c r="AD173" s="22">
        <f t="shared" si="199"/>
        <v>0</v>
      </c>
      <c r="AE173" s="22">
        <f t="shared" si="199"/>
        <v>0</v>
      </c>
      <c r="AF173" s="101"/>
    </row>
    <row r="174" spans="1:32" s="16" customFormat="1" ht="18.75" x14ac:dyDescent="0.3">
      <c r="A174" s="74" t="s">
        <v>30</v>
      </c>
      <c r="B174" s="81">
        <f t="shared" si="198"/>
        <v>49407.590000000004</v>
      </c>
      <c r="C174" s="22">
        <f t="shared" si="198"/>
        <v>6657.77</v>
      </c>
      <c r="D174" s="81">
        <f t="shared" si="198"/>
        <v>6657.68</v>
      </c>
      <c r="E174" s="81">
        <f t="shared" si="200"/>
        <v>6657.68</v>
      </c>
      <c r="F174" s="75">
        <f t="shared" si="181"/>
        <v>13.475014668798863</v>
      </c>
      <c r="G174" s="75">
        <f t="shared" si="182"/>
        <v>99.998648196017584</v>
      </c>
      <c r="H174" s="22">
        <f t="shared" si="199"/>
        <v>0</v>
      </c>
      <c r="I174" s="22">
        <f t="shared" si="199"/>
        <v>0</v>
      </c>
      <c r="J174" s="22">
        <f t="shared" si="199"/>
        <v>518.57000000000005</v>
      </c>
      <c r="K174" s="22">
        <f t="shared" si="199"/>
        <v>518.57000000000005</v>
      </c>
      <c r="L174" s="22">
        <f t="shared" si="199"/>
        <v>1481.88</v>
      </c>
      <c r="M174" s="22">
        <f t="shared" si="199"/>
        <v>1481.88</v>
      </c>
      <c r="N174" s="22">
        <f t="shared" si="199"/>
        <v>1403.42</v>
      </c>
      <c r="O174" s="22">
        <f t="shared" si="199"/>
        <v>1403.42</v>
      </c>
      <c r="P174" s="22">
        <f t="shared" si="199"/>
        <v>934.04</v>
      </c>
      <c r="Q174" s="22">
        <f t="shared" si="199"/>
        <v>934.04</v>
      </c>
      <c r="R174" s="22">
        <f t="shared" si="199"/>
        <v>3415.49</v>
      </c>
      <c r="S174" s="22">
        <f t="shared" si="199"/>
        <v>0</v>
      </c>
      <c r="T174" s="22">
        <f t="shared" si="199"/>
        <v>1910.53</v>
      </c>
      <c r="U174" s="22">
        <f t="shared" si="199"/>
        <v>0</v>
      </c>
      <c r="V174" s="22">
        <f t="shared" si="199"/>
        <v>546</v>
      </c>
      <c r="W174" s="22">
        <f t="shared" si="199"/>
        <v>0</v>
      </c>
      <c r="X174" s="22">
        <f t="shared" si="199"/>
        <v>0</v>
      </c>
      <c r="Y174" s="22">
        <f t="shared" si="199"/>
        <v>0</v>
      </c>
      <c r="Z174" s="22">
        <f t="shared" si="199"/>
        <v>390.87</v>
      </c>
      <c r="AA174" s="22">
        <f t="shared" si="199"/>
        <v>0</v>
      </c>
      <c r="AB174" s="22">
        <f t="shared" si="199"/>
        <v>0</v>
      </c>
      <c r="AC174" s="22">
        <f t="shared" si="199"/>
        <v>0</v>
      </c>
      <c r="AD174" s="22">
        <f t="shared" si="199"/>
        <v>34020.19</v>
      </c>
      <c r="AE174" s="22">
        <f t="shared" si="199"/>
        <v>0</v>
      </c>
      <c r="AF174" s="102"/>
    </row>
    <row r="175" spans="1:32" s="16" customFormat="1" ht="18.75" x14ac:dyDescent="0.3">
      <c r="A175" s="74" t="s">
        <v>31</v>
      </c>
      <c r="B175" s="81">
        <f t="shared" si="198"/>
        <v>101758.31200000001</v>
      </c>
      <c r="C175" s="22">
        <f>C170</f>
        <v>22156.881999999998</v>
      </c>
      <c r="D175" s="81">
        <f t="shared" ref="D175" si="201">D170</f>
        <v>20279.487150000001</v>
      </c>
      <c r="E175" s="81">
        <f>D175</f>
        <v>20279.487150000001</v>
      </c>
      <c r="F175" s="75">
        <f t="shared" si="181"/>
        <v>19.929071887513228</v>
      </c>
      <c r="G175" s="75">
        <f t="shared" si="182"/>
        <v>91.526809367852408</v>
      </c>
      <c r="H175" s="22">
        <f t="shared" si="199"/>
        <v>6411.5020000000004</v>
      </c>
      <c r="I175" s="22">
        <f t="shared" si="199"/>
        <v>4968.8059999999996</v>
      </c>
      <c r="J175" s="22">
        <f t="shared" si="199"/>
        <v>4563.7599999999993</v>
      </c>
      <c r="K175" s="22">
        <f t="shared" si="199"/>
        <v>4280.5112800000006</v>
      </c>
      <c r="L175" s="22">
        <f t="shared" si="199"/>
        <v>3063.49</v>
      </c>
      <c r="M175" s="22">
        <f t="shared" si="199"/>
        <v>3116.9698700000004</v>
      </c>
      <c r="N175" s="22">
        <f t="shared" si="199"/>
        <v>7691.17</v>
      </c>
      <c r="O175" s="22">
        <f t="shared" si="199"/>
        <v>7447.5099999999993</v>
      </c>
      <c r="P175" s="22">
        <f t="shared" si="199"/>
        <v>5132.2080000000005</v>
      </c>
      <c r="Q175" s="22">
        <f t="shared" si="199"/>
        <v>5330.9500000000007</v>
      </c>
      <c r="R175" s="22">
        <f t="shared" si="199"/>
        <v>3886.3209999999999</v>
      </c>
      <c r="S175" s="22">
        <f t="shared" si="199"/>
        <v>0</v>
      </c>
      <c r="T175" s="22">
        <f t="shared" si="199"/>
        <v>7018.9210000000003</v>
      </c>
      <c r="U175" s="22">
        <f t="shared" si="199"/>
        <v>0</v>
      </c>
      <c r="V175" s="22">
        <f t="shared" si="199"/>
        <v>4702.9490000000005</v>
      </c>
      <c r="W175" s="22">
        <f t="shared" si="199"/>
        <v>0</v>
      </c>
      <c r="X175" s="22">
        <f t="shared" si="199"/>
        <v>2968.12</v>
      </c>
      <c r="Y175" s="22">
        <f t="shared" si="199"/>
        <v>0</v>
      </c>
      <c r="Z175" s="22">
        <f t="shared" si="199"/>
        <v>4571</v>
      </c>
      <c r="AA175" s="22">
        <f t="shared" si="199"/>
        <v>0</v>
      </c>
      <c r="AB175" s="22">
        <f t="shared" si="199"/>
        <v>3069.58</v>
      </c>
      <c r="AC175" s="22">
        <f t="shared" si="199"/>
        <v>0</v>
      </c>
      <c r="AD175" s="22">
        <f t="shared" si="199"/>
        <v>40337.821000000004</v>
      </c>
      <c r="AE175" s="22">
        <f t="shared" si="199"/>
        <v>0</v>
      </c>
      <c r="AF175" s="102"/>
    </row>
    <row r="176" spans="1:32" s="16" customFormat="1" ht="18.75" x14ac:dyDescent="0.3">
      <c r="A176" s="74" t="s">
        <v>72</v>
      </c>
      <c r="B176" s="81">
        <f t="shared" si="198"/>
        <v>131119.85</v>
      </c>
      <c r="C176" s="22">
        <f t="shared" si="198"/>
        <v>100561.85</v>
      </c>
      <c r="D176" s="81">
        <v>71808.009999999995</v>
      </c>
      <c r="E176" s="81">
        <v>71808.009999999995</v>
      </c>
      <c r="F176" s="75">
        <f t="shared" si="181"/>
        <v>54.765170948563465</v>
      </c>
      <c r="G176" s="75">
        <f t="shared" si="182"/>
        <v>71.406810833332912</v>
      </c>
      <c r="H176" s="22">
        <f t="shared" si="199"/>
        <v>0</v>
      </c>
      <c r="I176" s="22">
        <f t="shared" si="199"/>
        <v>0</v>
      </c>
      <c r="J176" s="22">
        <f t="shared" si="199"/>
        <v>0</v>
      </c>
      <c r="K176" s="22">
        <f t="shared" si="199"/>
        <v>0</v>
      </c>
      <c r="L176" s="22">
        <f t="shared" si="199"/>
        <v>0</v>
      </c>
      <c r="M176" s="22">
        <f t="shared" si="199"/>
        <v>0</v>
      </c>
      <c r="N176" s="22">
        <f t="shared" si="199"/>
        <v>100561.85</v>
      </c>
      <c r="O176" s="22">
        <f t="shared" si="199"/>
        <v>71808.02</v>
      </c>
      <c r="P176" s="22">
        <f t="shared" si="199"/>
        <v>0</v>
      </c>
      <c r="Q176" s="22">
        <f t="shared" si="199"/>
        <v>23841.19</v>
      </c>
      <c r="R176" s="22">
        <f t="shared" si="199"/>
        <v>0</v>
      </c>
      <c r="S176" s="22">
        <f t="shared" si="199"/>
        <v>0</v>
      </c>
      <c r="T176" s="22">
        <f t="shared" si="199"/>
        <v>30558</v>
      </c>
      <c r="U176" s="22">
        <f t="shared" si="199"/>
        <v>0</v>
      </c>
      <c r="V176" s="22">
        <f t="shared" si="199"/>
        <v>0</v>
      </c>
      <c r="W176" s="22">
        <f t="shared" si="199"/>
        <v>0</v>
      </c>
      <c r="X176" s="22">
        <f t="shared" si="199"/>
        <v>0</v>
      </c>
      <c r="Y176" s="22">
        <f t="shared" si="199"/>
        <v>0</v>
      </c>
      <c r="Z176" s="22">
        <f t="shared" si="199"/>
        <v>0</v>
      </c>
      <c r="AA176" s="22">
        <f t="shared" si="199"/>
        <v>0</v>
      </c>
      <c r="AB176" s="22">
        <f t="shared" si="199"/>
        <v>0</v>
      </c>
      <c r="AC176" s="22">
        <f t="shared" si="199"/>
        <v>0</v>
      </c>
      <c r="AD176" s="22">
        <f t="shared" si="199"/>
        <v>3200</v>
      </c>
      <c r="AE176" s="22">
        <f t="shared" si="199"/>
        <v>0</v>
      </c>
      <c r="AF176" s="103"/>
    </row>
    <row r="177" spans="1:32" ht="15.75" x14ac:dyDescent="0.25">
      <c r="AF177" s="106"/>
    </row>
    <row r="178" spans="1:32" ht="18.75" x14ac:dyDescent="0.25">
      <c r="A178" s="121" t="s">
        <v>76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3"/>
      <c r="AF178" s="107"/>
    </row>
    <row r="179" spans="1:32" ht="18.75" x14ac:dyDescent="0.25">
      <c r="A179" s="108"/>
      <c r="B179" s="3"/>
      <c r="C179" s="3"/>
      <c r="D179" s="3"/>
      <c r="E179" s="3"/>
      <c r="F179" s="180">
        <v>71808.009999999995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7"/>
    </row>
    <row r="180" spans="1:32" ht="18.75" x14ac:dyDescent="0.25">
      <c r="A180" s="121" t="s">
        <v>77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3"/>
      <c r="AF180" s="107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7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7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09"/>
    </row>
    <row r="185" spans="1:32" ht="15.75" x14ac:dyDescent="0.25">
      <c r="AF185" s="110"/>
    </row>
    <row r="186" spans="1:32" ht="15.75" x14ac:dyDescent="0.25">
      <c r="AF186" s="106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A18:AE18"/>
    <mergeCell ref="AF19:AF23"/>
    <mergeCell ref="A25:AE25"/>
    <mergeCell ref="AF25:AF30"/>
    <mergeCell ref="A31:AE31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2023-05-15T03:53:35Z</dcterms:modified>
</cp:coreProperties>
</file>