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evaOV\Desktop\МП внесение изменен.4\"/>
    </mc:Choice>
  </mc:AlternateContent>
  <bookViews>
    <workbookView xWindow="0" yWindow="0" windowWidth="28800" windowHeight="12435"/>
  </bookViews>
  <sheets>
    <sheet name="2931 Развитие жил. сферы" sheetId="1" r:id="rId1"/>
  </sheets>
  <definedNames>
    <definedName name="Z_D014A1FB_DBCA_4CC0_BFBA_146E00CBB4C2_.wvu.Cols" localSheetId="0" hidden="1">'2931 Развитие жил. сферы'!$F:$G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AE115" i="1"/>
  <c r="AD115" i="1"/>
  <c r="AC115" i="1"/>
  <c r="AC114" i="1" s="1"/>
  <c r="AB115" i="1"/>
  <c r="AA115" i="1"/>
  <c r="Z115" i="1"/>
  <c r="Y115" i="1"/>
  <c r="Y114" i="1" s="1"/>
  <c r="X115" i="1"/>
  <c r="W115" i="1"/>
  <c r="V115" i="1"/>
  <c r="U115" i="1"/>
  <c r="U114" i="1" s="1"/>
  <c r="T115" i="1"/>
  <c r="S115" i="1"/>
  <c r="R115" i="1"/>
  <c r="Q115" i="1"/>
  <c r="Q114" i="1" s="1"/>
  <c r="P115" i="1"/>
  <c r="O115" i="1"/>
  <c r="N115" i="1"/>
  <c r="M115" i="1"/>
  <c r="M114" i="1" s="1"/>
  <c r="L115" i="1"/>
  <c r="J115" i="1"/>
  <c r="I115" i="1"/>
  <c r="I114" i="1" s="1"/>
  <c r="H115" i="1"/>
  <c r="AI115" i="1" s="1"/>
  <c r="AE114" i="1"/>
  <c r="AD114" i="1"/>
  <c r="AB114" i="1"/>
  <c r="AA114" i="1"/>
  <c r="Z114" i="1"/>
  <c r="X114" i="1"/>
  <c r="W114" i="1"/>
  <c r="V114" i="1"/>
  <c r="T114" i="1"/>
  <c r="S114" i="1"/>
  <c r="R114" i="1"/>
  <c r="P114" i="1"/>
  <c r="O114" i="1"/>
  <c r="N114" i="1"/>
  <c r="L114" i="1"/>
  <c r="J114" i="1"/>
  <c r="H114" i="1"/>
  <c r="AI114" i="1" s="1"/>
  <c r="AJ113" i="1"/>
  <c r="AI113" i="1"/>
  <c r="AH113" i="1"/>
  <c r="K113" i="1"/>
  <c r="K115" i="1" s="1"/>
  <c r="K114" i="1" s="1"/>
  <c r="E113" i="1"/>
  <c r="F113" i="1" s="1"/>
  <c r="C113" i="1"/>
  <c r="B113" i="1"/>
  <c r="B112" i="1" s="1"/>
  <c r="AI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AH112" i="1" s="1"/>
  <c r="E112" i="1"/>
  <c r="AI111" i="1"/>
  <c r="AJ110" i="1"/>
  <c r="AI110" i="1"/>
  <c r="AH110" i="1"/>
  <c r="G110" i="1"/>
  <c r="E110" i="1"/>
  <c r="D110" i="1"/>
  <c r="D109" i="1" s="1"/>
  <c r="C110" i="1"/>
  <c r="AK110" i="1" s="1"/>
  <c r="B110" i="1"/>
  <c r="B109" i="1" s="1"/>
  <c r="AE109" i="1"/>
  <c r="AD109" i="1"/>
  <c r="AC109" i="1"/>
  <c r="AB109" i="1"/>
  <c r="AA109" i="1"/>
  <c r="Z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AJ109" i="1" s="1"/>
  <c r="H109" i="1"/>
  <c r="AI109" i="1" s="1"/>
  <c r="E109" i="1"/>
  <c r="G109" i="1" s="1"/>
  <c r="C109" i="1"/>
  <c r="AK109" i="1" s="1"/>
  <c r="AI108" i="1"/>
  <c r="AJ107" i="1"/>
  <c r="AI107" i="1"/>
  <c r="AH107" i="1"/>
  <c r="E107" i="1"/>
  <c r="G107" i="1" s="1"/>
  <c r="D107" i="1"/>
  <c r="C107" i="1"/>
  <c r="C115" i="1" s="1"/>
  <c r="B107" i="1"/>
  <c r="F107" i="1" s="1"/>
  <c r="AJ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AI106" i="1" s="1"/>
  <c r="F106" i="1"/>
  <c r="E106" i="1"/>
  <c r="G106" i="1" s="1"/>
  <c r="C106" i="1"/>
  <c r="AK106" i="1" s="1"/>
  <c r="B106" i="1"/>
  <c r="AI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E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AI103" i="1" s="1"/>
  <c r="K103" i="1"/>
  <c r="J103" i="1"/>
  <c r="I103" i="1"/>
  <c r="C103" i="1"/>
  <c r="AE102" i="1"/>
  <c r="AD102" i="1"/>
  <c r="AC102" i="1"/>
  <c r="AB102" i="1"/>
  <c r="AA102" i="1"/>
  <c r="Z102" i="1"/>
  <c r="Z100" i="1" s="1"/>
  <c r="Y102" i="1"/>
  <c r="X102" i="1"/>
  <c r="W102" i="1"/>
  <c r="V102" i="1"/>
  <c r="U102" i="1"/>
  <c r="T102" i="1"/>
  <c r="S102" i="1"/>
  <c r="R102" i="1"/>
  <c r="R100" i="1" s="1"/>
  <c r="Q102" i="1"/>
  <c r="P102" i="1"/>
  <c r="O102" i="1"/>
  <c r="N102" i="1"/>
  <c r="M102" i="1"/>
  <c r="L102" i="1"/>
  <c r="K102" i="1"/>
  <c r="J102" i="1"/>
  <c r="I102" i="1"/>
  <c r="AE101" i="1"/>
  <c r="AD101" i="1"/>
  <c r="AC101" i="1"/>
  <c r="AB101" i="1"/>
  <c r="AB100" i="1" s="1"/>
  <c r="AA101" i="1"/>
  <c r="Z101" i="1"/>
  <c r="Y101" i="1"/>
  <c r="X101" i="1"/>
  <c r="X100" i="1" s="1"/>
  <c r="W101" i="1"/>
  <c r="V101" i="1"/>
  <c r="U101" i="1"/>
  <c r="T101" i="1"/>
  <c r="T100" i="1" s="1"/>
  <c r="S101" i="1"/>
  <c r="R101" i="1"/>
  <c r="Q101" i="1"/>
  <c r="P101" i="1"/>
  <c r="P100" i="1" s="1"/>
  <c r="O101" i="1"/>
  <c r="N101" i="1"/>
  <c r="M101" i="1"/>
  <c r="L101" i="1"/>
  <c r="L100" i="1" s="1"/>
  <c r="K101" i="1"/>
  <c r="J101" i="1"/>
  <c r="I101" i="1"/>
  <c r="AE100" i="1"/>
  <c r="AD100" i="1"/>
  <c r="AC100" i="1"/>
  <c r="AA100" i="1"/>
  <c r="Y100" i="1"/>
  <c r="W100" i="1"/>
  <c r="V100" i="1"/>
  <c r="U100" i="1"/>
  <c r="S100" i="1"/>
  <c r="Q100" i="1"/>
  <c r="O100" i="1"/>
  <c r="N100" i="1"/>
  <c r="M100" i="1"/>
  <c r="K100" i="1"/>
  <c r="I100" i="1"/>
  <c r="H100" i="1"/>
  <c r="AJ99" i="1"/>
  <c r="AI99" i="1"/>
  <c r="AH99" i="1"/>
  <c r="E99" i="1"/>
  <c r="G99" i="1" s="1"/>
  <c r="D99" i="1"/>
  <c r="C99" i="1"/>
  <c r="AK99" i="1" s="1"/>
  <c r="B99" i="1"/>
  <c r="AJ98" i="1"/>
  <c r="AI98" i="1"/>
  <c r="AH98" i="1"/>
  <c r="E98" i="1"/>
  <c r="D98" i="1"/>
  <c r="C98" i="1"/>
  <c r="AK98" i="1" s="1"/>
  <c r="B98" i="1"/>
  <c r="AJ97" i="1"/>
  <c r="AI97" i="1"/>
  <c r="AH97" i="1"/>
  <c r="D97" i="1"/>
  <c r="C97" i="1"/>
  <c r="AK97" i="1" s="1"/>
  <c r="B97" i="1"/>
  <c r="AJ96" i="1"/>
  <c r="AI96" i="1"/>
  <c r="AH96" i="1"/>
  <c r="E96" i="1"/>
  <c r="F96" i="1" s="1"/>
  <c r="D96" i="1"/>
  <c r="C96" i="1"/>
  <c r="AK96" i="1" s="1"/>
  <c r="B96" i="1"/>
  <c r="AE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AJ95" i="1" s="1"/>
  <c r="H95" i="1"/>
  <c r="AH95" i="1" s="1"/>
  <c r="E95" i="1"/>
  <c r="D95" i="1"/>
  <c r="AI94" i="1"/>
  <c r="AJ93" i="1"/>
  <c r="AI93" i="1"/>
  <c r="AH93" i="1"/>
  <c r="G93" i="1"/>
  <c r="F93" i="1"/>
  <c r="E93" i="1"/>
  <c r="D93" i="1"/>
  <c r="C93" i="1"/>
  <c r="AK93" i="1" s="1"/>
  <c r="B93" i="1"/>
  <c r="AJ92" i="1"/>
  <c r="AI92" i="1"/>
  <c r="AH92" i="1"/>
  <c r="E92" i="1"/>
  <c r="D92" i="1" s="1"/>
  <c r="C92" i="1"/>
  <c r="AK92" i="1" s="1"/>
  <c r="B92" i="1"/>
  <c r="AK91" i="1"/>
  <c r="AJ91" i="1"/>
  <c r="AI91" i="1"/>
  <c r="AH91" i="1"/>
  <c r="E91" i="1"/>
  <c r="F91" i="1" s="1"/>
  <c r="D91" i="1"/>
  <c r="C91" i="1"/>
  <c r="AJ90" i="1"/>
  <c r="AI90" i="1"/>
  <c r="AH90" i="1"/>
  <c r="E90" i="1"/>
  <c r="G90" i="1" s="1"/>
  <c r="D90" i="1"/>
  <c r="C90" i="1"/>
  <c r="AK90" i="1" s="1"/>
  <c r="AE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AJ89" i="1" s="1"/>
  <c r="H89" i="1"/>
  <c r="E89" i="1"/>
  <c r="D89" i="1"/>
  <c r="B89" i="1"/>
  <c r="AI88" i="1"/>
  <c r="AJ87" i="1"/>
  <c r="AI87" i="1"/>
  <c r="AH87" i="1"/>
  <c r="G87" i="1"/>
  <c r="E87" i="1"/>
  <c r="F87" i="1" s="1"/>
  <c r="C87" i="1"/>
  <c r="C104" i="1" s="1"/>
  <c r="B87" i="1"/>
  <c r="B104" i="1" s="1"/>
  <c r="AJ86" i="1"/>
  <c r="AI86" i="1"/>
  <c r="AH86" i="1"/>
  <c r="G86" i="1"/>
  <c r="E86" i="1"/>
  <c r="D86" i="1" s="1"/>
  <c r="C86" i="1"/>
  <c r="AK86" i="1" s="1"/>
  <c r="B86" i="1"/>
  <c r="B103" i="1" s="1"/>
  <c r="AJ85" i="1"/>
  <c r="AI85" i="1"/>
  <c r="AH85" i="1"/>
  <c r="E85" i="1"/>
  <c r="F85" i="1" s="1"/>
  <c r="D85" i="1"/>
  <c r="D102" i="1" s="1"/>
  <c r="C85" i="1"/>
  <c r="B85" i="1"/>
  <c r="B83" i="1" s="1"/>
  <c r="AJ84" i="1"/>
  <c r="AI84" i="1"/>
  <c r="AH84" i="1"/>
  <c r="E84" i="1"/>
  <c r="C84" i="1"/>
  <c r="B84" i="1"/>
  <c r="B101" i="1" s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AI83" i="1" s="1"/>
  <c r="AI82" i="1"/>
  <c r="AI81" i="1"/>
  <c r="W79" i="1"/>
  <c r="W120" i="1" s="1"/>
  <c r="U77" i="1"/>
  <c r="U118" i="1" s="1"/>
  <c r="AJ74" i="1"/>
  <c r="AI74" i="1"/>
  <c r="AH74" i="1"/>
  <c r="E74" i="1"/>
  <c r="C74" i="1"/>
  <c r="AK74" i="1" s="1"/>
  <c r="B74" i="1"/>
  <c r="AJ73" i="1"/>
  <c r="AI73" i="1"/>
  <c r="AH73" i="1"/>
  <c r="G73" i="1"/>
  <c r="E73" i="1"/>
  <c r="D73" i="1"/>
  <c r="C73" i="1"/>
  <c r="AK73" i="1" s="1"/>
  <c r="B73" i="1"/>
  <c r="AJ72" i="1"/>
  <c r="AI72" i="1"/>
  <c r="AH72" i="1"/>
  <c r="E72" i="1"/>
  <c r="G72" i="1" s="1"/>
  <c r="C72" i="1"/>
  <c r="AK72" i="1" s="1"/>
  <c r="B72" i="1"/>
  <c r="AJ71" i="1"/>
  <c r="AI71" i="1"/>
  <c r="AH71" i="1"/>
  <c r="E71" i="1"/>
  <c r="D71" i="1" s="1"/>
  <c r="C71" i="1"/>
  <c r="AK71" i="1" s="1"/>
  <c r="B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AJ70" i="1" s="1"/>
  <c r="H70" i="1"/>
  <c r="AI69" i="1"/>
  <c r="AJ68" i="1"/>
  <c r="AI68" i="1"/>
  <c r="AH68" i="1"/>
  <c r="G68" i="1"/>
  <c r="E68" i="1"/>
  <c r="F68" i="1" s="1"/>
  <c r="C68" i="1"/>
  <c r="AK68" i="1" s="1"/>
  <c r="B68" i="1"/>
  <c r="AJ67" i="1"/>
  <c r="AI67" i="1"/>
  <c r="AH67" i="1"/>
  <c r="E67" i="1"/>
  <c r="F67" i="1" s="1"/>
  <c r="D67" i="1"/>
  <c r="C67" i="1"/>
  <c r="AK67" i="1" s="1"/>
  <c r="B67" i="1"/>
  <c r="AK66" i="1"/>
  <c r="AJ66" i="1"/>
  <c r="AI66" i="1"/>
  <c r="AH66" i="1"/>
  <c r="E66" i="1"/>
  <c r="F66" i="1" s="1"/>
  <c r="C66" i="1"/>
  <c r="B66" i="1"/>
  <c r="AJ65" i="1"/>
  <c r="AI65" i="1"/>
  <c r="AH65" i="1"/>
  <c r="E65" i="1"/>
  <c r="C65" i="1"/>
  <c r="AK65" i="1" s="1"/>
  <c r="B65" i="1"/>
  <c r="AJ64" i="1"/>
  <c r="AI64" i="1"/>
  <c r="AH64" i="1"/>
  <c r="G64" i="1"/>
  <c r="F64" i="1"/>
  <c r="E64" i="1"/>
  <c r="D64" i="1" s="1"/>
  <c r="C64" i="1"/>
  <c r="AK64" i="1" s="1"/>
  <c r="B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AJ63" i="1" s="1"/>
  <c r="H63" i="1"/>
  <c r="AI63" i="1" s="1"/>
  <c r="B63" i="1"/>
  <c r="AI62" i="1"/>
  <c r="AJ61" i="1"/>
  <c r="AI61" i="1"/>
  <c r="AH61" i="1"/>
  <c r="E61" i="1"/>
  <c r="F61" i="1" s="1"/>
  <c r="D61" i="1"/>
  <c r="C61" i="1"/>
  <c r="G61" i="1" s="1"/>
  <c r="B61" i="1"/>
  <c r="AJ60" i="1"/>
  <c r="AI60" i="1"/>
  <c r="AH60" i="1"/>
  <c r="E60" i="1"/>
  <c r="C60" i="1"/>
  <c r="B60" i="1"/>
  <c r="B79" i="1" s="1"/>
  <c r="B120" i="1" s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O59" i="1"/>
  <c r="N59" i="1"/>
  <c r="N78" i="1" s="1"/>
  <c r="N119" i="1" s="1"/>
  <c r="M59" i="1"/>
  <c r="K59" i="1"/>
  <c r="AJ58" i="1"/>
  <c r="AI58" i="1"/>
  <c r="AH58" i="1"/>
  <c r="E58" i="1"/>
  <c r="G58" i="1" s="1"/>
  <c r="D58" i="1"/>
  <c r="C58" i="1"/>
  <c r="AK58" i="1" s="1"/>
  <c r="B58" i="1"/>
  <c r="AJ57" i="1"/>
  <c r="AI57" i="1"/>
  <c r="AH57" i="1"/>
  <c r="G57" i="1"/>
  <c r="F57" i="1"/>
  <c r="E57" i="1"/>
  <c r="D57" i="1" s="1"/>
  <c r="C57" i="1"/>
  <c r="AK57" i="1" s="1"/>
  <c r="B57" i="1"/>
  <c r="AD56" i="1"/>
  <c r="AC56" i="1"/>
  <c r="AB56" i="1"/>
  <c r="AA56" i="1"/>
  <c r="Z56" i="1"/>
  <c r="Y56" i="1"/>
  <c r="X56" i="1"/>
  <c r="V56" i="1"/>
  <c r="U56" i="1"/>
  <c r="T56" i="1"/>
  <c r="S56" i="1"/>
  <c r="R56" i="1"/>
  <c r="Q56" i="1"/>
  <c r="P56" i="1"/>
  <c r="O56" i="1"/>
  <c r="M56" i="1"/>
  <c r="L56" i="1"/>
  <c r="K56" i="1"/>
  <c r="J56" i="1"/>
  <c r="I56" i="1"/>
  <c r="H56" i="1"/>
  <c r="C56" i="1"/>
  <c r="AI55" i="1"/>
  <c r="AJ54" i="1"/>
  <c r="AI54" i="1"/>
  <c r="AH54" i="1"/>
  <c r="E54" i="1"/>
  <c r="F54" i="1" s="1"/>
  <c r="D54" i="1"/>
  <c r="C54" i="1"/>
  <c r="G54" i="1" s="1"/>
  <c r="B54" i="1"/>
  <c r="AJ53" i="1"/>
  <c r="AI53" i="1"/>
  <c r="AH53" i="1"/>
  <c r="F53" i="1"/>
  <c r="E53" i="1"/>
  <c r="G53" i="1" s="1"/>
  <c r="D53" i="1"/>
  <c r="C53" i="1"/>
  <c r="AK53" i="1" s="1"/>
  <c r="B53" i="1"/>
  <c r="AJ52" i="1"/>
  <c r="AI52" i="1"/>
  <c r="AH52" i="1"/>
  <c r="G52" i="1"/>
  <c r="F52" i="1"/>
  <c r="E52" i="1"/>
  <c r="D52" i="1"/>
  <c r="D50" i="1" s="1"/>
  <c r="C52" i="1"/>
  <c r="AK52" i="1" s="1"/>
  <c r="B52" i="1"/>
  <c r="AJ51" i="1"/>
  <c r="AI51" i="1"/>
  <c r="AH51" i="1"/>
  <c r="E51" i="1"/>
  <c r="G51" i="1" s="1"/>
  <c r="D51" i="1"/>
  <c r="C51" i="1"/>
  <c r="B51" i="1"/>
  <c r="AJ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AI50" i="1" s="1"/>
  <c r="I50" i="1"/>
  <c r="H50" i="1"/>
  <c r="AH50" i="1" s="1"/>
  <c r="C50" i="1"/>
  <c r="B50" i="1"/>
  <c r="AI49" i="1"/>
  <c r="AJ48" i="1"/>
  <c r="AI48" i="1"/>
  <c r="AH48" i="1"/>
  <c r="E48" i="1"/>
  <c r="D48" i="1" s="1"/>
  <c r="D42" i="1" s="1"/>
  <c r="C48" i="1"/>
  <c r="AK48" i="1" s="1"/>
  <c r="B48" i="1"/>
  <c r="AJ47" i="1"/>
  <c r="AI47" i="1"/>
  <c r="AH47" i="1"/>
  <c r="G47" i="1"/>
  <c r="F47" i="1"/>
  <c r="E47" i="1"/>
  <c r="D47" i="1"/>
  <c r="C47" i="1"/>
  <c r="C44" i="1" s="1"/>
  <c r="AK44" i="1" s="1"/>
  <c r="B47" i="1"/>
  <c r="AJ46" i="1"/>
  <c r="AI46" i="1"/>
  <c r="AH46" i="1"/>
  <c r="F46" i="1"/>
  <c r="E46" i="1"/>
  <c r="G46" i="1" s="1"/>
  <c r="D46" i="1"/>
  <c r="C46" i="1"/>
  <c r="AK46" i="1" s="1"/>
  <c r="B46" i="1"/>
  <c r="AJ45" i="1"/>
  <c r="AI45" i="1"/>
  <c r="AH45" i="1"/>
  <c r="E45" i="1"/>
  <c r="C45" i="1"/>
  <c r="AK45" i="1" s="1"/>
  <c r="B45" i="1"/>
  <c r="F45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AJ44" i="1" s="1"/>
  <c r="L44" i="1"/>
  <c r="K44" i="1"/>
  <c r="J44" i="1"/>
  <c r="I44" i="1"/>
  <c r="H44" i="1"/>
  <c r="AI44" i="1" s="1"/>
  <c r="E44" i="1"/>
  <c r="G44" i="1" s="1"/>
  <c r="B44" i="1"/>
  <c r="AI43" i="1"/>
  <c r="AE42" i="1"/>
  <c r="AD42" i="1"/>
  <c r="AC42" i="1"/>
  <c r="AB42" i="1"/>
  <c r="AA42" i="1"/>
  <c r="Z42" i="1"/>
  <c r="Y42" i="1"/>
  <c r="X42" i="1"/>
  <c r="X38" i="1" s="1"/>
  <c r="W42" i="1"/>
  <c r="V42" i="1"/>
  <c r="U42" i="1"/>
  <c r="T42" i="1"/>
  <c r="S42" i="1"/>
  <c r="R42" i="1"/>
  <c r="Q42" i="1"/>
  <c r="P42" i="1"/>
  <c r="P38" i="1" s="1"/>
  <c r="O42" i="1"/>
  <c r="N42" i="1"/>
  <c r="M42" i="1"/>
  <c r="L42" i="1"/>
  <c r="K42" i="1"/>
  <c r="J42" i="1"/>
  <c r="I42" i="1"/>
  <c r="AJ42" i="1" s="1"/>
  <c r="H42" i="1"/>
  <c r="H34" i="1" s="1"/>
  <c r="C42" i="1"/>
  <c r="B42" i="1"/>
  <c r="AJ41" i="1"/>
  <c r="AE41" i="1"/>
  <c r="AD41" i="1"/>
  <c r="AD78" i="1" s="1"/>
  <c r="AD119" i="1" s="1"/>
  <c r="AC41" i="1"/>
  <c r="AB41" i="1"/>
  <c r="AA41" i="1"/>
  <c r="Z41" i="1"/>
  <c r="Z38" i="1" s="1"/>
  <c r="Y41" i="1"/>
  <c r="X41" i="1"/>
  <c r="W41" i="1"/>
  <c r="V41" i="1"/>
  <c r="V78" i="1" s="1"/>
  <c r="V119" i="1" s="1"/>
  <c r="U41" i="1"/>
  <c r="T41" i="1"/>
  <c r="S41" i="1"/>
  <c r="R41" i="1"/>
  <c r="R38" i="1" s="1"/>
  <c r="Q41" i="1"/>
  <c r="P41" i="1"/>
  <c r="O41" i="1"/>
  <c r="N41" i="1"/>
  <c r="M41" i="1"/>
  <c r="L41" i="1"/>
  <c r="K41" i="1"/>
  <c r="J41" i="1"/>
  <c r="J78" i="1" s="1"/>
  <c r="J119" i="1" s="1"/>
  <c r="I41" i="1"/>
  <c r="H41" i="1"/>
  <c r="G41" i="1"/>
  <c r="E41" i="1"/>
  <c r="D41" i="1"/>
  <c r="C41" i="1"/>
  <c r="AK41" i="1" s="1"/>
  <c r="B41" i="1"/>
  <c r="F41" i="1" s="1"/>
  <c r="AE40" i="1"/>
  <c r="AD40" i="1"/>
  <c r="AC40" i="1"/>
  <c r="AC77" i="1" s="1"/>
  <c r="AC118" i="1" s="1"/>
  <c r="AB40" i="1"/>
  <c r="AB77" i="1" s="1"/>
  <c r="AB118" i="1" s="1"/>
  <c r="AA40" i="1"/>
  <c r="Z40" i="1"/>
  <c r="Y40" i="1"/>
  <c r="X40" i="1"/>
  <c r="W40" i="1"/>
  <c r="V40" i="1"/>
  <c r="U40" i="1"/>
  <c r="T40" i="1"/>
  <c r="T77" i="1" s="1"/>
  <c r="T118" i="1" s="1"/>
  <c r="S40" i="1"/>
  <c r="R40" i="1"/>
  <c r="Q40" i="1"/>
  <c r="P40" i="1"/>
  <c r="O40" i="1"/>
  <c r="N40" i="1"/>
  <c r="M40" i="1"/>
  <c r="M77" i="1" s="1"/>
  <c r="M118" i="1" s="1"/>
  <c r="L40" i="1"/>
  <c r="L77" i="1" s="1"/>
  <c r="L118" i="1" s="1"/>
  <c r="K40" i="1"/>
  <c r="J40" i="1"/>
  <c r="I40" i="1"/>
  <c r="I38" i="1" s="1"/>
  <c r="H40" i="1"/>
  <c r="E40" i="1"/>
  <c r="E77" i="1" s="1"/>
  <c r="D40" i="1"/>
  <c r="C40" i="1"/>
  <c r="AK40" i="1" s="1"/>
  <c r="B40" i="1"/>
  <c r="AE39" i="1"/>
  <c r="AD39" i="1"/>
  <c r="AD76" i="1" s="1"/>
  <c r="AC39" i="1"/>
  <c r="AC38" i="1" s="1"/>
  <c r="AB39" i="1"/>
  <c r="AB76" i="1" s="1"/>
  <c r="AA39" i="1"/>
  <c r="AA38" i="1" s="1"/>
  <c r="Z39" i="1"/>
  <c r="Y39" i="1"/>
  <c r="X39" i="1"/>
  <c r="W39" i="1"/>
  <c r="V39" i="1"/>
  <c r="V76" i="1" s="1"/>
  <c r="U39" i="1"/>
  <c r="U38" i="1" s="1"/>
  <c r="T39" i="1"/>
  <c r="T76" i="1" s="1"/>
  <c r="S39" i="1"/>
  <c r="S38" i="1" s="1"/>
  <c r="R39" i="1"/>
  <c r="Q39" i="1"/>
  <c r="P39" i="1"/>
  <c r="O39" i="1"/>
  <c r="N39" i="1"/>
  <c r="N76" i="1" s="1"/>
  <c r="M39" i="1"/>
  <c r="M38" i="1" s="1"/>
  <c r="L39" i="1"/>
  <c r="L76" i="1" s="1"/>
  <c r="K39" i="1"/>
  <c r="K38" i="1" s="1"/>
  <c r="J39" i="1"/>
  <c r="I39" i="1"/>
  <c r="H39" i="1"/>
  <c r="F39" i="1"/>
  <c r="E39" i="1"/>
  <c r="B39" i="1"/>
  <c r="AE38" i="1"/>
  <c r="Y38" i="1"/>
  <c r="W38" i="1"/>
  <c r="Q38" i="1"/>
  <c r="O38" i="1"/>
  <c r="AI37" i="1"/>
  <c r="AJ36" i="1"/>
  <c r="AI36" i="1"/>
  <c r="AH36" i="1"/>
  <c r="E36" i="1"/>
  <c r="C36" i="1"/>
  <c r="B36" i="1"/>
  <c r="B29" i="1" s="1"/>
  <c r="AE35" i="1"/>
  <c r="W35" i="1"/>
  <c r="U35" i="1"/>
  <c r="S35" i="1"/>
  <c r="S28" i="1" s="1"/>
  <c r="S79" i="1" s="1"/>
  <c r="S120" i="1" s="1"/>
  <c r="M35" i="1"/>
  <c r="E35" i="1" s="1"/>
  <c r="I35" i="1"/>
  <c r="AJ35" i="1" s="1"/>
  <c r="H35" i="1"/>
  <c r="B35" i="1" s="1"/>
  <c r="B28" i="1" s="1"/>
  <c r="C35" i="1"/>
  <c r="AK35" i="1" s="1"/>
  <c r="AJ34" i="1"/>
  <c r="U34" i="1"/>
  <c r="M34" i="1"/>
  <c r="L34" i="1"/>
  <c r="L27" i="1" s="1"/>
  <c r="I34" i="1"/>
  <c r="E34" i="1"/>
  <c r="AJ33" i="1"/>
  <c r="AI33" i="1"/>
  <c r="AH33" i="1"/>
  <c r="G33" i="1"/>
  <c r="E33" i="1"/>
  <c r="D33" i="1"/>
  <c r="D26" i="1" s="1"/>
  <c r="C33" i="1"/>
  <c r="AK33" i="1" s="1"/>
  <c r="B33" i="1"/>
  <c r="F33" i="1" s="1"/>
  <c r="AJ32" i="1"/>
  <c r="AI32" i="1"/>
  <c r="AH32" i="1"/>
  <c r="F32" i="1"/>
  <c r="E32" i="1"/>
  <c r="D32" i="1" s="1"/>
  <c r="C32" i="1"/>
  <c r="AK32" i="1" s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K31" i="1"/>
  <c r="J31" i="1"/>
  <c r="I31" i="1"/>
  <c r="AI30" i="1"/>
  <c r="AE29" i="1"/>
  <c r="AD29" i="1"/>
  <c r="AC29" i="1"/>
  <c r="AB29" i="1"/>
  <c r="AB24" i="1" s="1"/>
  <c r="AA29" i="1"/>
  <c r="Z29" i="1"/>
  <c r="Y29" i="1"/>
  <c r="X29" i="1"/>
  <c r="W29" i="1"/>
  <c r="V29" i="1"/>
  <c r="U29" i="1"/>
  <c r="U24" i="1" s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AI29" i="1" s="1"/>
  <c r="E29" i="1"/>
  <c r="E24" i="1" s="1"/>
  <c r="C29" i="1"/>
  <c r="AE28" i="1"/>
  <c r="AE79" i="1" s="1"/>
  <c r="AE120" i="1" s="1"/>
  <c r="AD28" i="1"/>
  <c r="AD79" i="1" s="1"/>
  <c r="AD120" i="1" s="1"/>
  <c r="AC28" i="1"/>
  <c r="AC79" i="1" s="1"/>
  <c r="AC120" i="1" s="1"/>
  <c r="AB28" i="1"/>
  <c r="AB79" i="1" s="1"/>
  <c r="AB120" i="1" s="1"/>
  <c r="AA28" i="1"/>
  <c r="AA79" i="1" s="1"/>
  <c r="AA120" i="1" s="1"/>
  <c r="Z28" i="1"/>
  <c r="Z79" i="1" s="1"/>
  <c r="Z120" i="1" s="1"/>
  <c r="Y28" i="1"/>
  <c r="Y79" i="1" s="1"/>
  <c r="Y120" i="1" s="1"/>
  <c r="X28" i="1"/>
  <c r="X79" i="1" s="1"/>
  <c r="X120" i="1" s="1"/>
  <c r="W28" i="1"/>
  <c r="V28" i="1"/>
  <c r="V79" i="1" s="1"/>
  <c r="V120" i="1" s="1"/>
  <c r="U28" i="1"/>
  <c r="U79" i="1" s="1"/>
  <c r="U120" i="1" s="1"/>
  <c r="T28" i="1"/>
  <c r="T79" i="1" s="1"/>
  <c r="T120" i="1" s="1"/>
  <c r="R28" i="1"/>
  <c r="R79" i="1" s="1"/>
  <c r="R120" i="1" s="1"/>
  <c r="Q28" i="1"/>
  <c r="Q79" i="1" s="1"/>
  <c r="Q120" i="1" s="1"/>
  <c r="P28" i="1"/>
  <c r="P79" i="1" s="1"/>
  <c r="P120" i="1" s="1"/>
  <c r="O28" i="1"/>
  <c r="O79" i="1" s="1"/>
  <c r="O120" i="1" s="1"/>
  <c r="N28" i="1"/>
  <c r="N79" i="1" s="1"/>
  <c r="N120" i="1" s="1"/>
  <c r="M28" i="1"/>
  <c r="M79" i="1" s="1"/>
  <c r="M120" i="1" s="1"/>
  <c r="L28" i="1"/>
  <c r="L79" i="1" s="1"/>
  <c r="L120" i="1" s="1"/>
  <c r="K28" i="1"/>
  <c r="K79" i="1" s="1"/>
  <c r="K120" i="1" s="1"/>
  <c r="J28" i="1"/>
  <c r="J79" i="1" s="1"/>
  <c r="I28" i="1"/>
  <c r="I79" i="1" s="1"/>
  <c r="I120" i="1" s="1"/>
  <c r="H28" i="1"/>
  <c r="H79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K27" i="1"/>
  <c r="AJ27" i="1" s="1"/>
  <c r="J27" i="1"/>
  <c r="I27" i="1"/>
  <c r="E27" i="1"/>
  <c r="AI26" i="1"/>
  <c r="AE26" i="1"/>
  <c r="AD26" i="1"/>
  <c r="AC26" i="1"/>
  <c r="AB26" i="1"/>
  <c r="AA26" i="1"/>
  <c r="Z26" i="1"/>
  <c r="Y26" i="1"/>
  <c r="Y24" i="1" s="1"/>
  <c r="X26" i="1"/>
  <c r="W26" i="1"/>
  <c r="V26" i="1"/>
  <c r="U26" i="1"/>
  <c r="T26" i="1"/>
  <c r="S26" i="1"/>
  <c r="R26" i="1"/>
  <c r="Q26" i="1"/>
  <c r="Q24" i="1" s="1"/>
  <c r="P26" i="1"/>
  <c r="O26" i="1"/>
  <c r="N26" i="1"/>
  <c r="M26" i="1"/>
  <c r="L26" i="1"/>
  <c r="K26" i="1"/>
  <c r="J26" i="1"/>
  <c r="I26" i="1"/>
  <c r="I24" i="1" s="1"/>
  <c r="H26" i="1"/>
  <c r="AH26" i="1" s="1"/>
  <c r="F26" i="1"/>
  <c r="E26" i="1"/>
  <c r="G26" i="1" s="1"/>
  <c r="C26" i="1"/>
  <c r="AK26" i="1" s="1"/>
  <c r="B26" i="1"/>
  <c r="AE25" i="1"/>
  <c r="AE24" i="1" s="1"/>
  <c r="AD25" i="1"/>
  <c r="AC25" i="1"/>
  <c r="AB25" i="1"/>
  <c r="AA25" i="1"/>
  <c r="AA24" i="1" s="1"/>
  <c r="Z25" i="1"/>
  <c r="Y25" i="1"/>
  <c r="X25" i="1"/>
  <c r="W25" i="1"/>
  <c r="W24" i="1" s="1"/>
  <c r="V25" i="1"/>
  <c r="U25" i="1"/>
  <c r="T25" i="1"/>
  <c r="S25" i="1"/>
  <c r="R25" i="1"/>
  <c r="Q25" i="1"/>
  <c r="P25" i="1"/>
  <c r="O25" i="1"/>
  <c r="O24" i="1" s="1"/>
  <c r="N25" i="1"/>
  <c r="N24" i="1" s="1"/>
  <c r="M25" i="1"/>
  <c r="L25" i="1"/>
  <c r="K25" i="1"/>
  <c r="AJ25" i="1" s="1"/>
  <c r="J25" i="1"/>
  <c r="I25" i="1"/>
  <c r="H25" i="1"/>
  <c r="AI25" i="1" s="1"/>
  <c r="F25" i="1"/>
  <c r="E25" i="1"/>
  <c r="C25" i="1"/>
  <c r="AK25" i="1" s="1"/>
  <c r="B25" i="1"/>
  <c r="AC24" i="1"/>
  <c r="Z24" i="1"/>
  <c r="X24" i="1"/>
  <c r="T24" i="1"/>
  <c r="R24" i="1"/>
  <c r="P24" i="1"/>
  <c r="M24" i="1"/>
  <c r="J24" i="1"/>
  <c r="AI23" i="1"/>
  <c r="AJ22" i="1"/>
  <c r="AI22" i="1"/>
  <c r="AH22" i="1"/>
  <c r="E22" i="1"/>
  <c r="G22" i="1" s="1"/>
  <c r="C22" i="1"/>
  <c r="AK22" i="1" s="1"/>
  <c r="B22" i="1"/>
  <c r="AI21" i="1"/>
  <c r="G21" i="1"/>
  <c r="E21" i="1"/>
  <c r="D21" i="1"/>
  <c r="C21" i="1"/>
  <c r="B21" i="1"/>
  <c r="F21" i="1" s="1"/>
  <c r="AJ20" i="1"/>
  <c r="AI20" i="1"/>
  <c r="AH20" i="1"/>
  <c r="F20" i="1"/>
  <c r="E20" i="1"/>
  <c r="G20" i="1" s="1"/>
  <c r="D20" i="1"/>
  <c r="C20" i="1"/>
  <c r="AK20" i="1" s="1"/>
  <c r="B20" i="1"/>
  <c r="AJ19" i="1"/>
  <c r="AI19" i="1"/>
  <c r="AH19" i="1"/>
  <c r="F19" i="1"/>
  <c r="E19" i="1"/>
  <c r="D19" i="1" s="1"/>
  <c r="D12" i="1" s="1"/>
  <c r="C19" i="1"/>
  <c r="G19" i="1" s="1"/>
  <c r="B19" i="1"/>
  <c r="AJ18" i="1"/>
  <c r="AI18" i="1"/>
  <c r="AH18" i="1"/>
  <c r="E18" i="1"/>
  <c r="D18" i="1" s="1"/>
  <c r="C18" i="1"/>
  <c r="AK18" i="1" s="1"/>
  <c r="B18" i="1"/>
  <c r="B17" i="1" s="1"/>
  <c r="AE17" i="1"/>
  <c r="AE11" i="1" s="1"/>
  <c r="AE10" i="1" s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AJ17" i="1" s="1"/>
  <c r="J17" i="1"/>
  <c r="I17" i="1"/>
  <c r="H17" i="1"/>
  <c r="AI17" i="1" s="1"/>
  <c r="AI16" i="1"/>
  <c r="AJ15" i="1"/>
  <c r="AE15" i="1"/>
  <c r="AE80" i="1" s="1"/>
  <c r="AE121" i="1" s="1"/>
  <c r="AD15" i="1"/>
  <c r="AD80" i="1" s="1"/>
  <c r="AD121" i="1" s="1"/>
  <c r="AC15" i="1"/>
  <c r="AC80" i="1" s="1"/>
  <c r="AC121" i="1" s="1"/>
  <c r="AB15" i="1"/>
  <c r="AA15" i="1"/>
  <c r="Z15" i="1"/>
  <c r="Z80" i="1" s="1"/>
  <c r="Z121" i="1" s="1"/>
  <c r="Y15" i="1"/>
  <c r="Y80" i="1" s="1"/>
  <c r="Y121" i="1" s="1"/>
  <c r="X15" i="1"/>
  <c r="X80" i="1" s="1"/>
  <c r="X121" i="1" s="1"/>
  <c r="W15" i="1"/>
  <c r="W80" i="1" s="1"/>
  <c r="W121" i="1" s="1"/>
  <c r="V15" i="1"/>
  <c r="V80" i="1" s="1"/>
  <c r="V121" i="1" s="1"/>
  <c r="U15" i="1"/>
  <c r="U80" i="1" s="1"/>
  <c r="U121" i="1" s="1"/>
  <c r="T15" i="1"/>
  <c r="T80" i="1" s="1"/>
  <c r="T121" i="1" s="1"/>
  <c r="S15" i="1"/>
  <c r="R15" i="1"/>
  <c r="R80" i="1" s="1"/>
  <c r="R121" i="1" s="1"/>
  <c r="Q15" i="1"/>
  <c r="Q80" i="1" s="1"/>
  <c r="Q121" i="1" s="1"/>
  <c r="P15" i="1"/>
  <c r="P80" i="1" s="1"/>
  <c r="P121" i="1" s="1"/>
  <c r="O15" i="1"/>
  <c r="O80" i="1" s="1"/>
  <c r="O121" i="1" s="1"/>
  <c r="N15" i="1"/>
  <c r="N80" i="1" s="1"/>
  <c r="N121" i="1" s="1"/>
  <c r="M15" i="1"/>
  <c r="M80" i="1" s="1"/>
  <c r="M121" i="1" s="1"/>
  <c r="L15" i="1"/>
  <c r="L80" i="1" s="1"/>
  <c r="L121" i="1" s="1"/>
  <c r="K15" i="1"/>
  <c r="J15" i="1"/>
  <c r="J80" i="1" s="1"/>
  <c r="J121" i="1" s="1"/>
  <c r="I15" i="1"/>
  <c r="I80" i="1" s="1"/>
  <c r="I121" i="1" s="1"/>
  <c r="H15" i="1"/>
  <c r="AH15" i="1" s="1"/>
  <c r="G15" i="1"/>
  <c r="E15" i="1"/>
  <c r="C15" i="1"/>
  <c r="B15" i="1"/>
  <c r="AI14" i="1"/>
  <c r="F14" i="1"/>
  <c r="E14" i="1"/>
  <c r="G14" i="1" s="1"/>
  <c r="D14" i="1"/>
  <c r="C14" i="1"/>
  <c r="AE13" i="1"/>
  <c r="AC13" i="1"/>
  <c r="AB13" i="1"/>
  <c r="AB10" i="1" s="1"/>
  <c r="AA13" i="1"/>
  <c r="Z13" i="1"/>
  <c r="Y13" i="1"/>
  <c r="Y10" i="1" s="1"/>
  <c r="X13" i="1"/>
  <c r="W13" i="1"/>
  <c r="V13" i="1"/>
  <c r="U13" i="1"/>
  <c r="T13" i="1"/>
  <c r="T10" i="1" s="1"/>
  <c r="S13" i="1"/>
  <c r="R13" i="1"/>
  <c r="Q13" i="1"/>
  <c r="Q10" i="1" s="1"/>
  <c r="P13" i="1"/>
  <c r="O13" i="1"/>
  <c r="N13" i="1"/>
  <c r="M13" i="1"/>
  <c r="L13" i="1"/>
  <c r="K13" i="1"/>
  <c r="J13" i="1"/>
  <c r="I13" i="1"/>
  <c r="I10" i="1" s="1"/>
  <c r="AJ10" i="1" s="1"/>
  <c r="H13" i="1"/>
  <c r="AI13" i="1" s="1"/>
  <c r="F13" i="1"/>
  <c r="E13" i="1"/>
  <c r="G13" i="1" s="1"/>
  <c r="D13" i="1"/>
  <c r="C13" i="1"/>
  <c r="AK13" i="1" s="1"/>
  <c r="B13" i="1"/>
  <c r="AE12" i="1"/>
  <c r="AC12" i="1"/>
  <c r="AB12" i="1"/>
  <c r="AA12" i="1"/>
  <c r="Z12" i="1"/>
  <c r="Z10" i="1" s="1"/>
  <c r="Y12" i="1"/>
  <c r="X12" i="1"/>
  <c r="W12" i="1"/>
  <c r="V12" i="1"/>
  <c r="U12" i="1"/>
  <c r="T12" i="1"/>
  <c r="S12" i="1"/>
  <c r="R12" i="1"/>
  <c r="R10" i="1" s="1"/>
  <c r="Q12" i="1"/>
  <c r="P12" i="1"/>
  <c r="O12" i="1"/>
  <c r="N12" i="1"/>
  <c r="M12" i="1"/>
  <c r="L12" i="1"/>
  <c r="K12" i="1"/>
  <c r="J12" i="1"/>
  <c r="J10" i="1" s="1"/>
  <c r="I12" i="1"/>
  <c r="AJ12" i="1" s="1"/>
  <c r="H12" i="1"/>
  <c r="AI12" i="1" s="1"/>
  <c r="E12" i="1"/>
  <c r="B12" i="1"/>
  <c r="B77" i="1" s="1"/>
  <c r="AC11" i="1"/>
  <c r="AB11" i="1"/>
  <c r="AA11" i="1"/>
  <c r="AA10" i="1" s="1"/>
  <c r="Z11" i="1"/>
  <c r="Y11" i="1"/>
  <c r="X11" i="1"/>
  <c r="W11" i="1"/>
  <c r="W10" i="1" s="1"/>
  <c r="V11" i="1"/>
  <c r="V10" i="1" s="1"/>
  <c r="U11" i="1"/>
  <c r="T11" i="1"/>
  <c r="S11" i="1"/>
  <c r="S10" i="1" s="1"/>
  <c r="R11" i="1"/>
  <c r="Q11" i="1"/>
  <c r="P11" i="1"/>
  <c r="O11" i="1"/>
  <c r="O10" i="1" s="1"/>
  <c r="N11" i="1"/>
  <c r="N10" i="1" s="1"/>
  <c r="M11" i="1"/>
  <c r="L11" i="1"/>
  <c r="K11" i="1"/>
  <c r="K10" i="1" s="1"/>
  <c r="J11" i="1"/>
  <c r="I11" i="1"/>
  <c r="AJ11" i="1" s="1"/>
  <c r="H11" i="1"/>
  <c r="AI11" i="1" s="1"/>
  <c r="C11" i="1"/>
  <c r="B11" i="1"/>
  <c r="AD10" i="1"/>
  <c r="AC10" i="1"/>
  <c r="X10" i="1"/>
  <c r="U10" i="1"/>
  <c r="P10" i="1"/>
  <c r="M10" i="1"/>
  <c r="L10" i="1"/>
  <c r="H10" i="1"/>
  <c r="F29" i="1" l="1"/>
  <c r="S24" i="1"/>
  <c r="L24" i="1"/>
  <c r="AB80" i="1"/>
  <c r="AB121" i="1" s="1"/>
  <c r="F36" i="1"/>
  <c r="V24" i="1"/>
  <c r="AD24" i="1"/>
  <c r="G29" i="1"/>
  <c r="AK36" i="1"/>
  <c r="G36" i="1"/>
  <c r="E31" i="1"/>
  <c r="AJ31" i="1"/>
  <c r="AJ29" i="1"/>
  <c r="AJ120" i="1"/>
  <c r="G35" i="1"/>
  <c r="F35" i="1"/>
  <c r="E28" i="1"/>
  <c r="D35" i="1"/>
  <c r="D28" i="1" s="1"/>
  <c r="F77" i="1"/>
  <c r="E118" i="1"/>
  <c r="L75" i="1"/>
  <c r="L117" i="1"/>
  <c r="T117" i="1"/>
  <c r="AB117" i="1"/>
  <c r="AI34" i="1"/>
  <c r="AH34" i="1"/>
  <c r="B34" i="1"/>
  <c r="B27" i="1" s="1"/>
  <c r="C34" i="1"/>
  <c r="H27" i="1"/>
  <c r="H31" i="1"/>
  <c r="AH10" i="1"/>
  <c r="D77" i="1"/>
  <c r="D118" i="1" s="1"/>
  <c r="D25" i="1"/>
  <c r="AJ38" i="1"/>
  <c r="D17" i="1"/>
  <c r="D11" i="1"/>
  <c r="AK19" i="1"/>
  <c r="C102" i="1"/>
  <c r="G85" i="1"/>
  <c r="C83" i="1"/>
  <c r="C12" i="1"/>
  <c r="G12" i="1" s="1"/>
  <c r="C80" i="1"/>
  <c r="C121" i="1" s="1"/>
  <c r="K80" i="1"/>
  <c r="K121" i="1" s="1"/>
  <c r="S80" i="1"/>
  <c r="S121" i="1" s="1"/>
  <c r="AA80" i="1"/>
  <c r="AA121" i="1" s="1"/>
  <c r="AK15" i="1"/>
  <c r="AH17" i="1"/>
  <c r="F18" i="1"/>
  <c r="AJ26" i="1"/>
  <c r="G32" i="1"/>
  <c r="H38" i="1"/>
  <c r="O76" i="1"/>
  <c r="W76" i="1"/>
  <c r="AE76" i="1"/>
  <c r="AI42" i="1"/>
  <c r="F44" i="1"/>
  <c r="D45" i="1"/>
  <c r="F48" i="1"/>
  <c r="S78" i="1"/>
  <c r="S119" i="1" s="1"/>
  <c r="AA78" i="1"/>
  <c r="AA119" i="1" s="1"/>
  <c r="G65" i="1"/>
  <c r="F65" i="1"/>
  <c r="E63" i="1"/>
  <c r="D103" i="1"/>
  <c r="AH89" i="1"/>
  <c r="AJ13" i="1"/>
  <c r="AD117" i="1"/>
  <c r="AD116" i="1" s="1"/>
  <c r="E11" i="1"/>
  <c r="G18" i="1"/>
  <c r="D34" i="1"/>
  <c r="D27" i="1" s="1"/>
  <c r="D36" i="1"/>
  <c r="D29" i="1" s="1"/>
  <c r="H76" i="1"/>
  <c r="P76" i="1"/>
  <c r="X76" i="1"/>
  <c r="AH39" i="1"/>
  <c r="F40" i="1"/>
  <c r="N77" i="1"/>
  <c r="N118" i="1" s="1"/>
  <c r="V77" i="1"/>
  <c r="V118" i="1" s="1"/>
  <c r="AD77" i="1"/>
  <c r="AD118" i="1" s="1"/>
  <c r="L78" i="1"/>
  <c r="L119" i="1" s="1"/>
  <c r="G48" i="1"/>
  <c r="AK54" i="1"/>
  <c r="B59" i="1"/>
  <c r="B56" i="1" s="1"/>
  <c r="T78" i="1"/>
  <c r="T119" i="1" s="1"/>
  <c r="AB78" i="1"/>
  <c r="AB119" i="1" s="1"/>
  <c r="G74" i="1"/>
  <c r="F74" i="1"/>
  <c r="E70" i="1"/>
  <c r="D74" i="1"/>
  <c r="D70" i="1" s="1"/>
  <c r="H80" i="1"/>
  <c r="AJ83" i="1"/>
  <c r="AK84" i="1"/>
  <c r="C114" i="1"/>
  <c r="AH42" i="1"/>
  <c r="R78" i="1"/>
  <c r="R119" i="1" s="1"/>
  <c r="E80" i="1"/>
  <c r="AI79" i="1"/>
  <c r="H120" i="1"/>
  <c r="AH28" i="1"/>
  <c r="B38" i="1"/>
  <c r="J38" i="1"/>
  <c r="I76" i="1"/>
  <c r="Q76" i="1"/>
  <c r="Y76" i="1"/>
  <c r="AI39" i="1"/>
  <c r="G40" i="1"/>
  <c r="O77" i="1"/>
  <c r="O118" i="1" s="1"/>
  <c r="W77" i="1"/>
  <c r="W118" i="1" s="1"/>
  <c r="AE77" i="1"/>
  <c r="AE118" i="1" s="1"/>
  <c r="AH44" i="1"/>
  <c r="E50" i="1"/>
  <c r="AK51" i="1"/>
  <c r="AJ59" i="1"/>
  <c r="U78" i="1"/>
  <c r="U119" i="1" s="1"/>
  <c r="AC78" i="1"/>
  <c r="AC119" i="1" s="1"/>
  <c r="AK61" i="1"/>
  <c r="G84" i="1"/>
  <c r="F84" i="1"/>
  <c r="D84" i="1"/>
  <c r="D101" i="1" s="1"/>
  <c r="E101" i="1"/>
  <c r="E83" i="1"/>
  <c r="AI101" i="1"/>
  <c r="G104" i="1"/>
  <c r="F104" i="1"/>
  <c r="D106" i="1"/>
  <c r="AK29" i="1"/>
  <c r="AI10" i="1"/>
  <c r="AH11" i="1"/>
  <c r="F12" i="1"/>
  <c r="F15" i="1"/>
  <c r="C17" i="1"/>
  <c r="D22" i="1"/>
  <c r="D15" i="1" s="1"/>
  <c r="G25" i="1"/>
  <c r="AI28" i="1"/>
  <c r="L31" i="1"/>
  <c r="AH35" i="1"/>
  <c r="J76" i="1"/>
  <c r="R76" i="1"/>
  <c r="Z76" i="1"/>
  <c r="AJ39" i="1"/>
  <c r="H77" i="1"/>
  <c r="P77" i="1"/>
  <c r="P118" i="1" s="1"/>
  <c r="X77" i="1"/>
  <c r="X118" i="1" s="1"/>
  <c r="AH40" i="1"/>
  <c r="G45" i="1"/>
  <c r="AK47" i="1"/>
  <c r="E59" i="1"/>
  <c r="AI70" i="1"/>
  <c r="B76" i="1"/>
  <c r="B117" i="1" s="1"/>
  <c r="B70" i="1"/>
  <c r="B95" i="1"/>
  <c r="F95" i="1" s="1"/>
  <c r="F98" i="1"/>
  <c r="F112" i="1"/>
  <c r="N117" i="1"/>
  <c r="N116" i="1" s="1"/>
  <c r="G60" i="1"/>
  <c r="F60" i="1"/>
  <c r="D60" i="1"/>
  <c r="D56" i="1" s="1"/>
  <c r="AH12" i="1"/>
  <c r="AH25" i="1"/>
  <c r="AJ28" i="1"/>
  <c r="AH29" i="1"/>
  <c r="AI35" i="1"/>
  <c r="L38" i="1"/>
  <c r="T38" i="1"/>
  <c r="AB38" i="1"/>
  <c r="C39" i="1"/>
  <c r="G39" i="1" s="1"/>
  <c r="K76" i="1"/>
  <c r="S76" i="1"/>
  <c r="AA76" i="1"/>
  <c r="I77" i="1"/>
  <c r="I118" i="1" s="1"/>
  <c r="Q77" i="1"/>
  <c r="Q118" i="1" s="1"/>
  <c r="Y77" i="1"/>
  <c r="Y118" i="1" s="1"/>
  <c r="AI40" i="1"/>
  <c r="E42" i="1"/>
  <c r="E38" i="1" s="1"/>
  <c r="AI59" i="1"/>
  <c r="AH59" i="1"/>
  <c r="C59" i="1"/>
  <c r="AK59" i="1" s="1"/>
  <c r="N56" i="1"/>
  <c r="AH56" i="1" s="1"/>
  <c r="W78" i="1"/>
  <c r="W119" i="1" s="1"/>
  <c r="W56" i="1"/>
  <c r="AE78" i="1"/>
  <c r="AE119" i="1" s="1"/>
  <c r="AE56" i="1"/>
  <c r="AJ56" i="1" s="1"/>
  <c r="AI102" i="1"/>
  <c r="J100" i="1"/>
  <c r="AI100" i="1" s="1"/>
  <c r="AI104" i="1"/>
  <c r="B80" i="1"/>
  <c r="B121" i="1" s="1"/>
  <c r="B10" i="1"/>
  <c r="AH13" i="1"/>
  <c r="E17" i="1"/>
  <c r="F22" i="1"/>
  <c r="K24" i="1"/>
  <c r="AJ24" i="1" s="1"/>
  <c r="C28" i="1"/>
  <c r="AK28" i="1" s="1"/>
  <c r="J77" i="1"/>
  <c r="J118" i="1" s="1"/>
  <c r="R77" i="1"/>
  <c r="R118" i="1" s="1"/>
  <c r="Z77" i="1"/>
  <c r="Z118" i="1" s="1"/>
  <c r="AJ40" i="1"/>
  <c r="H78" i="1"/>
  <c r="P78" i="1"/>
  <c r="P119" i="1" s="1"/>
  <c r="AH41" i="1"/>
  <c r="F51" i="1"/>
  <c r="O78" i="1"/>
  <c r="O119" i="1" s="1"/>
  <c r="X78" i="1"/>
  <c r="X119" i="1" s="1"/>
  <c r="AH63" i="1"/>
  <c r="C63" i="1"/>
  <c r="AK63" i="1" s="1"/>
  <c r="D66" i="1"/>
  <c r="D63" i="1" s="1"/>
  <c r="AK85" i="1"/>
  <c r="C89" i="1"/>
  <c r="AK89" i="1" s="1"/>
  <c r="G91" i="1"/>
  <c r="AJ112" i="1"/>
  <c r="V75" i="1"/>
  <c r="V117" i="1"/>
  <c r="V116" i="1" s="1"/>
  <c r="Z78" i="1"/>
  <c r="Z119" i="1" s="1"/>
  <c r="AJ121" i="1"/>
  <c r="AI15" i="1"/>
  <c r="N38" i="1"/>
  <c r="V38" i="1"/>
  <c r="M76" i="1"/>
  <c r="U76" i="1"/>
  <c r="AC76" i="1"/>
  <c r="K77" i="1"/>
  <c r="K118" i="1" s="1"/>
  <c r="S77" i="1"/>
  <c r="S118" i="1" s="1"/>
  <c r="AA77" i="1"/>
  <c r="AA118" i="1" s="1"/>
  <c r="I78" i="1"/>
  <c r="I119" i="1" s="1"/>
  <c r="AI41" i="1"/>
  <c r="Q78" i="1"/>
  <c r="Q119" i="1" s="1"/>
  <c r="Y78" i="1"/>
  <c r="Y119" i="1" s="1"/>
  <c r="AK60" i="1"/>
  <c r="C95" i="1"/>
  <c r="AK95" i="1" s="1"/>
  <c r="G96" i="1"/>
  <c r="AK113" i="1"/>
  <c r="C112" i="1"/>
  <c r="AK112" i="1" s="1"/>
  <c r="G113" i="1"/>
  <c r="G66" i="1"/>
  <c r="AH70" i="1"/>
  <c r="F71" i="1"/>
  <c r="C79" i="1"/>
  <c r="C120" i="1" s="1"/>
  <c r="AK87" i="1"/>
  <c r="AI89" i="1"/>
  <c r="AI95" i="1"/>
  <c r="C101" i="1"/>
  <c r="C100" i="1" s="1"/>
  <c r="E102" i="1"/>
  <c r="E115" i="1"/>
  <c r="E56" i="1"/>
  <c r="D68" i="1"/>
  <c r="G71" i="1"/>
  <c r="F72" i="1"/>
  <c r="K78" i="1"/>
  <c r="K119" i="1" s="1"/>
  <c r="F86" i="1"/>
  <c r="D87" i="1"/>
  <c r="D104" i="1" s="1"/>
  <c r="F92" i="1"/>
  <c r="G98" i="1"/>
  <c r="F109" i="1"/>
  <c r="G67" i="1"/>
  <c r="G92" i="1"/>
  <c r="F99" i="1"/>
  <c r="AH109" i="1"/>
  <c r="F110" i="1"/>
  <c r="C70" i="1"/>
  <c r="AK70" i="1" s="1"/>
  <c r="F73" i="1"/>
  <c r="C76" i="1"/>
  <c r="C117" i="1" s="1"/>
  <c r="M78" i="1"/>
  <c r="M119" i="1" s="1"/>
  <c r="AK107" i="1"/>
  <c r="E76" i="1"/>
  <c r="AH83" i="1"/>
  <c r="B102" i="1"/>
  <c r="B118" i="1" s="1"/>
  <c r="D113" i="1"/>
  <c r="D112" i="1" s="1"/>
  <c r="B115" i="1"/>
  <c r="F58" i="1"/>
  <c r="F89" i="1"/>
  <c r="F90" i="1"/>
  <c r="E103" i="1"/>
  <c r="AH106" i="1"/>
  <c r="D80" i="1" l="1"/>
  <c r="F38" i="1"/>
  <c r="B100" i="1"/>
  <c r="D44" i="1"/>
  <c r="D39" i="1"/>
  <c r="F27" i="1"/>
  <c r="B24" i="1"/>
  <c r="F24" i="1" s="1"/>
  <c r="B114" i="1"/>
  <c r="F83" i="1"/>
  <c r="G83" i="1"/>
  <c r="AI120" i="1"/>
  <c r="AH120" i="1"/>
  <c r="G63" i="1"/>
  <c r="F63" i="1"/>
  <c r="D24" i="1"/>
  <c r="G56" i="1"/>
  <c r="F56" i="1"/>
  <c r="AC75" i="1"/>
  <c r="AC117" i="1"/>
  <c r="AC116" i="1" s="1"/>
  <c r="F101" i="1"/>
  <c r="E100" i="1"/>
  <c r="G101" i="1"/>
  <c r="G11" i="1"/>
  <c r="F11" i="1"/>
  <c r="E10" i="1"/>
  <c r="B78" i="1"/>
  <c r="B119" i="1" s="1"/>
  <c r="B116" i="1" s="1"/>
  <c r="D10" i="1"/>
  <c r="D31" i="1"/>
  <c r="AK42" i="1"/>
  <c r="B31" i="1"/>
  <c r="F31" i="1" s="1"/>
  <c r="G115" i="1"/>
  <c r="G114" i="1" s="1"/>
  <c r="E114" i="1"/>
  <c r="AJ118" i="1"/>
  <c r="G80" i="1"/>
  <c r="F80" i="1"/>
  <c r="E121" i="1"/>
  <c r="F103" i="1"/>
  <c r="G103" i="1"/>
  <c r="G102" i="1"/>
  <c r="F102" i="1"/>
  <c r="M75" i="1"/>
  <c r="M117" i="1"/>
  <c r="M116" i="1" s="1"/>
  <c r="AA117" i="1"/>
  <c r="AA116" i="1" s="1"/>
  <c r="AA75" i="1"/>
  <c r="N75" i="1"/>
  <c r="D59" i="1"/>
  <c r="D78" i="1" s="1"/>
  <c r="G59" i="1"/>
  <c r="F59" i="1"/>
  <c r="D121" i="1"/>
  <c r="D115" i="1"/>
  <c r="G50" i="1"/>
  <c r="F50" i="1"/>
  <c r="Q117" i="1"/>
  <c r="Q116" i="1" s="1"/>
  <c r="Q75" i="1"/>
  <c r="P75" i="1"/>
  <c r="P117" i="1"/>
  <c r="P116" i="1" s="1"/>
  <c r="AD75" i="1"/>
  <c r="W117" i="1"/>
  <c r="W116" i="1" s="1"/>
  <c r="W75" i="1"/>
  <c r="G89" i="1"/>
  <c r="AK50" i="1"/>
  <c r="AB75" i="1"/>
  <c r="AI77" i="1"/>
  <c r="H118" i="1"/>
  <c r="Y117" i="1"/>
  <c r="Y116" i="1" s="1"/>
  <c r="Y75" i="1"/>
  <c r="G76" i="1"/>
  <c r="F76" i="1"/>
  <c r="E117" i="1"/>
  <c r="AK117" i="1" s="1"/>
  <c r="D83" i="1"/>
  <c r="F17" i="1"/>
  <c r="G17" i="1"/>
  <c r="S117" i="1"/>
  <c r="S116" i="1" s="1"/>
  <c r="S75" i="1"/>
  <c r="AK56" i="1"/>
  <c r="Z117" i="1"/>
  <c r="Z116" i="1" s="1"/>
  <c r="Z75" i="1"/>
  <c r="AK17" i="1"/>
  <c r="I117" i="1"/>
  <c r="I75" i="1"/>
  <c r="G70" i="1"/>
  <c r="F70" i="1"/>
  <c r="H75" i="1"/>
  <c r="AI76" i="1"/>
  <c r="H117" i="1"/>
  <c r="O117" i="1"/>
  <c r="O116" i="1" s="1"/>
  <c r="O75" i="1"/>
  <c r="AK83" i="1"/>
  <c r="AI31" i="1"/>
  <c r="AH31" i="1"/>
  <c r="T116" i="1"/>
  <c r="F34" i="1"/>
  <c r="D100" i="1"/>
  <c r="AB116" i="1"/>
  <c r="AJ119" i="1"/>
  <c r="G95" i="1"/>
  <c r="AI56" i="1"/>
  <c r="K117" i="1"/>
  <c r="K116" i="1" s="1"/>
  <c r="K75" i="1"/>
  <c r="G112" i="1"/>
  <c r="R117" i="1"/>
  <c r="R116" i="1" s="1"/>
  <c r="R75" i="1"/>
  <c r="E78" i="1"/>
  <c r="H24" i="1"/>
  <c r="AI27" i="1"/>
  <c r="AH27" i="1"/>
  <c r="T75" i="1"/>
  <c r="D79" i="1"/>
  <c r="D120" i="1" s="1"/>
  <c r="U75" i="1"/>
  <c r="U117" i="1"/>
  <c r="U116" i="1" s="1"/>
  <c r="AI78" i="1"/>
  <c r="H119" i="1"/>
  <c r="AI80" i="1"/>
  <c r="H121" i="1"/>
  <c r="X75" i="1"/>
  <c r="X117" i="1"/>
  <c r="X116" i="1" s="1"/>
  <c r="AE117" i="1"/>
  <c r="AE116" i="1" s="1"/>
  <c r="AE75" i="1"/>
  <c r="C77" i="1"/>
  <c r="AK12" i="1"/>
  <c r="F118" i="1"/>
  <c r="C10" i="1"/>
  <c r="G42" i="1"/>
  <c r="F42" i="1"/>
  <c r="AK39" i="1"/>
  <c r="C38" i="1"/>
  <c r="AK38" i="1" s="1"/>
  <c r="J117" i="1"/>
  <c r="J116" i="1" s="1"/>
  <c r="J75" i="1"/>
  <c r="AI38" i="1"/>
  <c r="AH38" i="1"/>
  <c r="AK11" i="1"/>
  <c r="AK34" i="1"/>
  <c r="G34" i="1"/>
  <c r="C27" i="1"/>
  <c r="C31" i="1"/>
  <c r="L116" i="1"/>
  <c r="E79" i="1"/>
  <c r="G28" i="1"/>
  <c r="F28" i="1"/>
  <c r="B75" i="1" l="1"/>
  <c r="E75" i="1"/>
  <c r="G10" i="1"/>
  <c r="F10" i="1"/>
  <c r="AK27" i="1"/>
  <c r="G27" i="1"/>
  <c r="C24" i="1"/>
  <c r="C75" i="1" s="1"/>
  <c r="C78" i="1"/>
  <c r="C119" i="1" s="1"/>
  <c r="C118" i="1"/>
  <c r="G77" i="1"/>
  <c r="F78" i="1"/>
  <c r="AJ117" i="1"/>
  <c r="I116" i="1"/>
  <c r="AJ116" i="1" s="1"/>
  <c r="AI118" i="1"/>
  <c r="AH118" i="1"/>
  <c r="E119" i="1"/>
  <c r="AI117" i="1"/>
  <c r="H116" i="1"/>
  <c r="AH117" i="1"/>
  <c r="D38" i="1"/>
  <c r="D76" i="1"/>
  <c r="D117" i="1" s="1"/>
  <c r="D116" i="1" s="1"/>
  <c r="G121" i="1"/>
  <c r="F121" i="1"/>
  <c r="G100" i="1"/>
  <c r="F100" i="1"/>
  <c r="AI119" i="1"/>
  <c r="AH119" i="1"/>
  <c r="AI75" i="1"/>
  <c r="AI24" i="1"/>
  <c r="AH24" i="1"/>
  <c r="AK10" i="1"/>
  <c r="AI121" i="1"/>
  <c r="AH121" i="1"/>
  <c r="F115" i="1"/>
  <c r="F114" i="1" s="1"/>
  <c r="D114" i="1"/>
  <c r="D119" i="1"/>
  <c r="D75" i="1"/>
  <c r="G38" i="1"/>
  <c r="AK31" i="1"/>
  <c r="G31" i="1"/>
  <c r="G117" i="1"/>
  <c r="F117" i="1"/>
  <c r="E120" i="1"/>
  <c r="F79" i="1"/>
  <c r="G79" i="1"/>
  <c r="AK121" i="1"/>
  <c r="AK119" i="1" l="1"/>
  <c r="AK24" i="1"/>
  <c r="G24" i="1"/>
  <c r="AK118" i="1"/>
  <c r="G118" i="1"/>
  <c r="G116" i="1" s="1"/>
  <c r="C116" i="1"/>
  <c r="AK116" i="1" s="1"/>
  <c r="G119" i="1"/>
  <c r="F119" i="1"/>
  <c r="E116" i="1"/>
  <c r="AI116" i="1"/>
  <c r="AH116" i="1"/>
  <c r="G78" i="1"/>
  <c r="G120" i="1"/>
  <c r="F120" i="1"/>
  <c r="F116" i="1" s="1"/>
  <c r="AK120" i="1"/>
  <c r="F75" i="1"/>
  <c r="G75" i="1"/>
</calcChain>
</file>

<file path=xl/sharedStrings.xml><?xml version="1.0" encoding="utf-8"?>
<sst xmlns="http://schemas.openxmlformats.org/spreadsheetml/2006/main" count="183" uniqueCount="78">
  <si>
    <t>Отчет о ходе реализации муниципальной программы (сетевой график)</t>
  </si>
  <si>
    <t>ОГЛАВЛЕНИЕ!A1</t>
  </si>
  <si>
    <t>"Развитие жилищной сферы в городе Когалыме" (постановление Администрации города Когалыма от 15.10.2013 №2931)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</si>
  <si>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</si>
  <si>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</si>
  <si>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</si>
  <si>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</si>
  <si>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</si>
  <si>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</si>
  <si>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</si>
  <si>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</si>
  <si>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</si>
  <si>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</si>
  <si>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</si>
  <si>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</si>
  <si>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</si>
  <si>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</si>
  <si>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</si>
  <si>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</si>
  <si>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</si>
  <si>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</si>
  <si>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</t>
  </si>
  <si>
    <t>мес</t>
  </si>
  <si>
    <t>касса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</si>
  <si>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</si>
  <si>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</si>
  <si>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</si>
  <si>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</si>
  <si>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</si>
  <si>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>1.1. Основное мероприятие "Реализация полномочий в области градостроительной деятельности" (показатели 1, 2)</t>
  </si>
  <si>
    <t>Всего</t>
  </si>
  <si>
    <t>федеральный бюджет</t>
  </si>
  <si>
    <t>бюджет автономного округа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</si>
  <si>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</si>
  <si>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</si>
  <si>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</si>
  <si>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 1.1.1 Разработка и внесение изменений в градостроительную документацию города Когалыма </t>
  </si>
  <si>
    <t>1. Расходы по мероприятию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строительства.        2. Разработка и корректировка проектов планировок и межевания территорий г.Когалыма</t>
  </si>
  <si>
    <t xml:space="preserve">бюджет автономного округа </t>
  </si>
  <si>
    <t xml:space="preserve">бюджет города Когалыма </t>
  </si>
  <si>
    <t>1.2. Основное мероприятие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(показатель 1)</t>
  </si>
  <si>
    <t>1.2.1 "Магистральные и внутриквартальные инженерные сети застройки жилыми домами поселка Пионерный города Когалыма"</t>
  </si>
  <si>
    <t>1. На отчетную дату, ведется исполнение 9 муниципальных контрактов на сумму 73 513,59 тыс. руб., источником финансирования которых, в том числе являются средства бюджета ХМАО-Югры:
- объем работ планируемый к выполнению в рамках указанных контрактов составляет 3 792,6 м. инженерных сетей.
- на отчетную дату объем выполненных работ составил 14 707,75 тыс. руб., в целях оплаты выполненных работ, принятых в мае 2020, в Депстрой ХМАО-Югры направлена заявка на получение субсидии в размере 6 081,85 тыс. руб.;
- на отчетную дату готовность объекта в целом ориентировочно составляет 16,04%, из них готовность этапов реализуемых в 2020 году:
- готовность этапа: участок сетей тепловодоснабжения "тепловая камера ТК-20/1 - тепловая камера ТК-27" - составляет 85,40%,  работы ведутся согласно сетевому графику;
- готовность этапа: участок сети водоснабжения "колодец К5 – 10 - колодец К1-11" составляет - 93,76%, работы ведутся с опережением сетевого графика;
- готовность этапа: участок напорной сети водоотведения " КНС-1 - колодец К36 " - 100%, работы выполнены с опережением сетевого графика;
- приемка работ по остальным 6 муниципальным контрактам не производилась, работы ведутся согласно сетевому графику;
- по этапу: участок сети водоснабжения тепловая камера ТК-25 - колодец К5-10) 26.05.2020 размещен электронный аукцион:
     - извещение 0187200001720000513 от 26.05.2020;
     - начальная максимальная цена 15 856,34 тыс. руб;
     - дата проведения электронного аукциона 04.06.2020;
     - мощность 502 м.
2. На отчетную дату заключено 3 муниципальных контракта, источником финансирования которых, являются средства бюджета города Когалыма в размере 411,22 тыс. руб., по 2 контрактам работы выполнены и оплачены в размере 111,23 тыс. руб.
3. На остаток плановых ассигнований ведется подготовка аукционной документации, плановый период размещения электронных аукционов июнь 2020 в том числе с привлечением Департаманта государственного заказа.</t>
  </si>
  <si>
    <t>1.3. Основное мероприятие "Строительство жилых домов на территории города Когалыма" (показатель 1)</t>
  </si>
  <si>
    <t>1.3.1 Трехэтажный жилой дом № 3 по ул. Комсомольской</t>
  </si>
  <si>
    <t>1. На отчетную дату ведется исполнение контракта №КОГ-3/18 от 10.07.2018 на выполнения работ по строительсву объекта в том числе ПИР, стоимость контракта 50 000,00 тыс. руб., дата окончания работ 31.07.2019. В 2018 году перечислен аванс в размере 50% от цены контракта. В связи с приостановкой работ по объекту, в адрес подрядчика направлено уведомление о расторжении контракта и возврате ранее выплаченного аванса.
13.05.2020 контракт рассторгнут, повопросу возврата ранее выплаченного аванса ведутся судебные разбирательства.
2. На объем плановых ассигнований в размере 21 500,00 тыс. руб. выделенных на внутридомовые работы контракт не заключен по причине отсутствия построенного объекта.</t>
  </si>
  <si>
    <t>1.3.2 Трехэтажный жилой дом № 4 по ул. Комсомольской</t>
  </si>
  <si>
    <t>1. На отчетную дату ведется исполнение контракта №КОГ-4/18 от 10.07.2018 на выполнения работ по строительсву объекта в том числе ПИР, стоимость контракта 50 000,00 тыс. руб., дата окончания работ 31.07.2019. В 2018 году перечислен аванс в размере 50% от цены контракта.  В связи с приостановкой работ по объекту, в адрес подрядчика направлено уведомление о расторжении контракта и возврате ранее выплаченного аванса.
13.05.2020 контракт рассторгнут, повопросу возврата ранее выплаченного аванса ведутся судебные разбирательства.
2. На объем плановых ассигнований в размере 21 500,00 тыс. руб. выделенных на внутридомовые работы контракт не заключен по причине отсутствия построенного объекта.</t>
  </si>
  <si>
    <t>1.4. Основное мероприятие "Приобретение жилья в целях реализации полномочий органов местного самоуправления в сфере жилищных отношений" (показатели 1-3, 5-9)</t>
  </si>
  <si>
    <t>в том числе, бюджет города Когалыма - (101,104 направление) выполнение условий софинансирования</t>
  </si>
  <si>
    <t>1.5. Основное мероприятие "Региональный проект "Обеспечение устойчивого сокращения непригодного для проживания жилищного фонда" (показатель 8)</t>
  </si>
  <si>
    <t>1.6. Основное мероприятие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строительства.(10)</t>
  </si>
  <si>
    <t>Итого по подпрограмме 1</t>
  </si>
  <si>
    <t>бюджет города Когалыма - (101,104 направление) выполнение условий софинансирования</t>
  </si>
  <si>
    <t>Подпрограмма 2 Обеспечение мерами финансовой поддержки по улучшению жилищных условий отдельных категорий граждан</t>
  </si>
  <si>
    <t>2.1. Основное мероприятие "Обеспечение жильем молодых семей государственной программы Росссийской Федерации"Обеспечение доступным и комфортным жильем и коммунальными услугами граждан Российской Федерации" (показатели 1, 6)</t>
  </si>
  <si>
    <t>По состоянию на 01.06.2020 в списке молодых семей, претендующих на получение меры государственной поддержки  по городу Когалыму состоят 17 семей: 2 семьи исключены в связи с отказом в выдаче участнику мероприятия свидетелства по основаниям предусмотренным п.39 порядка (нарушение установленного порядком срока предоставления документов) и 1 семья исключена из списка в связи с несоответствием требованиям - семья обеспечена общей площадью жилого помещения на одного члена семьи более 12 кв.м., 1 семья включена. В 2020 году в соответствии с условиями муниципальной программы запланировано предоставление мер государственной поддрежки 2 молодым семьям.</t>
  </si>
  <si>
    <t>бюджет города Когалыма (104 направление)</t>
  </si>
  <si>
    <t xml:space="preserve">Основное мероприятие 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</si>
  <si>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2.3. Основное мероприятие "Реализация полномочий по обеспечению жилыми помещениями отдельных категорий граждан" (показатель 6)</t>
  </si>
  <si>
    <t>Итого по подпрограмме 2</t>
  </si>
  <si>
    <t>3.1. Основное мероприятие "Обеспечение деятельности отдела архитектуры и градостроительства Администрации города Когалыма" (показатели 1-9)</t>
  </si>
  <si>
    <t>3.2. Основное мероприятие "Обеспечение деятельности управления по жилищной политике Администрации города Когалыма" (показатели 1-9)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</si>
  <si>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</si>
  <si>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3.3. Основное мероприятие "Обеспечение деятельности Муниципального казённого учреждения "Управление капитального строительства города Когалыма" (показатели 1-9)</t>
  </si>
  <si>
    <t>Основной статьей неисполнения является заработная плата, т.к.  образовалось за счет наличия вакансий в 2019 году, что повлияло на объем денежного поощрения по результатам работы за 2019 год, выплачеваемое в 2020 году, а также вакансии с 24.03.2020; а также  расходы на обеспечение заявки на участие в электронных аукционах на оказание услуг строительного контроля, по которым неисполнение образовалось по причине снижения количества проведения электронных аукционов на ремонт многоквартирных домов.</t>
  </si>
  <si>
    <t>Итого по подпрограмме 3</t>
  </si>
  <si>
    <t>Итого по программе, в том числе:</t>
  </si>
  <si>
    <t xml:space="preserve">Руководитель структурного подразделения </t>
  </si>
  <si>
    <t>Ответственный за составление сетевого графика</t>
  </si>
  <si>
    <t>Ф.И.О.</t>
  </si>
  <si>
    <t>Ф.И.О., №телефона</t>
  </si>
  <si>
    <t>(подпись)</t>
  </si>
  <si>
    <t>дата составления сетевого графика</t>
  </si>
  <si>
    <t>Этим цветом выделены мероприятия, которые мы берем к ВКС, уделить особое внимание!</t>
  </si>
  <si>
    <t>Общая потребность муниципального образования город Когалым в жилых помещениях составляет 205 квартир (служебная записка УЖП от 25.02.2020 №6-вн-68).
В 2020 году на реализацию муниципальной программы «Развитие жилищной сферы» предусмотрены средства в размере 560 085 500 рублей, в том числе:
- средства бюджета ХМАО– Югры – 509 677  800  рублей;
- средства бюджета г.Когалыма –50 407 700 рублей. 
По состоянию на 01.06.2020:
- приобретено 30 квартир на сумму 87 564 873,00 рублей (застройщик ООО "МегаАльянсСервис");</t>
  </si>
  <si>
    <t>Отклонение плана реализации денежных средств от факта сложилась ввиду наличия вакансий.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</si>
  <si>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01.05.2020 состоят 10 человек.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</si>
</sst>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0_ ;[Red]\-#,##0.00\ "/>
    <numFmt numFmtId="165" formatCode="#,##0.0_ ;[Red]\-#,##0.0\ "/>
    <numFmt numFmtId="166" formatCode="#,##0_ ;[Red]\-#,##0\ "/>
    <numFmt numFmtId="167" formatCode="_(* #,##0.00_);_(* \(#,##0.00\);_(* &quot;-&quot;??_);_(@_)"/>
    <numFmt numFmtId="168" formatCode="0.0%"/>
    <numFmt numFmtId="169" formatCode="#,##0.00\ _₽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16" fillId="0" borderId="0" applyFont="0" applyFill="0" applyBorder="0" applyAlignment="0" applyProtection="0"/>
  </cellStyleXfs>
  <cellXfs count="246">
    <xf numFmtId="0" fontId="0" fillId="0" borderId="0" xfId="0"/>
    <xf numFmtId="4" fontId="5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2" fontId="7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" fontId="8" fillId="2" borderId="6" xfId="0" applyNumberFormat="1" applyFont="1" applyFill="1" applyBorder="1" applyAlignment="1" applyProtection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 applyProtection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14" fillId="2" borderId="6" xfId="3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165" fontId="5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2" applyFill="1" applyAlignment="1">
      <alignment vertical="center" wrapText="1"/>
    </xf>
    <xf numFmtId="4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9" fontId="9" fillId="2" borderId="5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vertical="center" wrapText="1"/>
    </xf>
    <xf numFmtId="166" fontId="5" fillId="2" borderId="0" xfId="0" applyNumberFormat="1" applyFont="1" applyFill="1" applyAlignment="1">
      <alignment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justify" wrapText="1"/>
    </xf>
    <xf numFmtId="166" fontId="5" fillId="2" borderId="10" xfId="0" applyNumberFormat="1" applyFont="1" applyFill="1" applyBorder="1" applyAlignment="1">
      <alignment horizontal="justify" vertical="top" wrapText="1"/>
    </xf>
    <xf numFmtId="166" fontId="5" fillId="2" borderId="11" xfId="0" applyNumberFormat="1" applyFont="1" applyFill="1" applyBorder="1" applyAlignment="1">
      <alignment horizontal="justify" vertical="top" wrapText="1"/>
    </xf>
    <xf numFmtId="166" fontId="5" fillId="2" borderId="10" xfId="0" applyNumberFormat="1" applyFont="1" applyFill="1" applyBorder="1" applyAlignment="1">
      <alignment horizontal="justify" vertical="center" wrapText="1"/>
    </xf>
    <xf numFmtId="166" fontId="5" fillId="2" borderId="11" xfId="0" applyNumberFormat="1" applyFont="1" applyFill="1" applyBorder="1" applyAlignment="1">
      <alignment horizontal="justify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top" wrapText="1"/>
    </xf>
    <xf numFmtId="166" fontId="5" fillId="2" borderId="10" xfId="0" applyNumberFormat="1" applyFont="1" applyFill="1" applyBorder="1" applyAlignment="1">
      <alignment horizontal="left" vertical="center" wrapText="1"/>
    </xf>
    <xf numFmtId="166" fontId="5" fillId="2" borderId="1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167" fontId="17" fillId="2" borderId="6" xfId="3" applyFont="1" applyFill="1" applyBorder="1" applyAlignment="1" applyProtection="1">
      <alignment vertical="center" wrapText="1"/>
    </xf>
    <xf numFmtId="0" fontId="8" fillId="2" borderId="6" xfId="0" applyFont="1" applyFill="1" applyBorder="1" applyAlignment="1">
      <alignment horizontal="left" wrapText="1"/>
    </xf>
    <xf numFmtId="10" fontId="9" fillId="2" borderId="6" xfId="0" applyNumberFormat="1" applyFont="1" applyFill="1" applyBorder="1" applyAlignment="1">
      <alignment horizontal="center" vertical="center" wrapText="1"/>
    </xf>
    <xf numFmtId="168" fontId="9" fillId="2" borderId="6" xfId="0" applyNumberFormat="1" applyFont="1" applyFill="1" applyBorder="1" applyAlignment="1">
      <alignment horizontal="center" vertical="center" wrapText="1"/>
    </xf>
    <xf numFmtId="167" fontId="18" fillId="2" borderId="6" xfId="3" applyFont="1" applyFill="1" applyBorder="1" applyAlignment="1" applyProtection="1">
      <alignment vertical="center" wrapText="1"/>
    </xf>
    <xf numFmtId="166" fontId="15" fillId="2" borderId="10" xfId="0" applyNumberFormat="1" applyFont="1" applyFill="1" applyBorder="1" applyAlignment="1">
      <alignment horizontal="justify" vertical="center" wrapText="1"/>
    </xf>
    <xf numFmtId="166" fontId="15" fillId="2" borderId="11" xfId="0" applyNumberFormat="1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43" fontId="17" fillId="2" borderId="6" xfId="0" applyNumberFormat="1" applyFont="1" applyFill="1" applyBorder="1" applyAlignment="1">
      <alignment vertical="center" wrapText="1"/>
    </xf>
    <xf numFmtId="166" fontId="5" fillId="2" borderId="10" xfId="0" applyNumberFormat="1" applyFont="1" applyFill="1" applyBorder="1" applyAlignment="1">
      <alignment horizontal="left" vertical="top" wrapText="1"/>
    </xf>
    <xf numFmtId="166" fontId="5" fillId="2" borderId="11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14" fillId="2" borderId="0" xfId="0" applyFont="1" applyFill="1"/>
    <xf numFmtId="0" fontId="2" fillId="2" borderId="2" xfId="0" applyFont="1" applyFill="1" applyBorder="1" applyAlignment="1">
      <alignment horizontal="left" vertical="center"/>
    </xf>
    <xf numFmtId="4" fontId="8" fillId="2" borderId="7" xfId="0" applyNumberFormat="1" applyFont="1" applyFill="1" applyBorder="1" applyAlignment="1" applyProtection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Alignment="1">
      <alignment vertical="center" wrapText="1"/>
    </xf>
    <xf numFmtId="4" fontId="14" fillId="2" borderId="3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166" fontId="5" fillId="2" borderId="13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center"/>
    </xf>
    <xf numFmtId="4" fontId="21" fillId="2" borderId="7" xfId="0" applyNumberFormat="1" applyFont="1" applyFill="1" applyBorder="1" applyAlignment="1" applyProtection="1">
      <alignment horizontal="center" vertical="center"/>
    </xf>
    <xf numFmtId="4" fontId="21" fillId="2" borderId="7" xfId="0" applyNumberFormat="1" applyFont="1" applyFill="1" applyBorder="1" applyAlignment="1" applyProtection="1">
      <alignment horizontal="center" vertical="center" wrapText="1"/>
    </xf>
    <xf numFmtId="1" fontId="22" fillId="2" borderId="7" xfId="0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3" fontId="9" fillId="2" borderId="6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justify" vertical="center" wrapText="1"/>
    </xf>
    <xf numFmtId="166" fontId="3" fillId="2" borderId="9" xfId="0" applyNumberFormat="1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wrapText="1"/>
    </xf>
    <xf numFmtId="167" fontId="14" fillId="2" borderId="6" xfId="3" applyFont="1" applyFill="1" applyBorder="1" applyAlignment="1" applyProtection="1">
      <alignment vertical="center" wrapText="1"/>
    </xf>
    <xf numFmtId="167" fontId="23" fillId="2" borderId="6" xfId="3" applyFont="1" applyFill="1" applyBorder="1" applyAlignment="1" applyProtection="1">
      <alignment vertical="center" wrapText="1"/>
    </xf>
    <xf numFmtId="0" fontId="2" fillId="2" borderId="6" xfId="0" applyFont="1" applyFill="1" applyBorder="1" applyAlignment="1">
      <alignment horizontal="justify" wrapText="1"/>
    </xf>
    <xf numFmtId="4" fontId="2" fillId="2" borderId="0" xfId="0" applyNumberFormat="1" applyFont="1" applyFill="1" applyAlignment="1">
      <alignment vertical="center" wrapText="1"/>
    </xf>
    <xf numFmtId="164" fontId="24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5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justify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wrapText="1"/>
    </xf>
    <xf numFmtId="4" fontId="26" fillId="2" borderId="0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4" fillId="2" borderId="0" xfId="0" applyFont="1" applyFill="1" applyBorder="1" applyAlignment="1" applyProtection="1">
      <alignment wrapText="1"/>
    </xf>
    <xf numFmtId="169" fontId="14" fillId="2" borderId="0" xfId="1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/>
    <xf numFmtId="165" fontId="14" fillId="2" borderId="0" xfId="0" applyNumberFormat="1" applyFont="1" applyFill="1" applyBorder="1" applyAlignment="1" applyProtection="1">
      <alignment vertical="center" wrapText="1"/>
    </xf>
    <xf numFmtId="165" fontId="10" fillId="2" borderId="0" xfId="0" applyNumberFormat="1" applyFont="1" applyFill="1" applyBorder="1" applyAlignment="1" applyProtection="1">
      <alignment vertical="center" wrapText="1"/>
    </xf>
    <xf numFmtId="165" fontId="27" fillId="2" borderId="0" xfId="0" applyNumberFormat="1" applyFont="1" applyFill="1" applyBorder="1" applyAlignment="1" applyProtection="1">
      <alignment horizontal="left" vertical="top" wrapText="1"/>
    </xf>
    <xf numFmtId="165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14" fillId="2" borderId="15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vertical="center" wrapText="1"/>
    </xf>
    <xf numFmtId="0" fontId="14" fillId="2" borderId="0" xfId="0" applyFont="1" applyFill="1" applyAlignment="1" applyProtection="1">
      <alignment vertical="center" wrapText="1"/>
    </xf>
    <xf numFmtId="165" fontId="5" fillId="2" borderId="0" xfId="0" applyNumberFormat="1" applyFont="1" applyFill="1" applyAlignment="1" applyProtection="1">
      <alignment vertical="center" wrapText="1"/>
    </xf>
    <xf numFmtId="165" fontId="19" fillId="2" borderId="0" xfId="0" applyNumberFormat="1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center" vertical="top" wrapText="1"/>
    </xf>
    <xf numFmtId="165" fontId="5" fillId="2" borderId="0" xfId="0" applyNumberFormat="1" applyFont="1" applyFill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left" vertical="top" wrapText="1"/>
    </xf>
    <xf numFmtId="0" fontId="14" fillId="2" borderId="0" xfId="0" applyFont="1" applyFill="1" applyAlignment="1" applyProtection="1">
      <alignment wrapText="1"/>
    </xf>
    <xf numFmtId="165" fontId="19" fillId="2" borderId="0" xfId="0" applyNumberFormat="1" applyFont="1" applyFill="1" applyAlignment="1" applyProtection="1">
      <alignment vertical="center" wrapText="1"/>
    </xf>
    <xf numFmtId="4" fontId="8" fillId="2" borderId="0" xfId="0" applyNumberFormat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165" fontId="8" fillId="2" borderId="0" xfId="0" applyNumberFormat="1" applyFont="1" applyFill="1" applyAlignment="1">
      <alignment horizontal="right" wrapText="1"/>
    </xf>
    <xf numFmtId="165" fontId="8" fillId="2" borderId="0" xfId="0" applyNumberFormat="1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14" fontId="28" fillId="2" borderId="0" xfId="0" applyNumberFormat="1" applyFont="1" applyFill="1" applyAlignment="1">
      <alignment horizontal="justify" vertical="center" wrapText="1"/>
    </xf>
    <xf numFmtId="0" fontId="2" fillId="2" borderId="0" xfId="0" applyFont="1" applyFill="1" applyBorder="1" applyAlignment="1" applyProtection="1">
      <alignment horizontal="justify" wrapText="1"/>
    </xf>
    <xf numFmtId="165" fontId="5" fillId="2" borderId="14" xfId="0" applyNumberFormat="1" applyFont="1" applyFill="1" applyBorder="1" applyAlignment="1" applyProtection="1">
      <alignment horizontal="center" vertical="center" wrapText="1"/>
    </xf>
    <xf numFmtId="166" fontId="5" fillId="2" borderId="10" xfId="0" applyNumberFormat="1" applyFont="1" applyFill="1" applyBorder="1" applyAlignment="1">
      <alignment horizontal="justify" vertical="center" wrapText="1"/>
    </xf>
    <xf numFmtId="166" fontId="5" fillId="2" borderId="11" xfId="0" applyNumberFormat="1" applyFont="1" applyFill="1" applyBorder="1" applyAlignment="1">
      <alignment horizontal="justify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165" fontId="10" fillId="2" borderId="0" xfId="0" applyNumberFormat="1" applyFont="1" applyFill="1" applyAlignment="1">
      <alignment horizontal="right" wrapText="1"/>
    </xf>
    <xf numFmtId="0" fontId="14" fillId="2" borderId="0" xfId="0" applyFont="1" applyFill="1" applyBorder="1" applyAlignment="1" applyProtection="1">
      <alignment horizontal="left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6" fontId="5" fillId="2" borderId="12" xfId="0" applyNumberFormat="1" applyFont="1" applyFill="1" applyBorder="1" applyAlignment="1">
      <alignment horizontal="justify" vertical="center" wrapText="1"/>
    </xf>
    <xf numFmtId="166" fontId="5" fillId="2" borderId="13" xfId="0" applyNumberFormat="1" applyFont="1" applyFill="1" applyBorder="1" applyAlignment="1">
      <alignment horizontal="justify" vertical="center" wrapText="1"/>
    </xf>
    <xf numFmtId="166" fontId="5" fillId="2" borderId="11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166" fontId="5" fillId="2" borderId="1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166" fontId="19" fillId="2" borderId="8" xfId="0" applyNumberFormat="1" applyFont="1" applyFill="1" applyBorder="1" applyAlignment="1">
      <alignment horizontal="center" vertical="top" wrapText="1"/>
    </xf>
    <xf numFmtId="166" fontId="19" fillId="2" borderId="9" xfId="0" applyNumberFormat="1" applyFont="1" applyFill="1" applyBorder="1" applyAlignment="1">
      <alignment horizontal="center" vertical="top" wrapText="1"/>
    </xf>
    <xf numFmtId="166" fontId="19" fillId="2" borderId="10" xfId="0" applyNumberFormat="1" applyFont="1" applyFill="1" applyBorder="1" applyAlignment="1">
      <alignment horizontal="center" vertical="top" wrapText="1"/>
    </xf>
    <xf numFmtId="166" fontId="19" fillId="2" borderId="11" xfId="0" applyNumberFormat="1" applyFont="1" applyFill="1" applyBorder="1" applyAlignment="1">
      <alignment horizontal="center" vertical="top" wrapText="1"/>
    </xf>
    <xf numFmtId="166" fontId="19" fillId="2" borderId="12" xfId="0" applyNumberFormat="1" applyFont="1" applyFill="1" applyBorder="1" applyAlignment="1">
      <alignment horizontal="center" vertical="top" wrapText="1"/>
    </xf>
    <xf numFmtId="166" fontId="19" fillId="2" borderId="13" xfId="0" applyNumberFormat="1" applyFont="1" applyFill="1" applyBorder="1" applyAlignment="1">
      <alignment horizontal="center" vertical="top" wrapText="1"/>
    </xf>
    <xf numFmtId="166" fontId="5" fillId="2" borderId="10" xfId="0" applyNumberFormat="1" applyFont="1" applyFill="1" applyBorder="1" applyAlignment="1">
      <alignment horizontal="left" vertical="center" wrapText="1"/>
    </xf>
    <xf numFmtId="166" fontId="5" fillId="2" borderId="11" xfId="0" applyNumberFormat="1" applyFont="1" applyFill="1" applyBorder="1" applyAlignment="1">
      <alignment horizontal="left" vertical="center" wrapText="1"/>
    </xf>
    <xf numFmtId="166" fontId="5" fillId="2" borderId="12" xfId="0" applyNumberFormat="1" applyFont="1" applyFill="1" applyBorder="1" applyAlignment="1">
      <alignment horizontal="left" vertical="center" wrapText="1"/>
    </xf>
    <xf numFmtId="166" fontId="5" fillId="2" borderId="13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66" fontId="5" fillId="2" borderId="10" xfId="0" applyNumberFormat="1" applyFont="1" applyFill="1" applyBorder="1" applyAlignment="1">
      <alignment horizontal="left" vertical="top" wrapText="1"/>
    </xf>
    <xf numFmtId="166" fontId="5" fillId="2" borderId="11" xfId="0" applyNumberFormat="1" applyFont="1" applyFill="1" applyBorder="1" applyAlignment="1">
      <alignment horizontal="left" vertical="top" wrapText="1"/>
    </xf>
    <xf numFmtId="166" fontId="5" fillId="2" borderId="12" xfId="0" applyNumberFormat="1" applyFont="1" applyFill="1" applyBorder="1" applyAlignment="1">
      <alignment horizontal="left" vertical="top" wrapText="1"/>
    </xf>
    <xf numFmtId="166" fontId="5" fillId="2" borderId="13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justify" vertical="top" wrapText="1"/>
    </xf>
    <xf numFmtId="166" fontId="5" fillId="2" borderId="9" xfId="0" applyNumberFormat="1" applyFont="1" applyFill="1" applyBorder="1" applyAlignment="1">
      <alignment horizontal="justify" vertical="top" wrapText="1"/>
    </xf>
    <xf numFmtId="166" fontId="5" fillId="2" borderId="10" xfId="0" applyNumberFormat="1" applyFont="1" applyFill="1" applyBorder="1" applyAlignment="1">
      <alignment horizontal="justify" vertical="top" wrapText="1"/>
    </xf>
    <xf numFmtId="166" fontId="5" fillId="2" borderId="11" xfId="0" applyNumberFormat="1" applyFont="1" applyFill="1" applyBorder="1" applyAlignment="1">
      <alignment horizontal="justify" vertical="top" wrapText="1"/>
    </xf>
    <xf numFmtId="166" fontId="5" fillId="2" borderId="12" xfId="0" applyNumberFormat="1" applyFont="1" applyFill="1" applyBorder="1" applyAlignment="1">
      <alignment horizontal="justify" vertical="top" wrapText="1"/>
    </xf>
    <xf numFmtId="166" fontId="5" fillId="2" borderId="13" xfId="0" applyNumberFormat="1" applyFont="1" applyFill="1" applyBorder="1" applyAlignment="1">
      <alignment horizontal="justify" vertical="top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vertical="center"/>
    </xf>
    <xf numFmtId="166" fontId="5" fillId="2" borderId="10" xfId="0" applyNumberFormat="1" applyFont="1" applyFill="1" applyBorder="1" applyAlignment="1">
      <alignment vertical="center"/>
    </xf>
    <xf numFmtId="166" fontId="5" fillId="2" borderId="10" xfId="0" applyNumberFormat="1" applyFont="1" applyFill="1" applyBorder="1" applyAlignment="1">
      <alignment horizontal="center" vertical="top" wrapText="1"/>
    </xf>
    <xf numFmtId="166" fontId="5" fillId="2" borderId="8" xfId="0" applyNumberFormat="1" applyFont="1" applyFill="1" applyBorder="1" applyAlignment="1">
      <alignment horizontal="center" vertical="top" wrapText="1"/>
    </xf>
    <xf numFmtId="166" fontId="5" fillId="2" borderId="9" xfId="0" applyNumberFormat="1" applyFont="1" applyFill="1" applyBorder="1" applyAlignment="1">
      <alignment horizontal="center" vertical="top" wrapText="1"/>
    </xf>
    <xf numFmtId="166" fontId="5" fillId="2" borderId="11" xfId="0" applyNumberFormat="1" applyFont="1" applyFill="1" applyBorder="1" applyAlignment="1">
      <alignment horizontal="center" vertical="top" wrapText="1"/>
    </xf>
    <xf numFmtId="166" fontId="5" fillId="2" borderId="8" xfId="0" applyNumberFormat="1" applyFont="1" applyFill="1" applyBorder="1" applyAlignment="1">
      <alignment vertical="top" wrapText="1"/>
    </xf>
    <xf numFmtId="166" fontId="5" fillId="2" borderId="9" xfId="0" applyNumberFormat="1" applyFont="1" applyFill="1" applyBorder="1" applyAlignment="1">
      <alignment vertical="top" wrapText="1"/>
    </xf>
    <xf numFmtId="166" fontId="5" fillId="2" borderId="12" xfId="0" applyNumberFormat="1" applyFont="1" applyFill="1" applyBorder="1" applyAlignment="1">
      <alignment horizontal="center" vertical="top" wrapText="1"/>
    </xf>
    <xf numFmtId="166" fontId="5" fillId="2" borderId="13" xfId="0" applyNumberFormat="1" applyFont="1" applyFill="1" applyBorder="1" applyAlignment="1">
      <alignment horizontal="center" vertical="top" wrapText="1"/>
    </xf>
    <xf numFmtId="166" fontId="5" fillId="2" borderId="8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top" wrapText="1"/>
    </xf>
    <xf numFmtId="166" fontId="3" fillId="2" borderId="0" xfId="0" applyNumberFormat="1" applyFont="1" applyFill="1" applyBorder="1" applyAlignment="1">
      <alignment horizontal="center" vertical="top" wrapText="1"/>
    </xf>
    <xf numFmtId="166" fontId="3" fillId="2" borderId="11" xfId="0" applyNumberFormat="1" applyFont="1" applyFill="1" applyBorder="1" applyAlignment="1">
      <alignment horizontal="center" vertical="top" wrapText="1"/>
    </xf>
    <xf numFmtId="166" fontId="3" fillId="2" borderId="12" xfId="0" applyNumberFormat="1" applyFont="1" applyFill="1" applyBorder="1" applyAlignment="1">
      <alignment horizontal="center" vertical="top" wrapText="1"/>
    </xf>
    <xf numFmtId="166" fontId="3" fillId="2" borderId="13" xfId="0" applyNumberFormat="1" applyFont="1" applyFill="1" applyBorder="1" applyAlignment="1">
      <alignment horizontal="center" vertical="top" wrapText="1"/>
    </xf>
    <xf numFmtId="166" fontId="3" fillId="2" borderId="8" xfId="0" applyNumberFormat="1" applyFont="1" applyFill="1" applyBorder="1" applyAlignment="1">
      <alignment horizontal="center" vertical="top" wrapText="1"/>
    </xf>
    <xf numFmtId="166" fontId="3" fillId="2" borderId="9" xfId="0" applyNumberFormat="1" applyFont="1" applyFill="1" applyBorder="1" applyAlignment="1">
      <alignment horizontal="center" vertical="top" wrapText="1"/>
    </xf>
    <xf numFmtId="166" fontId="6" fillId="2" borderId="8" xfId="0" applyNumberFormat="1" applyFont="1" applyFill="1" applyBorder="1" applyAlignment="1">
      <alignment horizontal="center" vertical="top" wrapText="1"/>
    </xf>
    <xf numFmtId="166" fontId="6" fillId="2" borderId="9" xfId="0" applyNumberFormat="1" applyFont="1" applyFill="1" applyBorder="1" applyAlignment="1">
      <alignment horizontal="center" vertical="top" wrapText="1"/>
    </xf>
    <xf numFmtId="166" fontId="6" fillId="2" borderId="10" xfId="0" applyNumberFormat="1" applyFont="1" applyFill="1" applyBorder="1" applyAlignment="1">
      <alignment horizontal="center" vertical="top" wrapText="1"/>
    </xf>
    <xf numFmtId="166" fontId="6" fillId="2" borderId="11" xfId="0" applyNumberFormat="1" applyFont="1" applyFill="1" applyBorder="1" applyAlignment="1">
      <alignment horizontal="center" vertical="top" wrapText="1"/>
    </xf>
    <xf numFmtId="166" fontId="6" fillId="2" borderId="12" xfId="0" applyNumberFormat="1" applyFont="1" applyFill="1" applyBorder="1" applyAlignment="1">
      <alignment horizontal="center" vertical="top" wrapText="1"/>
    </xf>
    <xf numFmtId="166" fontId="6" fillId="2" borderId="13" xfId="0" applyNumberFormat="1" applyFont="1" applyFill="1" applyBorder="1" applyAlignment="1">
      <alignment horizontal="center" vertical="top" wrapText="1"/>
    </xf>
    <xf numFmtId="166" fontId="5" fillId="2" borderId="8" xfId="0" applyNumberFormat="1" applyFont="1" applyFill="1" applyBorder="1" applyAlignment="1">
      <alignment horizontal="justify" vertical="center" wrapText="1"/>
    </xf>
    <xf numFmtId="166" fontId="5" fillId="2" borderId="9" xfId="0" applyNumberFormat="1" applyFont="1" applyFill="1" applyBorder="1" applyAlignment="1">
      <alignment horizontal="justify" vertical="center" wrapText="1"/>
    </xf>
    <xf numFmtId="166" fontId="2" fillId="2" borderId="12" xfId="0" applyNumberFormat="1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 wrapText="1"/>
    </xf>
    <xf numFmtId="166" fontId="2" fillId="2" borderId="13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15" fillId="2" borderId="8" xfId="0" applyNumberFormat="1" applyFont="1" applyFill="1" applyBorder="1" applyAlignment="1">
      <alignment horizontal="center" vertical="center" wrapText="1"/>
    </xf>
    <xf numFmtId="166" fontId="15" fillId="2" borderId="9" xfId="0" applyNumberFormat="1" applyFont="1" applyFill="1" applyBorder="1" applyAlignment="1">
      <alignment horizontal="center" vertical="center" wrapText="1"/>
    </xf>
    <xf numFmtId="166" fontId="15" fillId="2" borderId="10" xfId="0" applyNumberFormat="1" applyFont="1" applyFill="1" applyBorder="1" applyAlignment="1">
      <alignment horizontal="center" vertical="center" wrapText="1"/>
    </xf>
    <xf numFmtId="166" fontId="15" fillId="2" borderId="11" xfId="0" applyNumberFormat="1" applyFont="1" applyFill="1" applyBorder="1" applyAlignment="1">
      <alignment horizontal="center" vertical="center" wrapText="1"/>
    </xf>
    <xf numFmtId="166" fontId="15" fillId="2" borderId="12" xfId="0" applyNumberFormat="1" applyFont="1" applyFill="1" applyBorder="1" applyAlignment="1">
      <alignment horizontal="center" vertical="center" wrapText="1"/>
    </xf>
    <xf numFmtId="166" fontId="15" fillId="2" borderId="13" xfId="0" applyNumberFormat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AK137"/>
  <sheetViews>
    <sheetView tabSelected="1" zoomScale="55" zoomScaleNormal="55" workbookViewId="0">
      <pane xSplit="7" ySplit="2" topLeftCell="H105" activePane="bottomRight" state="frozen"/>
      <selection pane="topRight" activeCell="H1" sqref="H1"/>
      <selection pane="bottomLeft" activeCell="A3" sqref="A3"/>
      <selection pane="bottomRight" activeCell="I15" sqref="I15"/>
    </sheetView>
  </sheetViews>
  <sheetFormatPr defaultColWidth="8.85546875" defaultRowHeight="15.75" x14ac:dyDescent="0.25"/>
  <cols>
    <col min="1" max="1" width="57.140625" style="19" customWidth="1"/>
    <col min="2" max="2" width="21.140625" style="19" customWidth="1"/>
    <col min="3" max="3" width="16" style="19" customWidth="1"/>
    <col min="4" max="4" width="16.85546875" style="19" customWidth="1"/>
    <col min="5" max="5" width="16.7109375" style="19" customWidth="1"/>
    <col min="6" max="7" width="13.42578125" style="19" customWidth="1"/>
    <col min="8" max="8" width="15.7109375" style="3" customWidth="1"/>
    <col min="9" max="9" width="14.140625" style="3" customWidth="1"/>
    <col min="10" max="10" width="16.140625" style="3" customWidth="1"/>
    <col min="11" max="11" width="15" style="3" customWidth="1"/>
    <col min="12" max="12" width="15.42578125" style="3" customWidth="1"/>
    <col min="13" max="13" width="16.85546875" style="3" customWidth="1"/>
    <col min="14" max="14" width="16.28515625" style="20" customWidth="1"/>
    <col min="15" max="15" width="14.7109375" style="20" customWidth="1"/>
    <col min="16" max="16" width="18.140625" style="20" customWidth="1"/>
    <col min="17" max="17" width="14.5703125" style="20" customWidth="1"/>
    <col min="18" max="18" width="15.85546875" style="20" customWidth="1"/>
    <col min="19" max="19" width="16.85546875" style="20" customWidth="1"/>
    <col min="20" max="20" width="15.5703125" style="3" customWidth="1"/>
    <col min="21" max="21" width="15.42578125" style="4" customWidth="1"/>
    <col min="22" max="24" width="15" style="3" customWidth="1"/>
    <col min="25" max="25" width="18" style="3" customWidth="1"/>
    <col min="26" max="26" width="16.85546875" style="3" customWidth="1"/>
    <col min="27" max="28" width="15" style="3" customWidth="1"/>
    <col min="29" max="29" width="13.85546875" style="3" customWidth="1"/>
    <col min="30" max="30" width="18.85546875" style="3" customWidth="1"/>
    <col min="31" max="31" width="19" style="3" customWidth="1"/>
    <col min="32" max="32" width="35.140625" style="21" customWidth="1"/>
    <col min="33" max="33" width="49.28515625" style="21" customWidth="1"/>
    <col min="34" max="34" width="27" style="1" hidden="1" customWidth="1"/>
    <col min="35" max="35" width="18.42578125" style="1" hidden="1" customWidth="1"/>
    <col min="36" max="36" width="2.5703125" style="1" hidden="1" customWidth="1"/>
    <col min="37" max="37" width="2.5703125" style="2" hidden="1" customWidth="1"/>
    <col min="38" max="38" width="0" style="3" hidden="1" customWidth="1"/>
    <col min="39" max="16384" width="8.85546875" style="3"/>
  </cols>
  <sheetData>
    <row r="1" spans="1:37" ht="19.5" customHeight="1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G1" s="22" t="s">
        <v>1</v>
      </c>
    </row>
    <row r="2" spans="1:37" ht="41.25" customHeight="1" x14ac:dyDescent="0.25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AC2" s="5"/>
    </row>
    <row r="3" spans="1:37" ht="13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</row>
    <row r="4" spans="1:37" s="25" customFormat="1" ht="18.75" customHeight="1" x14ac:dyDescent="0.25">
      <c r="A4" s="198" t="s">
        <v>3</v>
      </c>
      <c r="B4" s="201" t="s">
        <v>4</v>
      </c>
      <c r="C4" s="201" t="s">
        <v>4</v>
      </c>
      <c r="D4" s="201" t="s">
        <v>5</v>
      </c>
      <c r="E4" s="201" t="s">
        <v>6</v>
      </c>
      <c r="F4" s="193" t="s">
        <v>7</v>
      </c>
      <c r="G4" s="194"/>
      <c r="H4" s="193" t="s">
        <v>8</v>
      </c>
      <c r="I4" s="194"/>
      <c r="J4" s="193" t="s">
        <v>9</v>
      </c>
      <c r="K4" s="194"/>
      <c r="L4" s="193" t="s">
        <v>10</v>
      </c>
      <c r="M4" s="194"/>
      <c r="N4" s="193" t="s">
        <v>11</v>
      </c>
      <c r="O4" s="194"/>
      <c r="P4" s="193" t="s">
        <v>12</v>
      </c>
      <c r="Q4" s="194"/>
      <c r="R4" s="193" t="s">
        <v>13</v>
      </c>
      <c r="S4" s="194"/>
      <c r="T4" s="193" t="s">
        <v>14</v>
      </c>
      <c r="U4" s="194"/>
      <c r="V4" s="193" t="s">
        <v>15</v>
      </c>
      <c r="W4" s="194"/>
      <c r="X4" s="193" t="s">
        <v>16</v>
      </c>
      <c r="Y4" s="194"/>
      <c r="Z4" s="193" t="s">
        <v>17</v>
      </c>
      <c r="AA4" s="194"/>
      <c r="AB4" s="193" t="s">
        <v>18</v>
      </c>
      <c r="AC4" s="194"/>
      <c r="AD4" s="193" t="s">
        <v>19</v>
      </c>
      <c r="AE4" s="194"/>
      <c r="AF4" s="195"/>
      <c r="AG4" s="196"/>
      <c r="AH4" s="23"/>
      <c r="AI4" s="23"/>
      <c r="AJ4" s="23"/>
      <c r="AK4" s="24"/>
    </row>
    <row r="5" spans="1:37" s="31" customFormat="1" ht="78.75" customHeight="1" x14ac:dyDescent="0.25">
      <c r="A5" s="199"/>
      <c r="B5" s="202"/>
      <c r="C5" s="202"/>
      <c r="D5" s="202"/>
      <c r="E5" s="202"/>
      <c r="F5" s="26"/>
      <c r="G5" s="26"/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27"/>
      <c r="AE5" s="28"/>
      <c r="AF5" s="183" t="s">
        <v>20</v>
      </c>
      <c r="AG5" s="184"/>
      <c r="AH5" s="29" t="s">
        <v>21</v>
      </c>
      <c r="AI5" s="29" t="s">
        <v>22</v>
      </c>
      <c r="AJ5" s="29" t="s">
        <v>23</v>
      </c>
      <c r="AK5" s="30"/>
    </row>
    <row r="6" spans="1:37" s="31" customFormat="1" ht="49.5" x14ac:dyDescent="0.25">
      <c r="A6" s="200"/>
      <c r="B6" s="32">
        <v>2020</v>
      </c>
      <c r="C6" s="33">
        <v>43983</v>
      </c>
      <c r="D6" s="33">
        <v>43983</v>
      </c>
      <c r="E6" s="33">
        <v>43983</v>
      </c>
      <c r="F6" s="34" t="s">
        <v>24</v>
      </c>
      <c r="G6" s="34" t="s">
        <v>25</v>
      </c>
      <c r="H6" s="34" t="s">
        <v>26</v>
      </c>
      <c r="I6" s="34" t="s">
        <v>27</v>
      </c>
      <c r="J6" s="34" t="s">
        <v>26</v>
      </c>
      <c r="K6" s="34" t="s">
        <v>27</v>
      </c>
      <c r="L6" s="34" t="s">
        <v>26</v>
      </c>
      <c r="M6" s="34" t="s">
        <v>27</v>
      </c>
      <c r="N6" s="34" t="s">
        <v>26</v>
      </c>
      <c r="O6" s="34" t="s">
        <v>27</v>
      </c>
      <c r="P6" s="34" t="s">
        <v>26</v>
      </c>
      <c r="Q6" s="34" t="s">
        <v>27</v>
      </c>
      <c r="R6" s="34" t="s">
        <v>26</v>
      </c>
      <c r="S6" s="34" t="s">
        <v>27</v>
      </c>
      <c r="T6" s="34" t="s">
        <v>26</v>
      </c>
      <c r="U6" s="34" t="s">
        <v>27</v>
      </c>
      <c r="V6" s="34" t="s">
        <v>26</v>
      </c>
      <c r="W6" s="34" t="s">
        <v>27</v>
      </c>
      <c r="X6" s="34" t="s">
        <v>26</v>
      </c>
      <c r="Y6" s="34" t="s">
        <v>27</v>
      </c>
      <c r="Z6" s="34" t="s">
        <v>26</v>
      </c>
      <c r="AA6" s="34" t="s">
        <v>27</v>
      </c>
      <c r="AB6" s="34" t="s">
        <v>26</v>
      </c>
      <c r="AC6" s="34" t="s">
        <v>27</v>
      </c>
      <c r="AD6" s="34" t="s">
        <v>26</v>
      </c>
      <c r="AE6" s="34" t="s">
        <v>27</v>
      </c>
      <c r="AF6" s="35"/>
      <c r="AG6" s="36"/>
      <c r="AH6" s="29"/>
      <c r="AI6" s="29"/>
      <c r="AJ6" s="29"/>
      <c r="AK6" s="30"/>
    </row>
    <row r="7" spans="1:37" s="40" customFormat="1" ht="16.5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7">
        <v>22</v>
      </c>
      <c r="W7" s="37">
        <v>23</v>
      </c>
      <c r="X7" s="37">
        <v>24</v>
      </c>
      <c r="Y7" s="37">
        <v>25</v>
      </c>
      <c r="Z7" s="37">
        <v>26</v>
      </c>
      <c r="AA7" s="37">
        <v>27</v>
      </c>
      <c r="AB7" s="37">
        <v>28</v>
      </c>
      <c r="AC7" s="37">
        <v>29</v>
      </c>
      <c r="AD7" s="37">
        <v>30</v>
      </c>
      <c r="AE7" s="38">
        <v>31</v>
      </c>
      <c r="AF7" s="185">
        <v>32</v>
      </c>
      <c r="AG7" s="186"/>
      <c r="AH7" s="1"/>
      <c r="AI7" s="1"/>
      <c r="AJ7" s="1"/>
      <c r="AK7" s="39"/>
    </row>
    <row r="8" spans="1:37" s="40" customFormat="1" ht="16.5" customHeight="1" x14ac:dyDescent="0.25">
      <c r="A8" s="163" t="s">
        <v>28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5"/>
      <c r="AE8" s="41"/>
      <c r="AF8" s="42"/>
      <c r="AG8" s="43"/>
      <c r="AH8" s="1"/>
      <c r="AI8" s="1"/>
      <c r="AJ8" s="1"/>
      <c r="AK8" s="39"/>
    </row>
    <row r="9" spans="1:37" s="40" customFormat="1" ht="59.25" customHeight="1" x14ac:dyDescent="0.25">
      <c r="A9" s="154" t="s">
        <v>29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6"/>
      <c r="AF9" s="42"/>
      <c r="AG9" s="43"/>
      <c r="AH9" s="1"/>
      <c r="AI9" s="1"/>
      <c r="AJ9" s="1"/>
      <c r="AK9" s="39"/>
    </row>
    <row r="10" spans="1:37" s="11" customFormat="1" ht="24" customHeight="1" x14ac:dyDescent="0.25">
      <c r="A10" s="44" t="s">
        <v>30</v>
      </c>
      <c r="B10" s="45">
        <f>B11+B12+B13+B15</f>
        <v>2000</v>
      </c>
      <c r="C10" s="45">
        <f>C11+C12+C13+C15</f>
        <v>0</v>
      </c>
      <c r="D10" s="45">
        <f>D11+D12+D13+D15</f>
        <v>0</v>
      </c>
      <c r="E10" s="45">
        <f>E11+E12+E13+E15</f>
        <v>0</v>
      </c>
      <c r="F10" s="46">
        <f>E10/B10*100</f>
        <v>0</v>
      </c>
      <c r="G10" s="46" t="e">
        <f>E10/C10*100</f>
        <v>#DIV/0!</v>
      </c>
      <c r="H10" s="45">
        <f t="shared" ref="H10:AE10" si="0">H11+H12+H13+H15</f>
        <v>0</v>
      </c>
      <c r="I10" s="45">
        <f t="shared" si="0"/>
        <v>0</v>
      </c>
      <c r="J10" s="45">
        <f t="shared" si="0"/>
        <v>0</v>
      </c>
      <c r="K10" s="45">
        <f t="shared" si="0"/>
        <v>0</v>
      </c>
      <c r="L10" s="45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45">
        <f t="shared" si="0"/>
        <v>0</v>
      </c>
      <c r="Q10" s="45">
        <f t="shared" si="0"/>
        <v>0</v>
      </c>
      <c r="R10" s="45">
        <f t="shared" si="0"/>
        <v>0</v>
      </c>
      <c r="S10" s="45">
        <f t="shared" si="0"/>
        <v>0</v>
      </c>
      <c r="T10" s="45">
        <f t="shared" si="0"/>
        <v>0</v>
      </c>
      <c r="U10" s="45">
        <f t="shared" si="0"/>
        <v>0</v>
      </c>
      <c r="V10" s="45">
        <f t="shared" si="0"/>
        <v>0</v>
      </c>
      <c r="W10" s="45">
        <f t="shared" si="0"/>
        <v>0</v>
      </c>
      <c r="X10" s="45">
        <f t="shared" si="0"/>
        <v>0</v>
      </c>
      <c r="Y10" s="45">
        <f t="shared" si="0"/>
        <v>0</v>
      </c>
      <c r="Z10" s="45">
        <f t="shared" si="0"/>
        <v>0</v>
      </c>
      <c r="AA10" s="45">
        <f t="shared" si="0"/>
        <v>0</v>
      </c>
      <c r="AB10" s="45">
        <f t="shared" si="0"/>
        <v>0</v>
      </c>
      <c r="AC10" s="45">
        <f t="shared" si="0"/>
        <v>0</v>
      </c>
      <c r="AD10" s="45">
        <f t="shared" si="0"/>
        <v>2000</v>
      </c>
      <c r="AE10" s="45">
        <f t="shared" si="0"/>
        <v>0</v>
      </c>
      <c r="AF10" s="187"/>
      <c r="AG10" s="188"/>
      <c r="AH10" s="47">
        <f>H10+J10+L10+N10+P10+R10+T10+V10+X10+Z10+AB10+AD10</f>
        <v>2000</v>
      </c>
      <c r="AI10" s="47">
        <f>H10+J10+L10+N10++P10</f>
        <v>0</v>
      </c>
      <c r="AJ10" s="47">
        <f t="shared" ref="AJ10:AJ84" si="1">I10+K10+M10+O10+Q10+S10+U10+W10+Y10+AA10+AC10+AE10</f>
        <v>0</v>
      </c>
      <c r="AK10" s="48">
        <f t="shared" ref="AK10:AK84" si="2">C10-E10</f>
        <v>0</v>
      </c>
    </row>
    <row r="11" spans="1:37" s="11" customFormat="1" ht="20.25" customHeight="1" x14ac:dyDescent="0.25">
      <c r="A11" s="9" t="s">
        <v>31</v>
      </c>
      <c r="B11" s="13">
        <f>B18</f>
        <v>0</v>
      </c>
      <c r="C11" s="13">
        <f t="shared" ref="C11:E11" si="3">C18</f>
        <v>0</v>
      </c>
      <c r="D11" s="13">
        <f t="shared" si="3"/>
        <v>0</v>
      </c>
      <c r="E11" s="13">
        <f t="shared" si="3"/>
        <v>0</v>
      </c>
      <c r="F11" s="46" t="e">
        <f t="shared" ref="F11:F15" si="4">E11/B11*100</f>
        <v>#DIV/0!</v>
      </c>
      <c r="G11" s="46" t="e">
        <f>E11/C11*100</f>
        <v>#DIV/0!</v>
      </c>
      <c r="H11" s="13">
        <f t="shared" ref="H11:AC13" si="5">H18</f>
        <v>0</v>
      </c>
      <c r="I11" s="13">
        <f t="shared" si="5"/>
        <v>0</v>
      </c>
      <c r="J11" s="13">
        <f t="shared" si="5"/>
        <v>0</v>
      </c>
      <c r="K11" s="13">
        <f t="shared" si="5"/>
        <v>0</v>
      </c>
      <c r="L11" s="13">
        <f t="shared" si="5"/>
        <v>0</v>
      </c>
      <c r="M11" s="13">
        <f t="shared" si="5"/>
        <v>0</v>
      </c>
      <c r="N11" s="13">
        <f t="shared" si="5"/>
        <v>0</v>
      </c>
      <c r="O11" s="13">
        <f t="shared" si="5"/>
        <v>0</v>
      </c>
      <c r="P11" s="13">
        <f t="shared" si="5"/>
        <v>0</v>
      </c>
      <c r="Q11" s="13">
        <f t="shared" si="5"/>
        <v>0</v>
      </c>
      <c r="R11" s="13">
        <f t="shared" si="5"/>
        <v>0</v>
      </c>
      <c r="S11" s="13">
        <f t="shared" si="5"/>
        <v>0</v>
      </c>
      <c r="T11" s="13">
        <f t="shared" si="5"/>
        <v>0</v>
      </c>
      <c r="U11" s="13">
        <f t="shared" si="5"/>
        <v>0</v>
      </c>
      <c r="V11" s="13">
        <f t="shared" si="5"/>
        <v>0</v>
      </c>
      <c r="W11" s="13">
        <f t="shared" si="5"/>
        <v>0</v>
      </c>
      <c r="X11" s="13">
        <f t="shared" si="5"/>
        <v>0</v>
      </c>
      <c r="Y11" s="13">
        <f t="shared" si="5"/>
        <v>0</v>
      </c>
      <c r="Z11" s="13">
        <f t="shared" si="5"/>
        <v>0</v>
      </c>
      <c r="AA11" s="13">
        <f t="shared" si="5"/>
        <v>0</v>
      </c>
      <c r="AB11" s="13">
        <f t="shared" si="5"/>
        <v>0</v>
      </c>
      <c r="AC11" s="13">
        <f t="shared" si="5"/>
        <v>0</v>
      </c>
      <c r="AD11" s="13">
        <v>0</v>
      </c>
      <c r="AE11" s="13">
        <f>AE17</f>
        <v>0</v>
      </c>
      <c r="AF11" s="189"/>
      <c r="AG11" s="190"/>
      <c r="AH11" s="47">
        <f t="shared" ref="AH11:AH84" si="6">H11+J11+L11+N11+P11+R11+T11+V11+X11+Z11+AB11+AD11</f>
        <v>0</v>
      </c>
      <c r="AI11" s="47">
        <f t="shared" ref="AI11:AI74" si="7">H11+J11+L11+N11++P11</f>
        <v>0</v>
      </c>
      <c r="AJ11" s="47">
        <f t="shared" si="1"/>
        <v>0</v>
      </c>
      <c r="AK11" s="48">
        <f t="shared" si="2"/>
        <v>0</v>
      </c>
    </row>
    <row r="12" spans="1:37" s="11" customFormat="1" ht="20.25" customHeight="1" x14ac:dyDescent="0.25">
      <c r="A12" s="9" t="s">
        <v>32</v>
      </c>
      <c r="B12" s="13">
        <f t="shared" ref="B12:E13" si="8">B19</f>
        <v>1820</v>
      </c>
      <c r="C12" s="13">
        <f t="shared" si="8"/>
        <v>0</v>
      </c>
      <c r="D12" s="13">
        <f t="shared" si="8"/>
        <v>0</v>
      </c>
      <c r="E12" s="13">
        <f t="shared" si="8"/>
        <v>0</v>
      </c>
      <c r="F12" s="46">
        <f t="shared" si="4"/>
        <v>0</v>
      </c>
      <c r="G12" s="46" t="e">
        <f t="shared" ref="G12:G15" si="9">E12/C12*100</f>
        <v>#DIV/0!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0</v>
      </c>
      <c r="R12" s="13">
        <f t="shared" si="5"/>
        <v>0</v>
      </c>
      <c r="S12" s="13">
        <f t="shared" si="5"/>
        <v>0</v>
      </c>
      <c r="T12" s="13">
        <f t="shared" si="5"/>
        <v>0</v>
      </c>
      <c r="U12" s="13">
        <f t="shared" si="5"/>
        <v>0</v>
      </c>
      <c r="V12" s="13">
        <f t="shared" si="5"/>
        <v>0</v>
      </c>
      <c r="W12" s="13">
        <f t="shared" si="5"/>
        <v>0</v>
      </c>
      <c r="X12" s="13">
        <f t="shared" si="5"/>
        <v>0</v>
      </c>
      <c r="Y12" s="13">
        <f t="shared" si="5"/>
        <v>0</v>
      </c>
      <c r="Z12" s="13">
        <f t="shared" si="5"/>
        <v>0</v>
      </c>
      <c r="AA12" s="13">
        <f t="shared" si="5"/>
        <v>0</v>
      </c>
      <c r="AB12" s="13">
        <f t="shared" si="5"/>
        <v>0</v>
      </c>
      <c r="AC12" s="13">
        <f t="shared" si="5"/>
        <v>0</v>
      </c>
      <c r="AD12" s="8">
        <v>1820</v>
      </c>
      <c r="AE12" s="13">
        <f>AE18</f>
        <v>0</v>
      </c>
      <c r="AF12" s="189"/>
      <c r="AG12" s="190"/>
      <c r="AH12" s="47">
        <f t="shared" si="6"/>
        <v>1820</v>
      </c>
      <c r="AI12" s="47">
        <f t="shared" si="7"/>
        <v>0</v>
      </c>
      <c r="AJ12" s="47">
        <f t="shared" si="1"/>
        <v>0</v>
      </c>
      <c r="AK12" s="48">
        <f t="shared" si="2"/>
        <v>0</v>
      </c>
    </row>
    <row r="13" spans="1:37" s="11" customFormat="1" ht="22.5" customHeight="1" x14ac:dyDescent="0.25">
      <c r="A13" s="9" t="s">
        <v>33</v>
      </c>
      <c r="B13" s="13">
        <f t="shared" si="8"/>
        <v>180</v>
      </c>
      <c r="C13" s="13">
        <f t="shared" si="8"/>
        <v>0</v>
      </c>
      <c r="D13" s="13">
        <f t="shared" si="8"/>
        <v>0</v>
      </c>
      <c r="E13" s="13">
        <f t="shared" si="8"/>
        <v>0</v>
      </c>
      <c r="F13" s="46">
        <f t="shared" si="4"/>
        <v>0</v>
      </c>
      <c r="G13" s="46" t="e">
        <f t="shared" si="9"/>
        <v>#DIV/0!</v>
      </c>
      <c r="H13" s="13">
        <f t="shared" si="5"/>
        <v>0</v>
      </c>
      <c r="I13" s="13">
        <f t="shared" si="5"/>
        <v>0</v>
      </c>
      <c r="J13" s="13">
        <f t="shared" si="5"/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3">
        <f t="shared" si="5"/>
        <v>0</v>
      </c>
      <c r="X13" s="13">
        <f t="shared" si="5"/>
        <v>0</v>
      </c>
      <c r="Y13" s="13">
        <f t="shared" si="5"/>
        <v>0</v>
      </c>
      <c r="Z13" s="13">
        <f t="shared" si="5"/>
        <v>0</v>
      </c>
      <c r="AA13" s="13">
        <f t="shared" si="5"/>
        <v>0</v>
      </c>
      <c r="AB13" s="13">
        <f t="shared" si="5"/>
        <v>0</v>
      </c>
      <c r="AC13" s="13">
        <f t="shared" si="5"/>
        <v>0</v>
      </c>
      <c r="AD13" s="10">
        <v>180</v>
      </c>
      <c r="AE13" s="13">
        <f>AE19</f>
        <v>0</v>
      </c>
      <c r="AF13" s="189"/>
      <c r="AG13" s="190"/>
      <c r="AH13" s="47">
        <f t="shared" si="6"/>
        <v>180</v>
      </c>
      <c r="AI13" s="47">
        <f t="shared" si="7"/>
        <v>0</v>
      </c>
      <c r="AJ13" s="47">
        <f t="shared" si="1"/>
        <v>0</v>
      </c>
      <c r="AK13" s="48">
        <f t="shared" si="2"/>
        <v>0</v>
      </c>
    </row>
    <row r="14" spans="1:37" s="11" customFormat="1" ht="33" x14ac:dyDescent="0.25">
      <c r="A14" s="49" t="s">
        <v>34</v>
      </c>
      <c r="B14" s="13">
        <v>0</v>
      </c>
      <c r="C14" s="13">
        <f>H14+J14</f>
        <v>0</v>
      </c>
      <c r="D14" s="13">
        <f>E14</f>
        <v>0</v>
      </c>
      <c r="E14" s="13">
        <f>I14+K14+M14+O14+Q14+S14+U14+W14+Y14+AA14+AC14+AE14</f>
        <v>0</v>
      </c>
      <c r="F14" s="46" t="e">
        <f>E14/B14*100</f>
        <v>#DIV/0!</v>
      </c>
      <c r="G14" s="46" t="e">
        <f>E14/C14*100</f>
        <v>#DIV/0!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89"/>
      <c r="AG14" s="190"/>
      <c r="AH14" s="47"/>
      <c r="AI14" s="47">
        <f t="shared" si="7"/>
        <v>0</v>
      </c>
      <c r="AJ14" s="47"/>
      <c r="AK14" s="48"/>
    </row>
    <row r="15" spans="1:37" s="11" customFormat="1" ht="39" customHeight="1" x14ac:dyDescent="0.25">
      <c r="A15" s="50" t="s">
        <v>35</v>
      </c>
      <c r="B15" s="13">
        <f>B22</f>
        <v>0</v>
      </c>
      <c r="C15" s="13">
        <f>C22</f>
        <v>0</v>
      </c>
      <c r="D15" s="13">
        <f>D22</f>
        <v>0</v>
      </c>
      <c r="E15" s="13">
        <f>E22</f>
        <v>0</v>
      </c>
      <c r="F15" s="46" t="e">
        <f t="shared" si="4"/>
        <v>#DIV/0!</v>
      </c>
      <c r="G15" s="46" t="e">
        <f t="shared" si="9"/>
        <v>#DIV/0!</v>
      </c>
      <c r="H15" s="13">
        <f t="shared" ref="H15:AE15" si="10">H22</f>
        <v>0</v>
      </c>
      <c r="I15" s="13">
        <f t="shared" si="10"/>
        <v>0</v>
      </c>
      <c r="J15" s="13">
        <f t="shared" si="10"/>
        <v>0</v>
      </c>
      <c r="K15" s="13">
        <f t="shared" si="10"/>
        <v>0</v>
      </c>
      <c r="L15" s="13">
        <f t="shared" si="10"/>
        <v>0</v>
      </c>
      <c r="M15" s="13">
        <f t="shared" si="10"/>
        <v>0</v>
      </c>
      <c r="N15" s="13">
        <f t="shared" si="10"/>
        <v>0</v>
      </c>
      <c r="O15" s="13">
        <f t="shared" si="10"/>
        <v>0</v>
      </c>
      <c r="P15" s="13">
        <f t="shared" si="10"/>
        <v>0</v>
      </c>
      <c r="Q15" s="13">
        <f t="shared" si="10"/>
        <v>0</v>
      </c>
      <c r="R15" s="13">
        <f t="shared" si="10"/>
        <v>0</v>
      </c>
      <c r="S15" s="13">
        <f t="shared" si="10"/>
        <v>0</v>
      </c>
      <c r="T15" s="13">
        <f t="shared" si="10"/>
        <v>0</v>
      </c>
      <c r="U15" s="13">
        <f t="shared" si="10"/>
        <v>0</v>
      </c>
      <c r="V15" s="13">
        <f t="shared" si="10"/>
        <v>0</v>
      </c>
      <c r="W15" s="13">
        <f t="shared" si="10"/>
        <v>0</v>
      </c>
      <c r="X15" s="13">
        <f t="shared" si="10"/>
        <v>0</v>
      </c>
      <c r="Y15" s="13">
        <f t="shared" si="10"/>
        <v>0</v>
      </c>
      <c r="Z15" s="13">
        <f t="shared" si="10"/>
        <v>0</v>
      </c>
      <c r="AA15" s="13">
        <f t="shared" si="10"/>
        <v>0</v>
      </c>
      <c r="AB15" s="13">
        <f t="shared" si="10"/>
        <v>0</v>
      </c>
      <c r="AC15" s="13">
        <f t="shared" si="10"/>
        <v>0</v>
      </c>
      <c r="AD15" s="13">
        <f t="shared" si="10"/>
        <v>0</v>
      </c>
      <c r="AE15" s="13">
        <f t="shared" si="10"/>
        <v>0</v>
      </c>
      <c r="AF15" s="191"/>
      <c r="AG15" s="192"/>
      <c r="AH15" s="47">
        <f t="shared" si="6"/>
        <v>0</v>
      </c>
      <c r="AI15" s="47">
        <f t="shared" si="7"/>
        <v>0</v>
      </c>
      <c r="AJ15" s="47">
        <f t="shared" si="1"/>
        <v>0</v>
      </c>
      <c r="AK15" s="48">
        <f t="shared" si="2"/>
        <v>0</v>
      </c>
    </row>
    <row r="16" spans="1:37" s="11" customFormat="1" ht="25.5" customHeight="1" x14ac:dyDescent="0.25">
      <c r="A16" s="176" t="s">
        <v>36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8"/>
      <c r="AF16" s="51"/>
      <c r="AG16" s="52"/>
      <c r="AH16" s="47"/>
      <c r="AI16" s="47">
        <f t="shared" si="7"/>
        <v>0</v>
      </c>
      <c r="AJ16" s="47"/>
      <c r="AK16" s="48"/>
    </row>
    <row r="17" spans="1:37" s="11" customFormat="1" ht="22.5" customHeight="1" x14ac:dyDescent="0.25">
      <c r="A17" s="44" t="s">
        <v>30</v>
      </c>
      <c r="B17" s="45">
        <f>B18+B19+B20+B22</f>
        <v>2000</v>
      </c>
      <c r="C17" s="45">
        <f>C18+C19+C20+C22</f>
        <v>0</v>
      </c>
      <c r="D17" s="45">
        <f>D18+D19+D20+D22</f>
        <v>0</v>
      </c>
      <c r="E17" s="45">
        <f>E18+E19+E20+E22</f>
        <v>0</v>
      </c>
      <c r="F17" s="46">
        <f>E17/B17*100</f>
        <v>0</v>
      </c>
      <c r="G17" s="46" t="e">
        <f>E17/C17*100</f>
        <v>#DIV/0!</v>
      </c>
      <c r="H17" s="45">
        <f>H18+H19+H20+H22</f>
        <v>0</v>
      </c>
      <c r="I17" s="45">
        <f t="shared" ref="I17:AE17" si="11">I18+I19+I20+I22</f>
        <v>0</v>
      </c>
      <c r="J17" s="45">
        <f t="shared" si="11"/>
        <v>0</v>
      </c>
      <c r="K17" s="45">
        <f t="shared" si="11"/>
        <v>0</v>
      </c>
      <c r="L17" s="45">
        <f t="shared" si="11"/>
        <v>0</v>
      </c>
      <c r="M17" s="45">
        <f t="shared" si="11"/>
        <v>0</v>
      </c>
      <c r="N17" s="45">
        <f t="shared" si="11"/>
        <v>0</v>
      </c>
      <c r="O17" s="45">
        <f t="shared" si="11"/>
        <v>0</v>
      </c>
      <c r="P17" s="45">
        <f t="shared" si="11"/>
        <v>0</v>
      </c>
      <c r="Q17" s="45">
        <f t="shared" si="11"/>
        <v>0</v>
      </c>
      <c r="R17" s="45">
        <f t="shared" si="11"/>
        <v>0</v>
      </c>
      <c r="S17" s="45">
        <f t="shared" si="11"/>
        <v>0</v>
      </c>
      <c r="T17" s="45">
        <f t="shared" si="11"/>
        <v>0</v>
      </c>
      <c r="U17" s="45">
        <f t="shared" si="11"/>
        <v>0</v>
      </c>
      <c r="V17" s="45">
        <f t="shared" si="11"/>
        <v>0</v>
      </c>
      <c r="W17" s="45">
        <f t="shared" si="11"/>
        <v>0</v>
      </c>
      <c r="X17" s="45">
        <f>X18+X19+X20+X22</f>
        <v>0</v>
      </c>
      <c r="Y17" s="45">
        <f t="shared" si="11"/>
        <v>0</v>
      </c>
      <c r="Z17" s="45">
        <f t="shared" si="11"/>
        <v>0</v>
      </c>
      <c r="AA17" s="45">
        <f t="shared" si="11"/>
        <v>0</v>
      </c>
      <c r="AB17" s="45">
        <f t="shared" si="11"/>
        <v>0</v>
      </c>
      <c r="AC17" s="45">
        <f t="shared" si="11"/>
        <v>0</v>
      </c>
      <c r="AD17" s="45">
        <f>AD18+AD19+AD20+AD22</f>
        <v>2000</v>
      </c>
      <c r="AE17" s="45">
        <f t="shared" si="11"/>
        <v>0</v>
      </c>
      <c r="AF17" s="145" t="s">
        <v>37</v>
      </c>
      <c r="AG17" s="146"/>
      <c r="AH17" s="47">
        <f t="shared" si="6"/>
        <v>2000</v>
      </c>
      <c r="AI17" s="47">
        <f t="shared" si="7"/>
        <v>0</v>
      </c>
      <c r="AJ17" s="47">
        <f t="shared" si="1"/>
        <v>0</v>
      </c>
      <c r="AK17" s="48">
        <f t="shared" si="2"/>
        <v>0</v>
      </c>
    </row>
    <row r="18" spans="1:37" s="11" customFormat="1" ht="21.75" customHeight="1" x14ac:dyDescent="0.25">
      <c r="A18" s="9" t="s">
        <v>31</v>
      </c>
      <c r="B18" s="13">
        <f>H18+J18+L18+N18+P18+R18+T18+V18+X18+Z18+AB18+AD18</f>
        <v>0</v>
      </c>
      <c r="C18" s="13">
        <f>H18</f>
        <v>0</v>
      </c>
      <c r="D18" s="13">
        <f>E18</f>
        <v>0</v>
      </c>
      <c r="E18" s="13">
        <f>I18+K18+M18+O18+Q18+S18+U18+W18+Y18+AA18+AC18+AE18</f>
        <v>0</v>
      </c>
      <c r="F18" s="46" t="e">
        <f t="shared" ref="F18:F22" si="12">E18/B18*100</f>
        <v>#DIV/0!</v>
      </c>
      <c r="G18" s="46" t="e">
        <f t="shared" ref="G18:G22" si="13">E18/C18*100</f>
        <v>#DIV/0!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45"/>
      <c r="AG18" s="146"/>
      <c r="AH18" s="47">
        <f t="shared" si="6"/>
        <v>0</v>
      </c>
      <c r="AI18" s="47">
        <f t="shared" si="7"/>
        <v>0</v>
      </c>
      <c r="AJ18" s="47">
        <f t="shared" si="1"/>
        <v>0</v>
      </c>
      <c r="AK18" s="48">
        <f t="shared" si="2"/>
        <v>0</v>
      </c>
    </row>
    <row r="19" spans="1:37" s="11" customFormat="1" ht="23.25" customHeight="1" x14ac:dyDescent="0.25">
      <c r="A19" s="9" t="s">
        <v>38</v>
      </c>
      <c r="B19" s="13">
        <f>H19+J19+L19+N19+P19+R19+T19+V19+X19+Z19+AB19+AD19</f>
        <v>1820</v>
      </c>
      <c r="C19" s="13">
        <f>H19+J19</f>
        <v>0</v>
      </c>
      <c r="D19" s="13">
        <f>E19</f>
        <v>0</v>
      </c>
      <c r="E19" s="13">
        <f t="shared" ref="E19:E22" si="14">I19+K19+M19+O19+Q19+S19+U19+W19+Y19+AA19+AC19+AE19</f>
        <v>0</v>
      </c>
      <c r="F19" s="46">
        <f t="shared" si="12"/>
        <v>0</v>
      </c>
      <c r="G19" s="46" t="e">
        <f t="shared" si="13"/>
        <v>#DIV/0!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8">
        <v>1820</v>
      </c>
      <c r="AE19" s="13">
        <v>0</v>
      </c>
      <c r="AF19" s="145"/>
      <c r="AG19" s="146"/>
      <c r="AH19" s="47">
        <f t="shared" si="6"/>
        <v>1820</v>
      </c>
      <c r="AI19" s="47">
        <f t="shared" si="7"/>
        <v>0</v>
      </c>
      <c r="AJ19" s="47">
        <f t="shared" si="1"/>
        <v>0</v>
      </c>
      <c r="AK19" s="48">
        <f t="shared" si="2"/>
        <v>0</v>
      </c>
    </row>
    <row r="20" spans="1:37" s="11" customFormat="1" ht="23.25" customHeight="1" x14ac:dyDescent="0.25">
      <c r="A20" s="9" t="s">
        <v>39</v>
      </c>
      <c r="B20" s="13">
        <f>H20+J20+L20+N20+P20+R20+T20+V20+X20+Z20+AB20+AD20</f>
        <v>180</v>
      </c>
      <c r="C20" s="13">
        <f>H20+J20</f>
        <v>0</v>
      </c>
      <c r="D20" s="13">
        <f>E20</f>
        <v>0</v>
      </c>
      <c r="E20" s="13">
        <f t="shared" si="14"/>
        <v>0</v>
      </c>
      <c r="F20" s="46">
        <f>E20/B20*100</f>
        <v>0</v>
      </c>
      <c r="G20" s="46" t="e">
        <f>E20/C20*100</f>
        <v>#DIV/0!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0">
        <v>180</v>
      </c>
      <c r="AE20" s="13">
        <v>0</v>
      </c>
      <c r="AF20" s="145"/>
      <c r="AG20" s="146"/>
      <c r="AH20" s="47">
        <f t="shared" si="6"/>
        <v>180</v>
      </c>
      <c r="AI20" s="47">
        <f t="shared" si="7"/>
        <v>0</v>
      </c>
      <c r="AJ20" s="47">
        <f t="shared" si="1"/>
        <v>0</v>
      </c>
      <c r="AK20" s="48">
        <f t="shared" si="2"/>
        <v>0</v>
      </c>
    </row>
    <row r="21" spans="1:37" s="11" customFormat="1" ht="42" customHeight="1" x14ac:dyDescent="0.25">
      <c r="A21" s="9" t="s">
        <v>34</v>
      </c>
      <c r="B21" s="13">
        <f>H21+J21+L21+N21+P21+R21+T21+V21+X21+Z21+AB21+AD21</f>
        <v>0</v>
      </c>
      <c r="C21" s="13">
        <f>H21+J21</f>
        <v>0</v>
      </c>
      <c r="D21" s="13">
        <f>E21</f>
        <v>0</v>
      </c>
      <c r="E21" s="13">
        <f>I21+K21+M21+O21+Q21+S21+U21+W21+Y21+AA21+AC21+AE21</f>
        <v>0</v>
      </c>
      <c r="F21" s="46" t="e">
        <f>E21/B21*100</f>
        <v>#DIV/0!</v>
      </c>
      <c r="G21" s="46" t="e">
        <f>E21/C21*100</f>
        <v>#DIV/0!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45"/>
      <c r="AG21" s="146"/>
      <c r="AH21" s="47"/>
      <c r="AI21" s="47">
        <f t="shared" si="7"/>
        <v>0</v>
      </c>
      <c r="AJ21" s="47"/>
      <c r="AK21" s="48"/>
    </row>
    <row r="22" spans="1:37" s="11" customFormat="1" ht="19.5" customHeight="1" x14ac:dyDescent="0.25">
      <c r="A22" s="50" t="s">
        <v>35</v>
      </c>
      <c r="B22" s="13">
        <f>H22+J22+L22+N22+P22+R22+T22+V22+X22+Z22+AB22+AD22</f>
        <v>0</v>
      </c>
      <c r="C22" s="13">
        <f t="shared" ref="C22" si="15">H22</f>
        <v>0</v>
      </c>
      <c r="D22" s="13">
        <f>E22</f>
        <v>0</v>
      </c>
      <c r="E22" s="13">
        <f t="shared" si="14"/>
        <v>0</v>
      </c>
      <c r="F22" s="46" t="e">
        <f t="shared" si="12"/>
        <v>#DIV/0!</v>
      </c>
      <c r="G22" s="46" t="e">
        <f t="shared" si="13"/>
        <v>#DIV/0!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57"/>
      <c r="AG22" s="158"/>
      <c r="AH22" s="47">
        <f t="shared" si="6"/>
        <v>0</v>
      </c>
      <c r="AI22" s="47">
        <f t="shared" si="7"/>
        <v>0</v>
      </c>
      <c r="AJ22" s="47">
        <f t="shared" si="1"/>
        <v>0</v>
      </c>
      <c r="AK22" s="48">
        <f t="shared" si="2"/>
        <v>0</v>
      </c>
    </row>
    <row r="23" spans="1:37" s="11" customFormat="1" ht="20.25" x14ac:dyDescent="0.25">
      <c r="A23" s="154" t="s">
        <v>40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  <c r="AF23" s="53"/>
      <c r="AG23" s="54"/>
      <c r="AH23" s="47"/>
      <c r="AI23" s="47">
        <f t="shared" si="7"/>
        <v>0</v>
      </c>
      <c r="AJ23" s="47"/>
      <c r="AK23" s="48"/>
    </row>
    <row r="24" spans="1:37" s="11" customFormat="1" ht="16.5" x14ac:dyDescent="0.25">
      <c r="A24" s="44" t="s">
        <v>30</v>
      </c>
      <c r="B24" s="45">
        <f>B25+B26+B27+B29</f>
        <v>111643</v>
      </c>
      <c r="C24" s="45">
        <f t="shared" ref="C24:E24" si="16">C25+C26+C27+C29</f>
        <v>7855.5199999999995</v>
      </c>
      <c r="D24" s="45">
        <f t="shared" si="16"/>
        <v>7855.5199999999995</v>
      </c>
      <c r="E24" s="45">
        <f t="shared" si="16"/>
        <v>7855.5199999999995</v>
      </c>
      <c r="F24" s="55">
        <f>E24/B24*100</f>
        <v>7.03628530225809</v>
      </c>
      <c r="G24" s="55">
        <f>E24/C24*100</f>
        <v>100</v>
      </c>
      <c r="H24" s="45">
        <f>H25+H26+H27+H29</f>
        <v>0</v>
      </c>
      <c r="I24" s="45">
        <f t="shared" ref="I24:AE24" si="17">I25+I26+I27+I29</f>
        <v>0</v>
      </c>
      <c r="J24" s="45">
        <f t="shared" si="17"/>
        <v>3058</v>
      </c>
      <c r="K24" s="45">
        <f t="shared" si="17"/>
        <v>764.5</v>
      </c>
      <c r="L24" s="45">
        <f t="shared" si="17"/>
        <v>0</v>
      </c>
      <c r="M24" s="45">
        <f t="shared" si="17"/>
        <v>0</v>
      </c>
      <c r="N24" s="45">
        <f t="shared" si="17"/>
        <v>885.16</v>
      </c>
      <c r="O24" s="45">
        <f t="shared" si="17"/>
        <v>3178.66</v>
      </c>
      <c r="P24" s="45">
        <f t="shared" si="17"/>
        <v>3912.3599999999997</v>
      </c>
      <c r="Q24" s="45">
        <f t="shared" si="17"/>
        <v>3912.3599999999997</v>
      </c>
      <c r="R24" s="45">
        <f t="shared" si="17"/>
        <v>3901.91</v>
      </c>
      <c r="S24" s="45">
        <f t="shared" si="17"/>
        <v>0</v>
      </c>
      <c r="T24" s="45">
        <f t="shared" si="17"/>
        <v>6456.72</v>
      </c>
      <c r="U24" s="45">
        <f t="shared" si="17"/>
        <v>0</v>
      </c>
      <c r="V24" s="45">
        <f t="shared" si="17"/>
        <v>29489.88</v>
      </c>
      <c r="W24" s="45">
        <f t="shared" si="17"/>
        <v>0</v>
      </c>
      <c r="X24" s="45">
        <f t="shared" si="17"/>
        <v>13171</v>
      </c>
      <c r="Y24" s="45">
        <f t="shared" si="17"/>
        <v>0</v>
      </c>
      <c r="Z24" s="45">
        <f t="shared" si="17"/>
        <v>30648.39</v>
      </c>
      <c r="AA24" s="45">
        <f t="shared" si="17"/>
        <v>0</v>
      </c>
      <c r="AB24" s="45">
        <f t="shared" si="17"/>
        <v>18270.050000000003</v>
      </c>
      <c r="AC24" s="45">
        <f t="shared" si="17"/>
        <v>0</v>
      </c>
      <c r="AD24" s="45">
        <f t="shared" si="17"/>
        <v>1849.53</v>
      </c>
      <c r="AE24" s="45">
        <f t="shared" si="17"/>
        <v>0</v>
      </c>
      <c r="AF24" s="172"/>
      <c r="AG24" s="173"/>
      <c r="AH24" s="47">
        <f t="shared" si="6"/>
        <v>111643</v>
      </c>
      <c r="AI24" s="47">
        <f t="shared" si="7"/>
        <v>7855.5199999999995</v>
      </c>
      <c r="AJ24" s="47">
        <f t="shared" si="1"/>
        <v>7855.5199999999995</v>
      </c>
      <c r="AK24" s="48">
        <f t="shared" si="2"/>
        <v>0</v>
      </c>
    </row>
    <row r="25" spans="1:37" s="11" customFormat="1" ht="16.5" x14ac:dyDescent="0.25">
      <c r="A25" s="50" t="s">
        <v>31</v>
      </c>
      <c r="B25" s="13">
        <f>B32</f>
        <v>0</v>
      </c>
      <c r="C25" s="13">
        <f t="shared" ref="B25:E29" si="18">C32</f>
        <v>0</v>
      </c>
      <c r="D25" s="13">
        <f t="shared" si="18"/>
        <v>0</v>
      </c>
      <c r="E25" s="13">
        <f t="shared" si="18"/>
        <v>0</v>
      </c>
      <c r="F25" s="55" t="e">
        <f t="shared" ref="F25:F29" si="19">E25/B25*100</f>
        <v>#DIV/0!</v>
      </c>
      <c r="G25" s="55" t="e">
        <f t="shared" ref="G25:G29" si="20">E25/C25*100</f>
        <v>#DIV/0!</v>
      </c>
      <c r="H25" s="12">
        <f>H32</f>
        <v>0</v>
      </c>
      <c r="I25" s="12">
        <f t="shared" ref="I25:AE29" si="21">I32</f>
        <v>0</v>
      </c>
      <c r="J25" s="12">
        <f t="shared" si="21"/>
        <v>0</v>
      </c>
      <c r="K25" s="12">
        <f t="shared" si="21"/>
        <v>0</v>
      </c>
      <c r="L25" s="12">
        <f t="shared" si="21"/>
        <v>0</v>
      </c>
      <c r="M25" s="12">
        <f t="shared" si="21"/>
        <v>0</v>
      </c>
      <c r="N25" s="12">
        <f t="shared" si="21"/>
        <v>0</v>
      </c>
      <c r="O25" s="12">
        <f t="shared" si="21"/>
        <v>0</v>
      </c>
      <c r="P25" s="12">
        <f t="shared" si="21"/>
        <v>0</v>
      </c>
      <c r="Q25" s="12">
        <f t="shared" si="21"/>
        <v>0</v>
      </c>
      <c r="R25" s="12">
        <f t="shared" si="21"/>
        <v>0</v>
      </c>
      <c r="S25" s="12">
        <f t="shared" si="21"/>
        <v>0</v>
      </c>
      <c r="T25" s="12">
        <f t="shared" si="21"/>
        <v>0</v>
      </c>
      <c r="U25" s="12">
        <f t="shared" si="21"/>
        <v>0</v>
      </c>
      <c r="V25" s="12">
        <f t="shared" si="21"/>
        <v>0</v>
      </c>
      <c r="W25" s="12">
        <f t="shared" si="21"/>
        <v>0</v>
      </c>
      <c r="X25" s="12">
        <f t="shared" si="21"/>
        <v>0</v>
      </c>
      <c r="Y25" s="12">
        <f t="shared" si="21"/>
        <v>0</v>
      </c>
      <c r="Z25" s="12">
        <f t="shared" si="21"/>
        <v>0</v>
      </c>
      <c r="AA25" s="12">
        <f t="shared" si="21"/>
        <v>0</v>
      </c>
      <c r="AB25" s="12">
        <f t="shared" si="21"/>
        <v>0</v>
      </c>
      <c r="AC25" s="12">
        <f t="shared" si="21"/>
        <v>0</v>
      </c>
      <c r="AD25" s="12">
        <f t="shared" si="21"/>
        <v>0</v>
      </c>
      <c r="AE25" s="12">
        <f t="shared" si="21"/>
        <v>0</v>
      </c>
      <c r="AF25" s="172"/>
      <c r="AG25" s="173"/>
      <c r="AH25" s="47">
        <f t="shared" si="6"/>
        <v>0</v>
      </c>
      <c r="AI25" s="47">
        <f t="shared" si="7"/>
        <v>0</v>
      </c>
      <c r="AJ25" s="47">
        <f t="shared" si="1"/>
        <v>0</v>
      </c>
      <c r="AK25" s="48">
        <f t="shared" si="2"/>
        <v>0</v>
      </c>
    </row>
    <row r="26" spans="1:37" s="11" customFormat="1" ht="16.5" x14ac:dyDescent="0.25">
      <c r="A26" s="50" t="s">
        <v>32</v>
      </c>
      <c r="B26" s="13">
        <f>B33</f>
        <v>82788.399999999994</v>
      </c>
      <c r="C26" s="13">
        <f t="shared" si="18"/>
        <v>4948.9699999999993</v>
      </c>
      <c r="D26" s="13">
        <f t="shared" si="18"/>
        <v>4948.9699999999993</v>
      </c>
      <c r="E26" s="13">
        <f t="shared" si="18"/>
        <v>4948.9699999999993</v>
      </c>
      <c r="F26" s="55">
        <f t="shared" si="19"/>
        <v>5.9778543853969879</v>
      </c>
      <c r="G26" s="55">
        <f t="shared" si="20"/>
        <v>100</v>
      </c>
      <c r="H26" s="12">
        <f t="shared" ref="H26:W29" si="22">H33</f>
        <v>0</v>
      </c>
      <c r="I26" s="12">
        <f t="shared" si="22"/>
        <v>0</v>
      </c>
      <c r="J26" s="12">
        <f t="shared" si="22"/>
        <v>2293.5</v>
      </c>
      <c r="K26" s="12">
        <f t="shared" si="22"/>
        <v>0</v>
      </c>
      <c r="L26" s="12">
        <f t="shared" si="22"/>
        <v>0</v>
      </c>
      <c r="M26" s="12">
        <f t="shared" si="22"/>
        <v>0</v>
      </c>
      <c r="N26" s="12">
        <f t="shared" si="22"/>
        <v>0</v>
      </c>
      <c r="O26" s="12">
        <f t="shared" si="22"/>
        <v>2293.5</v>
      </c>
      <c r="P26" s="12">
        <f t="shared" si="22"/>
        <v>2655.47</v>
      </c>
      <c r="Q26" s="12">
        <f t="shared" si="22"/>
        <v>2655.47</v>
      </c>
      <c r="R26" s="12">
        <f t="shared" si="22"/>
        <v>3560.68</v>
      </c>
      <c r="S26" s="12">
        <f t="shared" si="22"/>
        <v>0</v>
      </c>
      <c r="T26" s="12">
        <f t="shared" si="22"/>
        <v>4842.54</v>
      </c>
      <c r="U26" s="12">
        <f t="shared" si="22"/>
        <v>0</v>
      </c>
      <c r="V26" s="12">
        <f t="shared" si="22"/>
        <v>21892.41</v>
      </c>
      <c r="W26" s="12">
        <f t="shared" si="22"/>
        <v>0</v>
      </c>
      <c r="X26" s="12">
        <f t="shared" si="21"/>
        <v>9878.25</v>
      </c>
      <c r="Y26" s="12">
        <f t="shared" si="21"/>
        <v>0</v>
      </c>
      <c r="Z26" s="12">
        <f t="shared" si="21"/>
        <v>22986.29</v>
      </c>
      <c r="AA26" s="12">
        <f t="shared" si="21"/>
        <v>0</v>
      </c>
      <c r="AB26" s="12">
        <f t="shared" si="21"/>
        <v>13485.95</v>
      </c>
      <c r="AC26" s="12">
        <f t="shared" si="21"/>
        <v>0</v>
      </c>
      <c r="AD26" s="12">
        <f t="shared" si="21"/>
        <v>1193.31</v>
      </c>
      <c r="AE26" s="12">
        <f t="shared" si="21"/>
        <v>0</v>
      </c>
      <c r="AF26" s="172"/>
      <c r="AG26" s="173"/>
      <c r="AH26" s="47">
        <f t="shared" si="6"/>
        <v>82788.399999999994</v>
      </c>
      <c r="AI26" s="47">
        <f t="shared" si="7"/>
        <v>4948.9699999999993</v>
      </c>
      <c r="AJ26" s="47">
        <f t="shared" si="1"/>
        <v>4948.9699999999993</v>
      </c>
      <c r="AK26" s="48">
        <f t="shared" si="2"/>
        <v>0</v>
      </c>
    </row>
    <row r="27" spans="1:37" s="11" customFormat="1" ht="18.75" customHeight="1" x14ac:dyDescent="0.25">
      <c r="A27" s="56" t="s">
        <v>33</v>
      </c>
      <c r="B27" s="13">
        <f t="shared" si="18"/>
        <v>28854.6</v>
      </c>
      <c r="C27" s="13">
        <f t="shared" si="18"/>
        <v>2906.55</v>
      </c>
      <c r="D27" s="13">
        <f t="shared" si="18"/>
        <v>2906.55</v>
      </c>
      <c r="E27" s="13">
        <f t="shared" si="18"/>
        <v>2906.55</v>
      </c>
      <c r="F27" s="55">
        <f t="shared" si="19"/>
        <v>10.073090599072593</v>
      </c>
      <c r="G27" s="55">
        <f t="shared" si="20"/>
        <v>100</v>
      </c>
      <c r="H27" s="12">
        <f t="shared" si="22"/>
        <v>0</v>
      </c>
      <c r="I27" s="12">
        <f t="shared" si="21"/>
        <v>0</v>
      </c>
      <c r="J27" s="12">
        <f t="shared" si="21"/>
        <v>764.5</v>
      </c>
      <c r="K27" s="12">
        <f t="shared" si="21"/>
        <v>764.5</v>
      </c>
      <c r="L27" s="12">
        <f t="shared" si="21"/>
        <v>0</v>
      </c>
      <c r="M27" s="12">
        <f t="shared" si="21"/>
        <v>0</v>
      </c>
      <c r="N27" s="12">
        <f t="shared" si="21"/>
        <v>885.16</v>
      </c>
      <c r="O27" s="12">
        <f t="shared" si="21"/>
        <v>885.16</v>
      </c>
      <c r="P27" s="12">
        <f t="shared" si="21"/>
        <v>1256.8900000000001</v>
      </c>
      <c r="Q27" s="12">
        <f t="shared" si="21"/>
        <v>1256.8900000000001</v>
      </c>
      <c r="R27" s="12">
        <f t="shared" si="21"/>
        <v>341.23</v>
      </c>
      <c r="S27" s="12">
        <f t="shared" si="21"/>
        <v>0</v>
      </c>
      <c r="T27" s="12">
        <f t="shared" si="21"/>
        <v>1614.18</v>
      </c>
      <c r="U27" s="12">
        <f t="shared" si="21"/>
        <v>0</v>
      </c>
      <c r="V27" s="12">
        <f t="shared" si="21"/>
        <v>7597.47</v>
      </c>
      <c r="W27" s="12">
        <f t="shared" si="21"/>
        <v>0</v>
      </c>
      <c r="X27" s="12">
        <f t="shared" si="21"/>
        <v>3292.75</v>
      </c>
      <c r="Y27" s="12">
        <f t="shared" si="21"/>
        <v>0</v>
      </c>
      <c r="Z27" s="12">
        <f t="shared" si="21"/>
        <v>7662.1</v>
      </c>
      <c r="AA27" s="12">
        <f t="shared" si="21"/>
        <v>0</v>
      </c>
      <c r="AB27" s="12">
        <f t="shared" si="21"/>
        <v>4784.1000000000004</v>
      </c>
      <c r="AC27" s="12">
        <f t="shared" si="21"/>
        <v>0</v>
      </c>
      <c r="AD27" s="12">
        <f t="shared" si="21"/>
        <v>656.22</v>
      </c>
      <c r="AE27" s="12">
        <f t="shared" si="21"/>
        <v>0</v>
      </c>
      <c r="AF27" s="172"/>
      <c r="AG27" s="173"/>
      <c r="AH27" s="47">
        <f t="shared" si="6"/>
        <v>28854.6</v>
      </c>
      <c r="AI27" s="47">
        <f t="shared" si="7"/>
        <v>2906.55</v>
      </c>
      <c r="AJ27" s="47">
        <f t="shared" si="1"/>
        <v>2906.55</v>
      </c>
      <c r="AK27" s="48">
        <f t="shared" si="2"/>
        <v>0</v>
      </c>
    </row>
    <row r="28" spans="1:37" s="11" customFormat="1" ht="42" customHeight="1" x14ac:dyDescent="0.25">
      <c r="A28" s="9" t="s">
        <v>34</v>
      </c>
      <c r="B28" s="13">
        <f t="shared" si="18"/>
        <v>28454.580000000005</v>
      </c>
      <c r="C28" s="13">
        <f t="shared" si="18"/>
        <v>2836.55</v>
      </c>
      <c r="D28" s="13">
        <f t="shared" si="18"/>
        <v>2836.55</v>
      </c>
      <c r="E28" s="13">
        <f t="shared" si="18"/>
        <v>2836.55</v>
      </c>
      <c r="F28" s="55">
        <f t="shared" si="19"/>
        <v>9.9686939677197834</v>
      </c>
      <c r="G28" s="55">
        <f t="shared" si="20"/>
        <v>100</v>
      </c>
      <c r="H28" s="12">
        <f t="shared" si="22"/>
        <v>0</v>
      </c>
      <c r="I28" s="12">
        <f t="shared" si="21"/>
        <v>0</v>
      </c>
      <c r="J28" s="12">
        <f t="shared" si="21"/>
        <v>764.5</v>
      </c>
      <c r="K28" s="12">
        <f t="shared" si="21"/>
        <v>764.5</v>
      </c>
      <c r="L28" s="12">
        <f t="shared" si="21"/>
        <v>0</v>
      </c>
      <c r="M28" s="12">
        <f t="shared" si="21"/>
        <v>0</v>
      </c>
      <c r="N28" s="12">
        <f t="shared" si="21"/>
        <v>885.16</v>
      </c>
      <c r="O28" s="12">
        <f t="shared" si="21"/>
        <v>885.16</v>
      </c>
      <c r="P28" s="12">
        <f t="shared" si="21"/>
        <v>1186.8900000000001</v>
      </c>
      <c r="Q28" s="12">
        <f t="shared" si="21"/>
        <v>1186.8900000000001</v>
      </c>
      <c r="R28" s="12">
        <f t="shared" si="21"/>
        <v>300</v>
      </c>
      <c r="S28" s="12">
        <f t="shared" si="21"/>
        <v>0</v>
      </c>
      <c r="T28" s="12">
        <f t="shared" si="21"/>
        <v>1614.18</v>
      </c>
      <c r="U28" s="12">
        <f t="shared" si="21"/>
        <v>0</v>
      </c>
      <c r="V28" s="12">
        <f t="shared" si="21"/>
        <v>7597.47</v>
      </c>
      <c r="W28" s="12">
        <f t="shared" si="21"/>
        <v>0</v>
      </c>
      <c r="X28" s="12">
        <f t="shared" si="21"/>
        <v>3292.75</v>
      </c>
      <c r="Y28" s="12">
        <f t="shared" si="21"/>
        <v>0</v>
      </c>
      <c r="Z28" s="12">
        <f t="shared" si="21"/>
        <v>7662.1</v>
      </c>
      <c r="AA28" s="12">
        <f t="shared" si="21"/>
        <v>0</v>
      </c>
      <c r="AB28" s="12">
        <f t="shared" si="21"/>
        <v>4495.3100000000004</v>
      </c>
      <c r="AC28" s="12">
        <f t="shared" si="21"/>
        <v>0</v>
      </c>
      <c r="AD28" s="12">
        <f t="shared" si="21"/>
        <v>656.22</v>
      </c>
      <c r="AE28" s="12">
        <f t="shared" si="21"/>
        <v>0</v>
      </c>
      <c r="AF28" s="172"/>
      <c r="AG28" s="173"/>
      <c r="AH28" s="47">
        <f t="shared" si="6"/>
        <v>28454.580000000005</v>
      </c>
      <c r="AI28" s="47">
        <f t="shared" si="7"/>
        <v>2836.55</v>
      </c>
      <c r="AJ28" s="47">
        <f t="shared" si="1"/>
        <v>2836.55</v>
      </c>
      <c r="AK28" s="48">
        <f t="shared" si="2"/>
        <v>0</v>
      </c>
    </row>
    <row r="29" spans="1:37" s="11" customFormat="1" ht="36.75" customHeight="1" x14ac:dyDescent="0.25">
      <c r="A29" s="9" t="s">
        <v>35</v>
      </c>
      <c r="B29" s="13">
        <f t="shared" si="18"/>
        <v>0</v>
      </c>
      <c r="C29" s="13">
        <f t="shared" si="18"/>
        <v>0</v>
      </c>
      <c r="D29" s="13">
        <f t="shared" si="18"/>
        <v>0</v>
      </c>
      <c r="E29" s="13">
        <f t="shared" si="18"/>
        <v>0</v>
      </c>
      <c r="F29" s="55" t="e">
        <f t="shared" si="19"/>
        <v>#DIV/0!</v>
      </c>
      <c r="G29" s="55" t="e">
        <f t="shared" si="20"/>
        <v>#DIV/0!</v>
      </c>
      <c r="H29" s="12">
        <f t="shared" si="22"/>
        <v>0</v>
      </c>
      <c r="I29" s="12">
        <f t="shared" si="21"/>
        <v>0</v>
      </c>
      <c r="J29" s="12">
        <f t="shared" si="21"/>
        <v>0</v>
      </c>
      <c r="K29" s="12">
        <f t="shared" si="21"/>
        <v>0</v>
      </c>
      <c r="L29" s="12">
        <f t="shared" si="21"/>
        <v>0</v>
      </c>
      <c r="M29" s="12">
        <f t="shared" si="21"/>
        <v>0</v>
      </c>
      <c r="N29" s="12">
        <f t="shared" si="21"/>
        <v>0</v>
      </c>
      <c r="O29" s="12">
        <f t="shared" si="21"/>
        <v>0</v>
      </c>
      <c r="P29" s="12">
        <f t="shared" si="21"/>
        <v>0</v>
      </c>
      <c r="Q29" s="12">
        <f t="shared" si="21"/>
        <v>0</v>
      </c>
      <c r="R29" s="12">
        <f t="shared" si="21"/>
        <v>0</v>
      </c>
      <c r="S29" s="12">
        <f t="shared" si="21"/>
        <v>0</v>
      </c>
      <c r="T29" s="12">
        <f t="shared" si="21"/>
        <v>0</v>
      </c>
      <c r="U29" s="12">
        <f t="shared" si="21"/>
        <v>0</v>
      </c>
      <c r="V29" s="12">
        <f t="shared" si="21"/>
        <v>0</v>
      </c>
      <c r="W29" s="12">
        <f t="shared" si="21"/>
        <v>0</v>
      </c>
      <c r="X29" s="12">
        <f t="shared" si="21"/>
        <v>0</v>
      </c>
      <c r="Y29" s="12">
        <f t="shared" si="21"/>
        <v>0</v>
      </c>
      <c r="Z29" s="12">
        <f t="shared" si="21"/>
        <v>0</v>
      </c>
      <c r="AA29" s="12">
        <f t="shared" si="21"/>
        <v>0</v>
      </c>
      <c r="AB29" s="12">
        <f t="shared" si="21"/>
        <v>0</v>
      </c>
      <c r="AC29" s="12">
        <f t="shared" si="21"/>
        <v>0</v>
      </c>
      <c r="AD29" s="12">
        <f t="shared" si="21"/>
        <v>0</v>
      </c>
      <c r="AE29" s="12">
        <f t="shared" si="21"/>
        <v>0</v>
      </c>
      <c r="AF29" s="174"/>
      <c r="AG29" s="175"/>
      <c r="AH29" s="47">
        <f t="shared" si="6"/>
        <v>0</v>
      </c>
      <c r="AI29" s="47">
        <f t="shared" si="7"/>
        <v>0</v>
      </c>
      <c r="AJ29" s="47">
        <f t="shared" si="1"/>
        <v>0</v>
      </c>
      <c r="AK29" s="48">
        <f t="shared" si="2"/>
        <v>0</v>
      </c>
    </row>
    <row r="30" spans="1:37" s="11" customFormat="1" ht="18.75" x14ac:dyDescent="0.25">
      <c r="A30" s="176" t="s">
        <v>41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240" t="s">
        <v>42</v>
      </c>
      <c r="AG30" s="241"/>
      <c r="AH30" s="47"/>
      <c r="AI30" s="47">
        <f t="shared" si="7"/>
        <v>0</v>
      </c>
      <c r="AJ30" s="47"/>
      <c r="AK30" s="48"/>
    </row>
    <row r="31" spans="1:37" s="59" customFormat="1" ht="48" customHeight="1" x14ac:dyDescent="0.25">
      <c r="A31" s="44" t="s">
        <v>30</v>
      </c>
      <c r="B31" s="45">
        <f>B32+B33+B34+B36</f>
        <v>111643</v>
      </c>
      <c r="C31" s="45">
        <f>C32+C33+C34+C36</f>
        <v>7855.5199999999995</v>
      </c>
      <c r="D31" s="45">
        <f>D32+D33+D34+D36</f>
        <v>7855.5199999999995</v>
      </c>
      <c r="E31" s="45">
        <f>E32+E33+E34+E36</f>
        <v>7855.5199999999995</v>
      </c>
      <c r="F31" s="55">
        <f>E31/B31*100</f>
        <v>7.03628530225809</v>
      </c>
      <c r="G31" s="55">
        <f>E31/C31*100</f>
        <v>100</v>
      </c>
      <c r="H31" s="45">
        <f t="shared" ref="H31:AE31" si="23">H32+H33+H34+H36</f>
        <v>0</v>
      </c>
      <c r="I31" s="45">
        <f t="shared" si="23"/>
        <v>0</v>
      </c>
      <c r="J31" s="45">
        <f t="shared" si="23"/>
        <v>3058</v>
      </c>
      <c r="K31" s="45">
        <f t="shared" si="23"/>
        <v>764.5</v>
      </c>
      <c r="L31" s="45">
        <f t="shared" si="23"/>
        <v>0</v>
      </c>
      <c r="M31" s="45">
        <f t="shared" si="23"/>
        <v>0</v>
      </c>
      <c r="N31" s="45">
        <f t="shared" si="23"/>
        <v>885.16</v>
      </c>
      <c r="O31" s="45">
        <f t="shared" si="23"/>
        <v>3178.66</v>
      </c>
      <c r="P31" s="45">
        <f t="shared" si="23"/>
        <v>3912.3599999999997</v>
      </c>
      <c r="Q31" s="45">
        <f t="shared" si="23"/>
        <v>3912.3599999999997</v>
      </c>
      <c r="R31" s="45">
        <f t="shared" si="23"/>
        <v>3901.91</v>
      </c>
      <c r="S31" s="45">
        <f t="shared" si="23"/>
        <v>0</v>
      </c>
      <c r="T31" s="45">
        <f t="shared" si="23"/>
        <v>6456.72</v>
      </c>
      <c r="U31" s="45">
        <f t="shared" si="23"/>
        <v>0</v>
      </c>
      <c r="V31" s="45">
        <f t="shared" si="23"/>
        <v>29489.88</v>
      </c>
      <c r="W31" s="45">
        <f t="shared" si="23"/>
        <v>0</v>
      </c>
      <c r="X31" s="45">
        <f t="shared" si="23"/>
        <v>13171</v>
      </c>
      <c r="Y31" s="45">
        <f t="shared" si="23"/>
        <v>0</v>
      </c>
      <c r="Z31" s="45">
        <f t="shared" si="23"/>
        <v>30648.39</v>
      </c>
      <c r="AA31" s="45">
        <f t="shared" si="23"/>
        <v>0</v>
      </c>
      <c r="AB31" s="45">
        <f t="shared" si="23"/>
        <v>18270.050000000003</v>
      </c>
      <c r="AC31" s="45">
        <f t="shared" si="23"/>
        <v>0</v>
      </c>
      <c r="AD31" s="45">
        <f t="shared" si="23"/>
        <v>1849.53</v>
      </c>
      <c r="AE31" s="45">
        <f t="shared" si="23"/>
        <v>0</v>
      </c>
      <c r="AF31" s="242"/>
      <c r="AG31" s="243"/>
      <c r="AH31" s="47">
        <f t="shared" si="6"/>
        <v>111643</v>
      </c>
      <c r="AI31" s="47">
        <f t="shared" si="7"/>
        <v>7855.5199999999995</v>
      </c>
      <c r="AJ31" s="47">
        <f t="shared" si="1"/>
        <v>7855.5199999999995</v>
      </c>
      <c r="AK31" s="48">
        <f t="shared" si="2"/>
        <v>0</v>
      </c>
    </row>
    <row r="32" spans="1:37" s="59" customFormat="1" ht="61.5" customHeight="1" x14ac:dyDescent="0.25">
      <c r="A32" s="50" t="s">
        <v>31</v>
      </c>
      <c r="B32" s="13">
        <f>H32+J32+L32+N32+P32+R32+T32+V32+X32+Z32+AB32+AD32</f>
        <v>0</v>
      </c>
      <c r="C32" s="13">
        <f>H32</f>
        <v>0</v>
      </c>
      <c r="D32" s="13">
        <f>E32</f>
        <v>0</v>
      </c>
      <c r="E32" s="13">
        <f>I32+K32+M32+O32+Q32+S32+U32+W32+Y32+AA32+AC32+AE32</f>
        <v>0</v>
      </c>
      <c r="F32" s="55" t="e">
        <f t="shared" ref="F32:F36" si="24">E32/B32*100</f>
        <v>#DIV/0!</v>
      </c>
      <c r="G32" s="55" t="e">
        <f t="shared" ref="G32:G36" si="25">E32/C32*100</f>
        <v>#DIV/0!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42"/>
      <c r="AG32" s="243"/>
      <c r="AH32" s="47">
        <f t="shared" si="6"/>
        <v>0</v>
      </c>
      <c r="AI32" s="47">
        <f t="shared" si="7"/>
        <v>0</v>
      </c>
      <c r="AJ32" s="47">
        <f t="shared" si="1"/>
        <v>0</v>
      </c>
      <c r="AK32" s="48">
        <f t="shared" si="2"/>
        <v>0</v>
      </c>
    </row>
    <row r="33" spans="1:37" s="59" customFormat="1" ht="65.25" customHeight="1" x14ac:dyDescent="0.25">
      <c r="A33" s="50" t="s">
        <v>32</v>
      </c>
      <c r="B33" s="13">
        <f>H33+J33+L33+N33+P33+R33+T33+V33+X33+Z33+AB33+AD33</f>
        <v>82788.399999999994</v>
      </c>
      <c r="C33" s="13">
        <f>H33+J33+P33</f>
        <v>4948.9699999999993</v>
      </c>
      <c r="D33" s="13">
        <f>E33</f>
        <v>4948.9699999999993</v>
      </c>
      <c r="E33" s="13">
        <f t="shared" ref="E33:E36" si="26">I33+K33+M33+O33+Q33+S33+U33+W33+Y33+AA33+AC33+AE33</f>
        <v>4948.9699999999993</v>
      </c>
      <c r="F33" s="55">
        <f t="shared" si="24"/>
        <v>5.9778543853969879</v>
      </c>
      <c r="G33" s="55">
        <f t="shared" si="25"/>
        <v>100</v>
      </c>
      <c r="H33" s="12">
        <v>0</v>
      </c>
      <c r="I33" s="12">
        <v>0</v>
      </c>
      <c r="J33" s="60">
        <v>2293.5</v>
      </c>
      <c r="K33" s="12">
        <v>0</v>
      </c>
      <c r="L33" s="12">
        <v>0</v>
      </c>
      <c r="M33" s="12">
        <v>0</v>
      </c>
      <c r="N33" s="12">
        <v>0</v>
      </c>
      <c r="O33" s="60">
        <v>2293.5</v>
      </c>
      <c r="P33" s="60">
        <v>2655.47</v>
      </c>
      <c r="Q33" s="60">
        <v>2655.47</v>
      </c>
      <c r="R33" s="60">
        <v>3560.68</v>
      </c>
      <c r="S33" s="12">
        <v>0</v>
      </c>
      <c r="T33" s="60">
        <v>4842.54</v>
      </c>
      <c r="U33" s="12">
        <v>0</v>
      </c>
      <c r="V33" s="60">
        <v>21892.41</v>
      </c>
      <c r="W33" s="12">
        <v>0</v>
      </c>
      <c r="X33" s="60">
        <v>9878.25</v>
      </c>
      <c r="Y33" s="12">
        <v>0</v>
      </c>
      <c r="Z33" s="60">
        <v>22986.29</v>
      </c>
      <c r="AA33" s="12">
        <v>0</v>
      </c>
      <c r="AB33" s="60">
        <v>13485.95</v>
      </c>
      <c r="AC33" s="13">
        <v>0</v>
      </c>
      <c r="AD33" s="60">
        <v>1193.31</v>
      </c>
      <c r="AE33" s="13">
        <v>0</v>
      </c>
      <c r="AF33" s="242"/>
      <c r="AG33" s="243"/>
      <c r="AH33" s="47">
        <f t="shared" si="6"/>
        <v>82788.399999999994</v>
      </c>
      <c r="AI33" s="47">
        <f t="shared" si="7"/>
        <v>4948.9699999999993</v>
      </c>
      <c r="AJ33" s="47">
        <f t="shared" si="1"/>
        <v>4948.9699999999993</v>
      </c>
      <c r="AK33" s="48">
        <f t="shared" si="2"/>
        <v>0</v>
      </c>
    </row>
    <row r="34" spans="1:37" s="59" customFormat="1" ht="69" customHeight="1" x14ac:dyDescent="0.25">
      <c r="A34" s="61" t="s">
        <v>33</v>
      </c>
      <c r="B34" s="13">
        <f t="shared" ref="B34:B36" si="27">H34+J34+L34+N34+P34+R34+T34+V34+X34+Z34+AB34+AD34</f>
        <v>28854.6</v>
      </c>
      <c r="C34" s="13">
        <f>H34+J34+N34+P34</f>
        <v>2906.55</v>
      </c>
      <c r="D34" s="13">
        <f>E34</f>
        <v>2906.55</v>
      </c>
      <c r="E34" s="13">
        <f t="shared" si="26"/>
        <v>2906.55</v>
      </c>
      <c r="F34" s="62">
        <f>E34/B34</f>
        <v>0.10073090599072593</v>
      </c>
      <c r="G34" s="63">
        <f>E34/C34</f>
        <v>1</v>
      </c>
      <c r="H34" s="13">
        <f>H42</f>
        <v>0</v>
      </c>
      <c r="I34" s="13">
        <f t="shared" ref="I34:S35" si="28">I42</f>
        <v>0</v>
      </c>
      <c r="J34" s="60">
        <v>764.5</v>
      </c>
      <c r="K34" s="12">
        <v>764.5</v>
      </c>
      <c r="L34" s="12">
        <f t="shared" si="28"/>
        <v>0</v>
      </c>
      <c r="M34" s="12">
        <f t="shared" si="28"/>
        <v>0</v>
      </c>
      <c r="N34" s="60">
        <v>885.16</v>
      </c>
      <c r="O34" s="60">
        <v>885.16</v>
      </c>
      <c r="P34" s="60">
        <v>1256.8900000000001</v>
      </c>
      <c r="Q34" s="60">
        <v>1256.8900000000001</v>
      </c>
      <c r="R34" s="60">
        <v>341.23</v>
      </c>
      <c r="S34" s="60">
        <v>0</v>
      </c>
      <c r="T34" s="60">
        <v>1614.18</v>
      </c>
      <c r="U34" s="12">
        <f t="shared" ref="U34:U35" si="29">U42</f>
        <v>0</v>
      </c>
      <c r="V34" s="60">
        <v>7597.47</v>
      </c>
      <c r="W34" s="12">
        <v>0</v>
      </c>
      <c r="X34" s="60">
        <v>3292.75</v>
      </c>
      <c r="Y34" s="12">
        <v>0</v>
      </c>
      <c r="Z34" s="60">
        <v>7662.1</v>
      </c>
      <c r="AA34" s="13">
        <v>0</v>
      </c>
      <c r="AB34" s="60">
        <v>4784.1000000000004</v>
      </c>
      <c r="AC34" s="13">
        <v>0</v>
      </c>
      <c r="AD34" s="60">
        <v>656.22</v>
      </c>
      <c r="AE34" s="13">
        <v>0</v>
      </c>
      <c r="AF34" s="242"/>
      <c r="AG34" s="243"/>
      <c r="AH34" s="47">
        <f t="shared" si="6"/>
        <v>28854.6</v>
      </c>
      <c r="AI34" s="47">
        <f t="shared" si="7"/>
        <v>2906.55</v>
      </c>
      <c r="AJ34" s="47">
        <f t="shared" si="1"/>
        <v>2906.55</v>
      </c>
      <c r="AK34" s="48">
        <f t="shared" si="2"/>
        <v>0</v>
      </c>
    </row>
    <row r="35" spans="1:37" s="59" customFormat="1" ht="72.75" customHeight="1" x14ac:dyDescent="0.25">
      <c r="A35" s="9" t="s">
        <v>34</v>
      </c>
      <c r="B35" s="13">
        <f>H35+J35+L35+N35+P35+R35+T35+V35+X35+Z35+AB35+AD35</f>
        <v>28454.580000000005</v>
      </c>
      <c r="C35" s="13">
        <f>H35+J35+N35+P35</f>
        <v>2836.55</v>
      </c>
      <c r="D35" s="13">
        <f>E35</f>
        <v>2836.55</v>
      </c>
      <c r="E35" s="13">
        <f t="shared" si="26"/>
        <v>2836.55</v>
      </c>
      <c r="F35" s="62">
        <f>E35/B35</f>
        <v>9.9686939677197828E-2</v>
      </c>
      <c r="G35" s="63">
        <f>E35/C35</f>
        <v>1</v>
      </c>
      <c r="H35" s="12">
        <f>H43</f>
        <v>0</v>
      </c>
      <c r="I35" s="12">
        <f t="shared" si="28"/>
        <v>0</v>
      </c>
      <c r="J35" s="64">
        <v>764.5</v>
      </c>
      <c r="K35" s="12">
        <v>764.5</v>
      </c>
      <c r="L35" s="12">
        <v>0</v>
      </c>
      <c r="M35" s="12">
        <f t="shared" si="28"/>
        <v>0</v>
      </c>
      <c r="N35" s="64">
        <v>885.16</v>
      </c>
      <c r="O35" s="64">
        <v>885.16</v>
      </c>
      <c r="P35" s="64">
        <v>1186.8900000000001</v>
      </c>
      <c r="Q35" s="64">
        <v>1186.8900000000001</v>
      </c>
      <c r="R35" s="64">
        <v>300</v>
      </c>
      <c r="S35" s="12">
        <f t="shared" si="28"/>
        <v>0</v>
      </c>
      <c r="T35" s="12">
        <v>1614.18</v>
      </c>
      <c r="U35" s="12">
        <f t="shared" si="29"/>
        <v>0</v>
      </c>
      <c r="V35" s="60">
        <v>7597.47</v>
      </c>
      <c r="W35" s="12">
        <f t="shared" ref="W35" si="30">W43</f>
        <v>0</v>
      </c>
      <c r="X35" s="12">
        <v>3292.75</v>
      </c>
      <c r="Y35" s="12">
        <v>0</v>
      </c>
      <c r="Z35" s="13">
        <v>7662.1</v>
      </c>
      <c r="AA35" s="12">
        <v>0</v>
      </c>
      <c r="AB35" s="13">
        <v>4495.3100000000004</v>
      </c>
      <c r="AC35" s="12">
        <v>0</v>
      </c>
      <c r="AD35" s="13">
        <v>656.22</v>
      </c>
      <c r="AE35" s="12">
        <f t="shared" ref="AE35" si="31">AE43</f>
        <v>0</v>
      </c>
      <c r="AF35" s="242"/>
      <c r="AG35" s="243"/>
      <c r="AH35" s="47">
        <f t="shared" si="6"/>
        <v>28454.580000000005</v>
      </c>
      <c r="AI35" s="47">
        <f t="shared" si="7"/>
        <v>2836.55</v>
      </c>
      <c r="AJ35" s="47">
        <f t="shared" si="1"/>
        <v>2836.55</v>
      </c>
      <c r="AK35" s="48">
        <f t="shared" si="2"/>
        <v>0</v>
      </c>
    </row>
    <row r="36" spans="1:37" s="59" customFormat="1" ht="172.5" customHeight="1" x14ac:dyDescent="0.25">
      <c r="A36" s="9" t="s">
        <v>35</v>
      </c>
      <c r="B36" s="13">
        <f t="shared" si="27"/>
        <v>0</v>
      </c>
      <c r="C36" s="13">
        <f t="shared" ref="C36" si="32">H36</f>
        <v>0</v>
      </c>
      <c r="D36" s="13">
        <f>E36</f>
        <v>0</v>
      </c>
      <c r="E36" s="13">
        <f t="shared" si="26"/>
        <v>0</v>
      </c>
      <c r="F36" s="55" t="e">
        <f t="shared" si="24"/>
        <v>#DIV/0!</v>
      </c>
      <c r="G36" s="55" t="e">
        <f t="shared" si="25"/>
        <v>#DIV/0!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244"/>
      <c r="AG36" s="245"/>
      <c r="AH36" s="47">
        <f t="shared" si="6"/>
        <v>0</v>
      </c>
      <c r="AI36" s="47">
        <f t="shared" si="7"/>
        <v>0</v>
      </c>
      <c r="AJ36" s="47">
        <f t="shared" si="1"/>
        <v>0</v>
      </c>
      <c r="AK36" s="48">
        <f t="shared" si="2"/>
        <v>0</v>
      </c>
    </row>
    <row r="37" spans="1:37" s="59" customFormat="1" ht="19.149999999999999" customHeight="1" x14ac:dyDescent="0.25">
      <c r="A37" s="154" t="s">
        <v>43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6"/>
      <c r="AF37" s="65"/>
      <c r="AG37" s="66"/>
      <c r="AH37" s="47"/>
      <c r="AI37" s="47">
        <f t="shared" si="7"/>
        <v>0</v>
      </c>
      <c r="AJ37" s="47"/>
      <c r="AK37" s="48"/>
    </row>
    <row r="38" spans="1:37" s="11" customFormat="1" ht="19.149999999999999" customHeight="1" x14ac:dyDescent="0.25">
      <c r="A38" s="67" t="s">
        <v>30</v>
      </c>
      <c r="B38" s="45">
        <f>B39+B40+B41+B42</f>
        <v>93008.6</v>
      </c>
      <c r="C38" s="45">
        <f t="shared" ref="C38:E38" si="33">C39+C40+C41+C42</f>
        <v>3.86</v>
      </c>
      <c r="D38" s="45">
        <f t="shared" si="33"/>
        <v>3.86</v>
      </c>
      <c r="E38" s="45">
        <f t="shared" si="33"/>
        <v>3.86</v>
      </c>
      <c r="F38" s="55">
        <f>E38/B38*100</f>
        <v>4.1501538567401287E-3</v>
      </c>
      <c r="G38" s="55">
        <f>E38/C38*100</f>
        <v>100</v>
      </c>
      <c r="H38" s="45">
        <f>H39+H40+H41+H42</f>
        <v>0</v>
      </c>
      <c r="I38" s="45">
        <f t="shared" ref="I38:S38" si="34">I39+I40+I41+I42</f>
        <v>0</v>
      </c>
      <c r="J38" s="45">
        <f t="shared" si="34"/>
        <v>0</v>
      </c>
      <c r="K38" s="45">
        <f t="shared" si="34"/>
        <v>0</v>
      </c>
      <c r="L38" s="45">
        <f t="shared" si="34"/>
        <v>3.4</v>
      </c>
      <c r="M38" s="45">
        <f t="shared" si="34"/>
        <v>0</v>
      </c>
      <c r="N38" s="45">
        <f t="shared" si="34"/>
        <v>0.46</v>
      </c>
      <c r="O38" s="45">
        <f t="shared" si="34"/>
        <v>3.86</v>
      </c>
      <c r="P38" s="45">
        <f t="shared" si="34"/>
        <v>0</v>
      </c>
      <c r="Q38" s="45">
        <f t="shared" si="34"/>
        <v>0</v>
      </c>
      <c r="R38" s="45">
        <f t="shared" si="34"/>
        <v>0</v>
      </c>
      <c r="S38" s="45">
        <f t="shared" si="34"/>
        <v>0</v>
      </c>
      <c r="T38" s="45">
        <f>T39+T40+T41+T42</f>
        <v>0</v>
      </c>
      <c r="U38" s="45">
        <f t="shared" ref="U38" si="35">U39+U40+U41+U42</f>
        <v>0</v>
      </c>
      <c r="V38" s="45">
        <f>V39+V40+V41+V42</f>
        <v>0</v>
      </c>
      <c r="W38" s="45">
        <f t="shared" ref="W38:AE38" si="36">W39+W40+W41+W42</f>
        <v>0</v>
      </c>
      <c r="X38" s="45">
        <f t="shared" si="36"/>
        <v>0</v>
      </c>
      <c r="Y38" s="45">
        <f t="shared" si="36"/>
        <v>0</v>
      </c>
      <c r="Z38" s="45">
        <f t="shared" si="36"/>
        <v>0</v>
      </c>
      <c r="AA38" s="45">
        <f t="shared" si="36"/>
        <v>0</v>
      </c>
      <c r="AB38" s="45">
        <f t="shared" si="36"/>
        <v>0</v>
      </c>
      <c r="AC38" s="45">
        <f t="shared" si="36"/>
        <v>0</v>
      </c>
      <c r="AD38" s="45">
        <v>0</v>
      </c>
      <c r="AE38" s="45">
        <f t="shared" si="36"/>
        <v>0</v>
      </c>
      <c r="AF38" s="172"/>
      <c r="AG38" s="173"/>
      <c r="AH38" s="47">
        <f t="shared" si="6"/>
        <v>3.86</v>
      </c>
      <c r="AI38" s="47">
        <f t="shared" si="7"/>
        <v>3.86</v>
      </c>
      <c r="AJ38" s="47">
        <f t="shared" si="1"/>
        <v>3.86</v>
      </c>
      <c r="AK38" s="48">
        <f t="shared" si="2"/>
        <v>0</v>
      </c>
    </row>
    <row r="39" spans="1:37" s="11" customFormat="1" ht="19.149999999999999" customHeight="1" x14ac:dyDescent="0.25">
      <c r="A39" s="68" t="s">
        <v>31</v>
      </c>
      <c r="B39" s="13">
        <f>B45+B51</f>
        <v>0</v>
      </c>
      <c r="C39" s="13">
        <f t="shared" ref="C39:E41" si="37">C45+C51</f>
        <v>0</v>
      </c>
      <c r="D39" s="13">
        <f t="shared" si="37"/>
        <v>0</v>
      </c>
      <c r="E39" s="13">
        <f t="shared" si="37"/>
        <v>0</v>
      </c>
      <c r="F39" s="55" t="e">
        <f t="shared" ref="F39:F42" si="38">E39/B39*100</f>
        <v>#DIV/0!</v>
      </c>
      <c r="G39" s="55" t="e">
        <f t="shared" ref="G39:G42" si="39">E39/C39*100</f>
        <v>#DIV/0!</v>
      </c>
      <c r="H39" s="13">
        <f t="shared" ref="H39:AE42" si="40">H45+H51</f>
        <v>0</v>
      </c>
      <c r="I39" s="13">
        <f t="shared" si="40"/>
        <v>0</v>
      </c>
      <c r="J39" s="13">
        <f t="shared" si="40"/>
        <v>0</v>
      </c>
      <c r="K39" s="13">
        <f t="shared" si="40"/>
        <v>0</v>
      </c>
      <c r="L39" s="13">
        <f t="shared" si="40"/>
        <v>0</v>
      </c>
      <c r="M39" s="13">
        <f t="shared" si="40"/>
        <v>0</v>
      </c>
      <c r="N39" s="13">
        <f t="shared" si="40"/>
        <v>0</v>
      </c>
      <c r="O39" s="13">
        <f t="shared" si="40"/>
        <v>0</v>
      </c>
      <c r="P39" s="13">
        <f t="shared" si="40"/>
        <v>0</v>
      </c>
      <c r="Q39" s="13">
        <f t="shared" si="40"/>
        <v>0</v>
      </c>
      <c r="R39" s="13">
        <f t="shared" si="40"/>
        <v>0</v>
      </c>
      <c r="S39" s="13">
        <f t="shared" si="40"/>
        <v>0</v>
      </c>
      <c r="T39" s="13">
        <f t="shared" si="40"/>
        <v>0</v>
      </c>
      <c r="U39" s="13">
        <f t="shared" si="40"/>
        <v>0</v>
      </c>
      <c r="V39" s="13">
        <f t="shared" si="40"/>
        <v>0</v>
      </c>
      <c r="W39" s="13">
        <f t="shared" si="40"/>
        <v>0</v>
      </c>
      <c r="X39" s="13">
        <f t="shared" si="40"/>
        <v>0</v>
      </c>
      <c r="Y39" s="13">
        <f t="shared" si="40"/>
        <v>0</v>
      </c>
      <c r="Z39" s="13">
        <f t="shared" si="40"/>
        <v>0</v>
      </c>
      <c r="AA39" s="13">
        <f t="shared" si="40"/>
        <v>0</v>
      </c>
      <c r="AB39" s="13">
        <f t="shared" si="40"/>
        <v>0</v>
      </c>
      <c r="AC39" s="13">
        <f t="shared" si="40"/>
        <v>0</v>
      </c>
      <c r="AD39" s="13">
        <f t="shared" si="40"/>
        <v>0</v>
      </c>
      <c r="AE39" s="13">
        <f t="shared" si="40"/>
        <v>0</v>
      </c>
      <c r="AF39" s="172"/>
      <c r="AG39" s="173"/>
      <c r="AH39" s="47">
        <f t="shared" si="6"/>
        <v>0</v>
      </c>
      <c r="AI39" s="47">
        <f t="shared" si="7"/>
        <v>0</v>
      </c>
      <c r="AJ39" s="47">
        <f t="shared" si="1"/>
        <v>0</v>
      </c>
      <c r="AK39" s="48">
        <f t="shared" si="2"/>
        <v>0</v>
      </c>
    </row>
    <row r="40" spans="1:37" s="11" customFormat="1" ht="19.149999999999999" customHeight="1" x14ac:dyDescent="0.25">
      <c r="A40" s="68" t="s">
        <v>32</v>
      </c>
      <c r="B40" s="13">
        <f t="shared" ref="B40:E42" si="41">B46+B52</f>
        <v>0</v>
      </c>
      <c r="C40" s="13">
        <f t="shared" si="37"/>
        <v>0</v>
      </c>
      <c r="D40" s="13">
        <f t="shared" si="37"/>
        <v>0</v>
      </c>
      <c r="E40" s="13">
        <f t="shared" si="37"/>
        <v>0</v>
      </c>
      <c r="F40" s="55" t="e">
        <f t="shared" si="38"/>
        <v>#DIV/0!</v>
      </c>
      <c r="G40" s="55" t="e">
        <f t="shared" si="39"/>
        <v>#DIV/0!</v>
      </c>
      <c r="H40" s="13">
        <f t="shared" si="40"/>
        <v>0</v>
      </c>
      <c r="I40" s="13">
        <f t="shared" si="40"/>
        <v>0</v>
      </c>
      <c r="J40" s="13">
        <f t="shared" si="40"/>
        <v>0</v>
      </c>
      <c r="K40" s="13">
        <f t="shared" si="40"/>
        <v>0</v>
      </c>
      <c r="L40" s="13">
        <f t="shared" si="40"/>
        <v>0</v>
      </c>
      <c r="M40" s="13">
        <f t="shared" si="40"/>
        <v>0</v>
      </c>
      <c r="N40" s="13">
        <f t="shared" si="40"/>
        <v>0</v>
      </c>
      <c r="O40" s="13">
        <f t="shared" si="40"/>
        <v>0</v>
      </c>
      <c r="P40" s="13">
        <f t="shared" si="40"/>
        <v>0</v>
      </c>
      <c r="Q40" s="13">
        <f t="shared" si="40"/>
        <v>0</v>
      </c>
      <c r="R40" s="13">
        <f t="shared" si="40"/>
        <v>0</v>
      </c>
      <c r="S40" s="13">
        <f t="shared" si="40"/>
        <v>0</v>
      </c>
      <c r="T40" s="13">
        <f t="shared" si="40"/>
        <v>0</v>
      </c>
      <c r="U40" s="13">
        <f t="shared" si="40"/>
        <v>0</v>
      </c>
      <c r="V40" s="13">
        <f t="shared" si="40"/>
        <v>0</v>
      </c>
      <c r="W40" s="13">
        <f t="shared" si="40"/>
        <v>0</v>
      </c>
      <c r="X40" s="13">
        <f t="shared" si="40"/>
        <v>0</v>
      </c>
      <c r="Y40" s="13">
        <f t="shared" si="40"/>
        <v>0</v>
      </c>
      <c r="Z40" s="13">
        <f t="shared" si="40"/>
        <v>0</v>
      </c>
      <c r="AA40" s="13">
        <f t="shared" si="40"/>
        <v>0</v>
      </c>
      <c r="AB40" s="13">
        <f t="shared" si="40"/>
        <v>0</v>
      </c>
      <c r="AC40" s="13">
        <f t="shared" si="40"/>
        <v>0</v>
      </c>
      <c r="AD40" s="13">
        <f t="shared" si="40"/>
        <v>0</v>
      </c>
      <c r="AE40" s="13">
        <f t="shared" si="40"/>
        <v>0</v>
      </c>
      <c r="AF40" s="172"/>
      <c r="AG40" s="173"/>
      <c r="AH40" s="47">
        <f t="shared" si="6"/>
        <v>0</v>
      </c>
      <c r="AI40" s="47">
        <f t="shared" si="7"/>
        <v>0</v>
      </c>
      <c r="AJ40" s="47">
        <f t="shared" si="1"/>
        <v>0</v>
      </c>
      <c r="AK40" s="48">
        <f t="shared" si="2"/>
        <v>0</v>
      </c>
    </row>
    <row r="41" spans="1:37" s="11" customFormat="1" ht="18.75" x14ac:dyDescent="0.25">
      <c r="A41" s="68" t="s">
        <v>33</v>
      </c>
      <c r="B41" s="13">
        <f t="shared" si="41"/>
        <v>8.6</v>
      </c>
      <c r="C41" s="13">
        <f>C47+C53</f>
        <v>3.86</v>
      </c>
      <c r="D41" s="13">
        <f>D47+D53</f>
        <v>3.86</v>
      </c>
      <c r="E41" s="13">
        <f t="shared" si="37"/>
        <v>3.86</v>
      </c>
      <c r="F41" s="55">
        <f t="shared" si="38"/>
        <v>44.883720930232556</v>
      </c>
      <c r="G41" s="55">
        <f t="shared" si="39"/>
        <v>100</v>
      </c>
      <c r="H41" s="13">
        <f t="shared" si="40"/>
        <v>0</v>
      </c>
      <c r="I41" s="13">
        <f t="shared" si="40"/>
        <v>0</v>
      </c>
      <c r="J41" s="13">
        <f t="shared" si="40"/>
        <v>0</v>
      </c>
      <c r="K41" s="13">
        <f t="shared" si="40"/>
        <v>0</v>
      </c>
      <c r="L41" s="13">
        <f t="shared" si="40"/>
        <v>3.4</v>
      </c>
      <c r="M41" s="13">
        <f t="shared" si="40"/>
        <v>0</v>
      </c>
      <c r="N41" s="13">
        <f t="shared" si="40"/>
        <v>0.46</v>
      </c>
      <c r="O41" s="13">
        <f t="shared" si="40"/>
        <v>3.86</v>
      </c>
      <c r="P41" s="13">
        <f t="shared" si="40"/>
        <v>0</v>
      </c>
      <c r="Q41" s="13">
        <f t="shared" si="40"/>
        <v>0</v>
      </c>
      <c r="R41" s="13">
        <f t="shared" si="40"/>
        <v>0</v>
      </c>
      <c r="S41" s="13">
        <f t="shared" si="40"/>
        <v>0</v>
      </c>
      <c r="T41" s="13">
        <f t="shared" si="40"/>
        <v>0</v>
      </c>
      <c r="U41" s="13">
        <f t="shared" si="40"/>
        <v>0</v>
      </c>
      <c r="V41" s="13">
        <f t="shared" si="40"/>
        <v>0</v>
      </c>
      <c r="W41" s="13">
        <f t="shared" si="40"/>
        <v>0</v>
      </c>
      <c r="X41" s="13">
        <f t="shared" si="40"/>
        <v>0</v>
      </c>
      <c r="Y41" s="13">
        <f t="shared" si="40"/>
        <v>0</v>
      </c>
      <c r="Z41" s="13">
        <f t="shared" si="40"/>
        <v>0</v>
      </c>
      <c r="AA41" s="13">
        <f t="shared" si="40"/>
        <v>0</v>
      </c>
      <c r="AB41" s="13">
        <f t="shared" si="40"/>
        <v>0</v>
      </c>
      <c r="AC41" s="13">
        <f t="shared" si="40"/>
        <v>0</v>
      </c>
      <c r="AD41" s="13">
        <f t="shared" si="40"/>
        <v>4.74</v>
      </c>
      <c r="AE41" s="13">
        <f t="shared" si="40"/>
        <v>0</v>
      </c>
      <c r="AF41" s="172"/>
      <c r="AG41" s="173"/>
      <c r="AH41" s="47">
        <f t="shared" si="6"/>
        <v>8.6</v>
      </c>
      <c r="AI41" s="47">
        <f t="shared" si="7"/>
        <v>3.86</v>
      </c>
      <c r="AJ41" s="47">
        <f t="shared" si="1"/>
        <v>3.86</v>
      </c>
      <c r="AK41" s="48">
        <f t="shared" si="2"/>
        <v>0</v>
      </c>
    </row>
    <row r="42" spans="1:37" s="11" customFormat="1" ht="18.75" customHeight="1" x14ac:dyDescent="0.25">
      <c r="A42" s="68" t="s">
        <v>35</v>
      </c>
      <c r="B42" s="13">
        <f t="shared" si="41"/>
        <v>93000</v>
      </c>
      <c r="C42" s="13">
        <f t="shared" si="41"/>
        <v>0</v>
      </c>
      <c r="D42" s="13">
        <f t="shared" si="41"/>
        <v>0</v>
      </c>
      <c r="E42" s="13">
        <f t="shared" si="41"/>
        <v>0</v>
      </c>
      <c r="F42" s="55">
        <f t="shared" si="38"/>
        <v>0</v>
      </c>
      <c r="G42" s="55" t="e">
        <f t="shared" si="39"/>
        <v>#DIV/0!</v>
      </c>
      <c r="H42" s="13">
        <f t="shared" si="40"/>
        <v>0</v>
      </c>
      <c r="I42" s="13">
        <f t="shared" si="40"/>
        <v>0</v>
      </c>
      <c r="J42" s="13">
        <f t="shared" si="40"/>
        <v>0</v>
      </c>
      <c r="K42" s="13">
        <f t="shared" si="40"/>
        <v>0</v>
      </c>
      <c r="L42" s="13">
        <f t="shared" si="40"/>
        <v>0</v>
      </c>
      <c r="M42" s="13">
        <f t="shared" si="40"/>
        <v>0</v>
      </c>
      <c r="N42" s="13">
        <f t="shared" si="40"/>
        <v>0</v>
      </c>
      <c r="O42" s="13">
        <f t="shared" si="40"/>
        <v>0</v>
      </c>
      <c r="P42" s="13">
        <f t="shared" si="40"/>
        <v>0</v>
      </c>
      <c r="Q42" s="13">
        <f t="shared" si="40"/>
        <v>0</v>
      </c>
      <c r="R42" s="13">
        <f t="shared" si="40"/>
        <v>0</v>
      </c>
      <c r="S42" s="13">
        <f t="shared" si="40"/>
        <v>0</v>
      </c>
      <c r="T42" s="13">
        <f t="shared" si="40"/>
        <v>0</v>
      </c>
      <c r="U42" s="13">
        <f t="shared" si="40"/>
        <v>0</v>
      </c>
      <c r="V42" s="13">
        <f t="shared" si="40"/>
        <v>0</v>
      </c>
      <c r="W42" s="13">
        <f t="shared" si="40"/>
        <v>0</v>
      </c>
      <c r="X42" s="13">
        <f t="shared" si="40"/>
        <v>0</v>
      </c>
      <c r="Y42" s="13">
        <f t="shared" si="40"/>
        <v>0</v>
      </c>
      <c r="Z42" s="13">
        <f t="shared" si="40"/>
        <v>0</v>
      </c>
      <c r="AA42" s="13">
        <f t="shared" si="40"/>
        <v>0</v>
      </c>
      <c r="AB42" s="13">
        <f t="shared" si="40"/>
        <v>0</v>
      </c>
      <c r="AC42" s="13">
        <f t="shared" si="40"/>
        <v>0</v>
      </c>
      <c r="AD42" s="13">
        <f t="shared" si="40"/>
        <v>93000</v>
      </c>
      <c r="AE42" s="13">
        <f t="shared" si="40"/>
        <v>0</v>
      </c>
      <c r="AF42" s="174"/>
      <c r="AG42" s="175"/>
      <c r="AH42" s="47">
        <f t="shared" si="6"/>
        <v>93000</v>
      </c>
      <c r="AI42" s="47">
        <f t="shared" si="7"/>
        <v>0</v>
      </c>
      <c r="AJ42" s="47">
        <f t="shared" si="1"/>
        <v>0</v>
      </c>
      <c r="AK42" s="48">
        <f t="shared" si="2"/>
        <v>0</v>
      </c>
    </row>
    <row r="43" spans="1:37" s="11" customFormat="1" ht="19.149999999999999" customHeight="1" x14ac:dyDescent="0.25">
      <c r="A43" s="176" t="s">
        <v>44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8"/>
      <c r="AF43" s="57"/>
      <c r="AG43" s="58"/>
      <c r="AH43" s="47"/>
      <c r="AI43" s="47">
        <f t="shared" si="7"/>
        <v>0</v>
      </c>
      <c r="AJ43" s="47"/>
      <c r="AK43" s="48"/>
    </row>
    <row r="44" spans="1:37" s="11" customFormat="1" ht="19.149999999999999" customHeight="1" x14ac:dyDescent="0.25">
      <c r="A44" s="67" t="s">
        <v>30</v>
      </c>
      <c r="B44" s="45">
        <f>B46+B47+B45+B48</f>
        <v>46504.3</v>
      </c>
      <c r="C44" s="45">
        <f>C46+C47+C45+C48</f>
        <v>1.93</v>
      </c>
      <c r="D44" s="45">
        <f>D46+D47+D45+D48</f>
        <v>1.93</v>
      </c>
      <c r="E44" s="45">
        <f>E46+E47+E45+E48</f>
        <v>1.93</v>
      </c>
      <c r="F44" s="55">
        <f>E44/B44*100</f>
        <v>4.1501538567401287E-3</v>
      </c>
      <c r="G44" s="55">
        <f>E44/C44*100</f>
        <v>100</v>
      </c>
      <c r="H44" s="45">
        <f>H45+H46+H47+H48</f>
        <v>0</v>
      </c>
      <c r="I44" s="45">
        <f>I45+I46+I47+I48</f>
        <v>0</v>
      </c>
      <c r="J44" s="45">
        <f>J45+J46+J47+J48</f>
        <v>0</v>
      </c>
      <c r="K44" s="45">
        <f>K45+K46+K47+K48</f>
        <v>0</v>
      </c>
      <c r="L44" s="45">
        <f>L45+L46+L47+L48</f>
        <v>1.7</v>
      </c>
      <c r="M44" s="45">
        <f t="shared" ref="M44:AC44" si="42">M45+M46+M47+M48</f>
        <v>0</v>
      </c>
      <c r="N44" s="45">
        <f t="shared" si="42"/>
        <v>0.23</v>
      </c>
      <c r="O44" s="45">
        <f t="shared" si="42"/>
        <v>1.93</v>
      </c>
      <c r="P44" s="45">
        <f t="shared" si="42"/>
        <v>0</v>
      </c>
      <c r="Q44" s="45">
        <f t="shared" si="42"/>
        <v>0</v>
      </c>
      <c r="R44" s="45">
        <f t="shared" si="42"/>
        <v>0</v>
      </c>
      <c r="S44" s="45">
        <f t="shared" si="42"/>
        <v>0</v>
      </c>
      <c r="T44" s="45">
        <f t="shared" si="42"/>
        <v>0</v>
      </c>
      <c r="U44" s="45">
        <f t="shared" si="42"/>
        <v>0</v>
      </c>
      <c r="V44" s="45">
        <f t="shared" si="42"/>
        <v>0</v>
      </c>
      <c r="W44" s="45">
        <f t="shared" si="42"/>
        <v>0</v>
      </c>
      <c r="X44" s="45">
        <f t="shared" si="42"/>
        <v>0</v>
      </c>
      <c r="Y44" s="45">
        <f t="shared" si="42"/>
        <v>0</v>
      </c>
      <c r="Z44" s="45">
        <f t="shared" si="42"/>
        <v>0</v>
      </c>
      <c r="AA44" s="45">
        <f t="shared" si="42"/>
        <v>0</v>
      </c>
      <c r="AB44" s="45">
        <f t="shared" si="42"/>
        <v>0</v>
      </c>
      <c r="AC44" s="45">
        <f t="shared" si="42"/>
        <v>0</v>
      </c>
      <c r="AD44" s="45">
        <f>SUM(AD46:AD48)</f>
        <v>46502.37</v>
      </c>
      <c r="AE44" s="45">
        <f>AE45+AE46+AE47+AE48</f>
        <v>0</v>
      </c>
      <c r="AF44" s="179" t="s">
        <v>45</v>
      </c>
      <c r="AG44" s="180"/>
      <c r="AH44" s="47">
        <f t="shared" si="6"/>
        <v>46504.3</v>
      </c>
      <c r="AI44" s="47">
        <f t="shared" si="7"/>
        <v>1.93</v>
      </c>
      <c r="AJ44" s="47">
        <f t="shared" si="1"/>
        <v>1.93</v>
      </c>
      <c r="AK44" s="48">
        <f t="shared" si="2"/>
        <v>0</v>
      </c>
    </row>
    <row r="45" spans="1:37" s="69" customFormat="1" ht="19.149999999999999" customHeight="1" x14ac:dyDescent="0.25">
      <c r="A45" s="68" t="s">
        <v>31</v>
      </c>
      <c r="B45" s="13">
        <f>H45+J45+L45+N45+P45+R45+T45+V45+X45+Z45+AB45+AD45</f>
        <v>0</v>
      </c>
      <c r="C45" s="13">
        <f>H45</f>
        <v>0</v>
      </c>
      <c r="D45" s="13">
        <f t="shared" ref="D45:D47" si="43">C45</f>
        <v>0</v>
      </c>
      <c r="E45" s="13">
        <f>I45+K45+M45+O45+Q45+S45+U45+W45+Y45+AA45+AC45+AE45</f>
        <v>0</v>
      </c>
      <c r="F45" s="55" t="e">
        <f t="shared" ref="F45:F48" si="44">E45/B45*100</f>
        <v>#DIV/0!</v>
      </c>
      <c r="G45" s="55" t="e">
        <f t="shared" ref="G45:G48" si="45">E45/C45*100</f>
        <v>#DIV/0!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79"/>
      <c r="AG45" s="180"/>
      <c r="AH45" s="47">
        <f t="shared" si="6"/>
        <v>0</v>
      </c>
      <c r="AI45" s="47">
        <f t="shared" si="7"/>
        <v>0</v>
      </c>
      <c r="AJ45" s="47">
        <f t="shared" si="1"/>
        <v>0</v>
      </c>
      <c r="AK45" s="48">
        <f t="shared" si="2"/>
        <v>0</v>
      </c>
    </row>
    <row r="46" spans="1:37" s="69" customFormat="1" ht="45" customHeight="1" x14ac:dyDescent="0.25">
      <c r="A46" s="68" t="s">
        <v>32</v>
      </c>
      <c r="B46" s="13">
        <f>H46+J46+L46+N46+P46+R46+T46+V46+X46+Z46+AB46+AD46</f>
        <v>0</v>
      </c>
      <c r="C46" s="13">
        <f t="shared" ref="C46" si="46">H46</f>
        <v>0</v>
      </c>
      <c r="D46" s="13">
        <f t="shared" si="43"/>
        <v>0</v>
      </c>
      <c r="E46" s="13">
        <f t="shared" ref="E46:E48" si="47">I46+K46+M46+O46+Q46+S46+U46+W46+Y46+AA46+AC46+AE46</f>
        <v>0</v>
      </c>
      <c r="F46" s="55" t="e">
        <f t="shared" si="44"/>
        <v>#DIV/0!</v>
      </c>
      <c r="G46" s="55" t="e">
        <f t="shared" si="45"/>
        <v>#DIV/0!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79"/>
      <c r="AG46" s="180"/>
      <c r="AH46" s="47">
        <f t="shared" si="6"/>
        <v>0</v>
      </c>
      <c r="AI46" s="47">
        <f t="shared" si="7"/>
        <v>0</v>
      </c>
      <c r="AJ46" s="47">
        <f t="shared" si="1"/>
        <v>0</v>
      </c>
      <c r="AK46" s="48">
        <f t="shared" si="2"/>
        <v>0</v>
      </c>
    </row>
    <row r="47" spans="1:37" s="69" customFormat="1" ht="30" customHeight="1" x14ac:dyDescent="0.25">
      <c r="A47" s="68" t="s">
        <v>33</v>
      </c>
      <c r="B47" s="13">
        <f>H47+J47+L47+N47+P47+R47+T47+V47+X47+Z47+AB47+AD47</f>
        <v>4.3</v>
      </c>
      <c r="C47" s="13">
        <f>H47+J47+L47+N47+P47</f>
        <v>1.93</v>
      </c>
      <c r="D47" s="13">
        <f t="shared" si="43"/>
        <v>1.93</v>
      </c>
      <c r="E47" s="13">
        <f t="shared" si="47"/>
        <v>1.93</v>
      </c>
      <c r="F47" s="55">
        <f t="shared" si="44"/>
        <v>44.883720930232556</v>
      </c>
      <c r="G47" s="55">
        <f t="shared" si="45"/>
        <v>100</v>
      </c>
      <c r="H47" s="13">
        <v>0</v>
      </c>
      <c r="I47" s="13">
        <v>0</v>
      </c>
      <c r="J47" s="13">
        <v>0</v>
      </c>
      <c r="K47" s="13">
        <v>0</v>
      </c>
      <c r="L47" s="13">
        <v>1.7</v>
      </c>
      <c r="M47" s="13">
        <v>0</v>
      </c>
      <c r="N47" s="13">
        <v>0.23</v>
      </c>
      <c r="O47" s="13">
        <v>1.93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70">
        <v>2.37</v>
      </c>
      <c r="AE47" s="13">
        <v>0</v>
      </c>
      <c r="AF47" s="179"/>
      <c r="AG47" s="180"/>
      <c r="AH47" s="47">
        <f t="shared" si="6"/>
        <v>4.3</v>
      </c>
      <c r="AI47" s="47">
        <f t="shared" si="7"/>
        <v>1.93</v>
      </c>
      <c r="AJ47" s="47">
        <f t="shared" si="1"/>
        <v>1.93</v>
      </c>
      <c r="AK47" s="48">
        <f t="shared" si="2"/>
        <v>0</v>
      </c>
    </row>
    <row r="48" spans="1:37" s="69" customFormat="1" ht="166.5" customHeight="1" x14ac:dyDescent="0.25">
      <c r="A48" s="68" t="s">
        <v>35</v>
      </c>
      <c r="B48" s="13">
        <f>H48+J48+L48+N48+P48+R48+T48+V48+X48+Z48+AB48+AD48</f>
        <v>46500</v>
      </c>
      <c r="C48" s="13">
        <f>H48+J48</f>
        <v>0</v>
      </c>
      <c r="D48" s="13">
        <f>E48</f>
        <v>0</v>
      </c>
      <c r="E48" s="13">
        <f t="shared" si="47"/>
        <v>0</v>
      </c>
      <c r="F48" s="55">
        <f t="shared" si="44"/>
        <v>0</v>
      </c>
      <c r="G48" s="55" t="e">
        <f t="shared" si="45"/>
        <v>#DIV/0!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46500</v>
      </c>
      <c r="AE48" s="13">
        <v>0</v>
      </c>
      <c r="AF48" s="181"/>
      <c r="AG48" s="182"/>
      <c r="AH48" s="47">
        <f t="shared" si="6"/>
        <v>46500</v>
      </c>
      <c r="AI48" s="47">
        <f t="shared" si="7"/>
        <v>0</v>
      </c>
      <c r="AJ48" s="47">
        <f t="shared" si="1"/>
        <v>0</v>
      </c>
      <c r="AK48" s="48">
        <f t="shared" si="2"/>
        <v>0</v>
      </c>
    </row>
    <row r="49" spans="1:37" s="69" customFormat="1" ht="19.149999999999999" customHeight="1" x14ac:dyDescent="0.25">
      <c r="A49" s="176" t="s">
        <v>46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8"/>
      <c r="AF49" s="71"/>
      <c r="AG49" s="72"/>
      <c r="AH49" s="47"/>
      <c r="AI49" s="47">
        <f t="shared" si="7"/>
        <v>0</v>
      </c>
      <c r="AJ49" s="47"/>
      <c r="AK49" s="48"/>
    </row>
    <row r="50" spans="1:37" s="11" customFormat="1" ht="19.149999999999999" customHeight="1" x14ac:dyDescent="0.25">
      <c r="A50" s="67" t="s">
        <v>30</v>
      </c>
      <c r="B50" s="45">
        <f>B52+B53+B51+B54</f>
        <v>46504.3</v>
      </c>
      <c r="C50" s="45">
        <f>C52+C53+C51+C54</f>
        <v>1.93</v>
      </c>
      <c r="D50" s="45">
        <f t="shared" ref="D50:E50" si="48">D52+D53+D51+D54</f>
        <v>1.93</v>
      </c>
      <c r="E50" s="45">
        <f t="shared" si="48"/>
        <v>1.93</v>
      </c>
      <c r="F50" s="55">
        <f>E50/B50*100</f>
        <v>4.1501538567401287E-3</v>
      </c>
      <c r="G50" s="55">
        <f>E50/C50*100</f>
        <v>100</v>
      </c>
      <c r="H50" s="45">
        <f t="shared" ref="H50:AC50" si="49">H51+H52+H53+H54</f>
        <v>0</v>
      </c>
      <c r="I50" s="45">
        <f t="shared" si="49"/>
        <v>0</v>
      </c>
      <c r="J50" s="45">
        <f t="shared" si="49"/>
        <v>0</v>
      </c>
      <c r="K50" s="45">
        <f t="shared" si="49"/>
        <v>0</v>
      </c>
      <c r="L50" s="45">
        <f t="shared" si="49"/>
        <v>1.7</v>
      </c>
      <c r="M50" s="45">
        <f t="shared" si="49"/>
        <v>0</v>
      </c>
      <c r="N50" s="45">
        <f t="shared" si="49"/>
        <v>0.23</v>
      </c>
      <c r="O50" s="45">
        <f t="shared" si="49"/>
        <v>1.93</v>
      </c>
      <c r="P50" s="45">
        <f t="shared" si="49"/>
        <v>0</v>
      </c>
      <c r="Q50" s="45">
        <f t="shared" si="49"/>
        <v>0</v>
      </c>
      <c r="R50" s="45">
        <f t="shared" si="49"/>
        <v>0</v>
      </c>
      <c r="S50" s="45">
        <f t="shared" si="49"/>
        <v>0</v>
      </c>
      <c r="T50" s="45">
        <f t="shared" si="49"/>
        <v>0</v>
      </c>
      <c r="U50" s="45">
        <f t="shared" si="49"/>
        <v>0</v>
      </c>
      <c r="V50" s="45">
        <f t="shared" si="49"/>
        <v>0</v>
      </c>
      <c r="W50" s="45">
        <f t="shared" si="49"/>
        <v>0</v>
      </c>
      <c r="X50" s="45">
        <f t="shared" si="49"/>
        <v>0</v>
      </c>
      <c r="Y50" s="45">
        <f t="shared" si="49"/>
        <v>0</v>
      </c>
      <c r="Z50" s="45">
        <f t="shared" si="49"/>
        <v>0</v>
      </c>
      <c r="AA50" s="45">
        <f t="shared" si="49"/>
        <v>0</v>
      </c>
      <c r="AB50" s="45">
        <f t="shared" si="49"/>
        <v>0</v>
      </c>
      <c r="AC50" s="45">
        <f t="shared" si="49"/>
        <v>0</v>
      </c>
      <c r="AD50" s="45">
        <f>SUM(AD52:AD54)</f>
        <v>46502.37</v>
      </c>
      <c r="AE50" s="45">
        <f>AE51+AE52+AE53+AE54</f>
        <v>0</v>
      </c>
      <c r="AF50" s="179" t="s">
        <v>47</v>
      </c>
      <c r="AG50" s="180"/>
      <c r="AH50" s="47">
        <f t="shared" si="6"/>
        <v>46504.3</v>
      </c>
      <c r="AI50" s="47">
        <f t="shared" si="7"/>
        <v>1.93</v>
      </c>
      <c r="AJ50" s="47">
        <f t="shared" si="1"/>
        <v>1.93</v>
      </c>
      <c r="AK50" s="48">
        <f t="shared" si="2"/>
        <v>0</v>
      </c>
    </row>
    <row r="51" spans="1:37" s="69" customFormat="1" ht="18.75" customHeight="1" x14ac:dyDescent="0.25">
      <c r="A51" s="68" t="s">
        <v>31</v>
      </c>
      <c r="B51" s="13">
        <f>H51+J51+L51+N51+P51+R51+T51+V51+X51+Z51+AB51+AD51</f>
        <v>0</v>
      </c>
      <c r="C51" s="13">
        <f>H51</f>
        <v>0</v>
      </c>
      <c r="D51" s="13">
        <f>C51</f>
        <v>0</v>
      </c>
      <c r="E51" s="13">
        <f>I51+K51+M51+O51+Q51+S51+U51+W51+Y51+AA51+AC51+AE51</f>
        <v>0</v>
      </c>
      <c r="F51" s="55" t="e">
        <f t="shared" ref="F51:F54" si="50">E51/B51*100</f>
        <v>#DIV/0!</v>
      </c>
      <c r="G51" s="55" t="e">
        <f t="shared" ref="G51:G54" si="51">E51/C51*100</f>
        <v>#DIV/0!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79"/>
      <c r="AG51" s="180"/>
      <c r="AH51" s="47">
        <f t="shared" si="6"/>
        <v>0</v>
      </c>
      <c r="AI51" s="47">
        <f t="shared" si="7"/>
        <v>0</v>
      </c>
      <c r="AJ51" s="47">
        <f t="shared" si="1"/>
        <v>0</v>
      </c>
      <c r="AK51" s="48">
        <f t="shared" si="2"/>
        <v>0</v>
      </c>
    </row>
    <row r="52" spans="1:37" s="69" customFormat="1" ht="16.5" customHeight="1" x14ac:dyDescent="0.25">
      <c r="A52" s="68" t="s">
        <v>32</v>
      </c>
      <c r="B52" s="13">
        <f t="shared" ref="B52" si="52">H52+J52+L52+N52+P52+R52+T52+V52+X52+Z52+AB52+AD52</f>
        <v>0</v>
      </c>
      <c r="C52" s="13">
        <f t="shared" ref="C52:C54" si="53">H52</f>
        <v>0</v>
      </c>
      <c r="D52" s="13">
        <f t="shared" ref="D52:D53" si="54">C52</f>
        <v>0</v>
      </c>
      <c r="E52" s="13">
        <f t="shared" ref="E52:E54" si="55">I52+K52+M52+O52+Q52+S52+U52+W52+Y52+AA52+AC52+AE52</f>
        <v>0</v>
      </c>
      <c r="F52" s="55" t="e">
        <f t="shared" si="50"/>
        <v>#DIV/0!</v>
      </c>
      <c r="G52" s="55" t="e">
        <f t="shared" si="51"/>
        <v>#DIV/0!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79"/>
      <c r="AG52" s="180"/>
      <c r="AH52" s="47">
        <f t="shared" si="6"/>
        <v>0</v>
      </c>
      <c r="AI52" s="47">
        <f t="shared" si="7"/>
        <v>0</v>
      </c>
      <c r="AJ52" s="47">
        <f t="shared" si="1"/>
        <v>0</v>
      </c>
      <c r="AK52" s="48">
        <f t="shared" si="2"/>
        <v>0</v>
      </c>
    </row>
    <row r="53" spans="1:37" s="69" customFormat="1" ht="33" customHeight="1" x14ac:dyDescent="0.25">
      <c r="A53" s="68" t="s">
        <v>33</v>
      </c>
      <c r="B53" s="13">
        <f>H53+J53+L53+N53+P53+R53+T53+V53+X53+Z53+AB53+AD53</f>
        <v>4.3</v>
      </c>
      <c r="C53" s="13">
        <f>H53+J53+L53+N53+P53</f>
        <v>1.93</v>
      </c>
      <c r="D53" s="13">
        <f t="shared" si="54"/>
        <v>1.93</v>
      </c>
      <c r="E53" s="13">
        <f t="shared" si="55"/>
        <v>1.93</v>
      </c>
      <c r="F53" s="55">
        <f t="shared" si="50"/>
        <v>44.883720930232556</v>
      </c>
      <c r="G53" s="55">
        <f t="shared" si="51"/>
        <v>100</v>
      </c>
      <c r="H53" s="13">
        <v>0</v>
      </c>
      <c r="I53" s="13">
        <v>0</v>
      </c>
      <c r="J53" s="13">
        <v>0</v>
      </c>
      <c r="K53" s="13">
        <v>0</v>
      </c>
      <c r="L53" s="13">
        <v>1.7</v>
      </c>
      <c r="M53" s="13">
        <v>0</v>
      </c>
      <c r="N53" s="13">
        <v>0.23</v>
      </c>
      <c r="O53" s="13">
        <v>1.93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70">
        <v>2.37</v>
      </c>
      <c r="AE53" s="13">
        <v>0</v>
      </c>
      <c r="AF53" s="179"/>
      <c r="AG53" s="180"/>
      <c r="AH53" s="47">
        <f t="shared" si="6"/>
        <v>4.3</v>
      </c>
      <c r="AI53" s="47">
        <f t="shared" si="7"/>
        <v>1.93</v>
      </c>
      <c r="AJ53" s="47">
        <f t="shared" si="1"/>
        <v>1.93</v>
      </c>
      <c r="AK53" s="48">
        <f t="shared" si="2"/>
        <v>0</v>
      </c>
    </row>
    <row r="54" spans="1:37" s="69" customFormat="1" ht="123.75" customHeight="1" x14ac:dyDescent="0.25">
      <c r="A54" s="68" t="s">
        <v>35</v>
      </c>
      <c r="B54" s="13">
        <f>H54+J54+L54+N54+P54+R54+T54+V54+X54+Z54+AB54+AD54</f>
        <v>46500</v>
      </c>
      <c r="C54" s="13">
        <f t="shared" si="53"/>
        <v>0</v>
      </c>
      <c r="D54" s="13">
        <f>E54</f>
        <v>0</v>
      </c>
      <c r="E54" s="13">
        <f t="shared" si="55"/>
        <v>0</v>
      </c>
      <c r="F54" s="55">
        <f t="shared" si="50"/>
        <v>0</v>
      </c>
      <c r="G54" s="55" t="e">
        <f t="shared" si="51"/>
        <v>#DIV/0!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46500</v>
      </c>
      <c r="AE54" s="13">
        <v>0</v>
      </c>
      <c r="AF54" s="181"/>
      <c r="AG54" s="182"/>
      <c r="AH54" s="47">
        <f t="shared" si="6"/>
        <v>46500</v>
      </c>
      <c r="AI54" s="47">
        <f t="shared" si="7"/>
        <v>0</v>
      </c>
      <c r="AJ54" s="47">
        <f t="shared" si="1"/>
        <v>0</v>
      </c>
      <c r="AK54" s="48">
        <f t="shared" si="2"/>
        <v>0</v>
      </c>
    </row>
    <row r="55" spans="1:37" s="69" customFormat="1" ht="47.25" customHeight="1" x14ac:dyDescent="0.25">
      <c r="A55" s="154" t="s">
        <v>48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6"/>
      <c r="AF55" s="209"/>
      <c r="AG55" s="210"/>
      <c r="AH55" s="47"/>
      <c r="AI55" s="47">
        <f t="shared" si="7"/>
        <v>0</v>
      </c>
      <c r="AJ55" s="47"/>
      <c r="AK55" s="48"/>
    </row>
    <row r="56" spans="1:37" s="11" customFormat="1" ht="18.75" customHeight="1" x14ac:dyDescent="0.25">
      <c r="A56" s="73" t="s">
        <v>30</v>
      </c>
      <c r="B56" s="45">
        <f>B58+B59</f>
        <v>560085.5</v>
      </c>
      <c r="C56" s="45">
        <f>C58+C60</f>
        <v>96990.73000000001</v>
      </c>
      <c r="D56" s="45">
        <f>D58+D60</f>
        <v>87564.43</v>
      </c>
      <c r="E56" s="45">
        <f>E58+E60</f>
        <v>87564.43</v>
      </c>
      <c r="F56" s="55">
        <f>E56/B56*100</f>
        <v>15.634118362285756</v>
      </c>
      <c r="G56" s="55">
        <f>E56/C56*100</f>
        <v>90.281236155249047</v>
      </c>
      <c r="H56" s="45">
        <f>H57+H58+H59+H61</f>
        <v>0</v>
      </c>
      <c r="I56" s="45">
        <f t="shared" ref="I56:AE56" si="56">I57+I58+I59+I61</f>
        <v>0</v>
      </c>
      <c r="J56" s="45">
        <f t="shared" si="56"/>
        <v>47819.200000000004</v>
      </c>
      <c r="K56" s="45">
        <f t="shared" si="56"/>
        <v>47819.08</v>
      </c>
      <c r="L56" s="45">
        <f t="shared" si="56"/>
        <v>3578</v>
      </c>
      <c r="M56" s="45">
        <f t="shared" si="56"/>
        <v>3261</v>
      </c>
      <c r="N56" s="45">
        <f t="shared" si="56"/>
        <v>36168.67</v>
      </c>
      <c r="O56" s="45">
        <f t="shared" si="56"/>
        <v>11838.91</v>
      </c>
      <c r="P56" s="45">
        <f t="shared" si="56"/>
        <v>9424.86</v>
      </c>
      <c r="Q56" s="45">
        <f t="shared" si="56"/>
        <v>24645.440000000002</v>
      </c>
      <c r="R56" s="45">
        <f t="shared" si="56"/>
        <v>0</v>
      </c>
      <c r="S56" s="45">
        <f t="shared" si="56"/>
        <v>0</v>
      </c>
      <c r="T56" s="45">
        <f t="shared" si="56"/>
        <v>0</v>
      </c>
      <c r="U56" s="45">
        <f t="shared" si="56"/>
        <v>0</v>
      </c>
      <c r="V56" s="45">
        <f t="shared" si="56"/>
        <v>0</v>
      </c>
      <c r="W56" s="45">
        <f t="shared" si="56"/>
        <v>0</v>
      </c>
      <c r="X56" s="45">
        <f t="shared" si="56"/>
        <v>0</v>
      </c>
      <c r="Y56" s="45">
        <f t="shared" si="56"/>
        <v>0</v>
      </c>
      <c r="Z56" s="45">
        <f t="shared" si="56"/>
        <v>0</v>
      </c>
      <c r="AA56" s="45">
        <f t="shared" si="56"/>
        <v>0</v>
      </c>
      <c r="AB56" s="45">
        <f t="shared" si="56"/>
        <v>0</v>
      </c>
      <c r="AC56" s="45">
        <f t="shared" si="56"/>
        <v>0</v>
      </c>
      <c r="AD56" s="45">
        <f t="shared" si="56"/>
        <v>463094.76999999996</v>
      </c>
      <c r="AE56" s="45">
        <f t="shared" si="56"/>
        <v>0</v>
      </c>
      <c r="AF56" s="206" t="s">
        <v>75</v>
      </c>
      <c r="AG56" s="207"/>
      <c r="AH56" s="47">
        <f t="shared" si="6"/>
        <v>560085.5</v>
      </c>
      <c r="AI56" s="47">
        <f t="shared" si="7"/>
        <v>96990.73</v>
      </c>
      <c r="AJ56" s="47">
        <f t="shared" si="1"/>
        <v>87564.430000000008</v>
      </c>
      <c r="AK56" s="48">
        <f>C56-E56</f>
        <v>9426.3000000000175</v>
      </c>
    </row>
    <row r="57" spans="1:37" s="69" customFormat="1" ht="26.25" customHeight="1" x14ac:dyDescent="0.25">
      <c r="A57" s="74" t="s">
        <v>31</v>
      </c>
      <c r="B57" s="12">
        <f>H57+J57+L57+N57+P57+R57+T57+V57+X57+Z57+AB57+AD57</f>
        <v>0</v>
      </c>
      <c r="C57" s="12">
        <f>H57</f>
        <v>0</v>
      </c>
      <c r="D57" s="12">
        <f>E57</f>
        <v>0</v>
      </c>
      <c r="E57" s="12">
        <f>I57+K57+M57+O57+Q57+S57+U57+W57+Y57+AA57+AC57+AE57</f>
        <v>0</v>
      </c>
      <c r="F57" s="55" t="e">
        <f t="shared" ref="F57:F61" si="57">E57/B57*100</f>
        <v>#DIV/0!</v>
      </c>
      <c r="G57" s="55" t="e">
        <f t="shared" ref="G57:G61" si="58">E57/C57*100</f>
        <v>#DIV/0!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205"/>
      <c r="AG57" s="208"/>
      <c r="AH57" s="47">
        <f t="shared" si="6"/>
        <v>0</v>
      </c>
      <c r="AI57" s="47">
        <f t="shared" si="7"/>
        <v>0</v>
      </c>
      <c r="AJ57" s="47">
        <f t="shared" si="1"/>
        <v>0</v>
      </c>
      <c r="AK57" s="48">
        <f t="shared" si="2"/>
        <v>0</v>
      </c>
    </row>
    <row r="58" spans="1:37" s="69" customFormat="1" ht="32.25" customHeight="1" x14ac:dyDescent="0.3">
      <c r="A58" s="9" t="s">
        <v>32</v>
      </c>
      <c r="B58" s="12">
        <f t="shared" ref="B58:B61" si="59">H58+J58+L58+N58+P58+R58+T58+V58+X58+Z58+AB58+AD58</f>
        <v>509677.8</v>
      </c>
      <c r="C58" s="12">
        <f>H58+J58+L58+N58+P58</f>
        <v>79684.070000000007</v>
      </c>
      <c r="D58" s="12">
        <f>E58</f>
        <v>70259.17</v>
      </c>
      <c r="E58" s="12">
        <f t="shared" ref="E58:E61" si="60">I58+K58+M58+O58+Q58+S58+U58+W58+Y58+AA58+AC58+AE58</f>
        <v>70259.17</v>
      </c>
      <c r="F58" s="55">
        <f t="shared" si="57"/>
        <v>13.785016730177379</v>
      </c>
      <c r="G58" s="55">
        <f t="shared" si="58"/>
        <v>88.17216540269591</v>
      </c>
      <c r="H58" s="14">
        <v>0</v>
      </c>
      <c r="I58" s="15">
        <v>0</v>
      </c>
      <c r="J58" s="15">
        <v>43515.4</v>
      </c>
      <c r="K58" s="15">
        <v>43515.360000000001</v>
      </c>
      <c r="L58" s="14">
        <v>0</v>
      </c>
      <c r="M58" s="15">
        <v>0</v>
      </c>
      <c r="N58" s="14">
        <v>36168.67</v>
      </c>
      <c r="O58" s="15">
        <v>11523.23</v>
      </c>
      <c r="P58" s="75">
        <v>0</v>
      </c>
      <c r="Q58" s="15">
        <v>15220.58</v>
      </c>
      <c r="R58" s="14">
        <v>0</v>
      </c>
      <c r="S58" s="15">
        <v>0</v>
      </c>
      <c r="T58" s="14">
        <v>0</v>
      </c>
      <c r="U58" s="15">
        <v>0</v>
      </c>
      <c r="V58" s="14">
        <v>0</v>
      </c>
      <c r="W58" s="15">
        <v>0</v>
      </c>
      <c r="X58" s="14">
        <v>0</v>
      </c>
      <c r="Y58" s="15">
        <v>0</v>
      </c>
      <c r="Z58" s="14">
        <v>0</v>
      </c>
      <c r="AA58" s="15">
        <v>0</v>
      </c>
      <c r="AB58" s="14">
        <v>0</v>
      </c>
      <c r="AC58" s="15">
        <v>0</v>
      </c>
      <c r="AD58" s="15">
        <v>429993.73</v>
      </c>
      <c r="AE58" s="14">
        <v>0</v>
      </c>
      <c r="AF58" s="205"/>
      <c r="AG58" s="208"/>
      <c r="AH58" s="47">
        <f t="shared" si="6"/>
        <v>509677.8</v>
      </c>
      <c r="AI58" s="47">
        <f t="shared" si="7"/>
        <v>79684.070000000007</v>
      </c>
      <c r="AJ58" s="47">
        <f t="shared" si="1"/>
        <v>70259.17</v>
      </c>
      <c r="AK58" s="48">
        <f t="shared" si="2"/>
        <v>9424.9000000000087</v>
      </c>
    </row>
    <row r="59" spans="1:37" s="69" customFormat="1" ht="26.25" customHeight="1" x14ac:dyDescent="0.25">
      <c r="A59" s="74" t="s">
        <v>33</v>
      </c>
      <c r="B59" s="12">
        <f t="shared" si="59"/>
        <v>50407.7</v>
      </c>
      <c r="C59" s="12">
        <f>H59+J59+L59+N59+P59</f>
        <v>17306.66</v>
      </c>
      <c r="D59" s="12">
        <f>E59</f>
        <v>17305.260000000002</v>
      </c>
      <c r="E59" s="12">
        <f>I59+K59+M59+O59+Q59+S59+U59+W59+Y59+AA59+AC59+AE59</f>
        <v>17305.260000000002</v>
      </c>
      <c r="F59" s="55">
        <f t="shared" si="57"/>
        <v>34.330588382330482</v>
      </c>
      <c r="G59" s="55">
        <f t="shared" si="58"/>
        <v>99.991910628625064</v>
      </c>
      <c r="H59" s="12">
        <v>0</v>
      </c>
      <c r="I59" s="13">
        <v>0</v>
      </c>
      <c r="J59" s="12">
        <v>4303.8</v>
      </c>
      <c r="K59" s="12">
        <f t="shared" ref="K59" si="61">K60</f>
        <v>4303.72</v>
      </c>
      <c r="L59" s="12">
        <v>3578</v>
      </c>
      <c r="M59" s="12">
        <f>M60</f>
        <v>3261</v>
      </c>
      <c r="N59" s="12">
        <f>N60</f>
        <v>0</v>
      </c>
      <c r="O59" s="12">
        <f t="shared" ref="O59" si="62">O60</f>
        <v>315.68</v>
      </c>
      <c r="P59" s="12">
        <v>9424.86</v>
      </c>
      <c r="Q59" s="12">
        <f>Q60</f>
        <v>9424.86</v>
      </c>
      <c r="R59" s="12">
        <f t="shared" ref="R59:AE59" si="63">R60</f>
        <v>0</v>
      </c>
      <c r="S59" s="12">
        <f t="shared" si="63"/>
        <v>0</v>
      </c>
      <c r="T59" s="12">
        <f t="shared" si="63"/>
        <v>0</v>
      </c>
      <c r="U59" s="12">
        <f t="shared" si="63"/>
        <v>0</v>
      </c>
      <c r="V59" s="12">
        <f t="shared" si="63"/>
        <v>0</v>
      </c>
      <c r="W59" s="12">
        <f t="shared" si="63"/>
        <v>0</v>
      </c>
      <c r="X59" s="12">
        <f t="shared" si="63"/>
        <v>0</v>
      </c>
      <c r="Y59" s="12">
        <f t="shared" si="63"/>
        <v>0</v>
      </c>
      <c r="Z59" s="12">
        <f t="shared" si="63"/>
        <v>0</v>
      </c>
      <c r="AA59" s="12">
        <f t="shared" si="63"/>
        <v>0</v>
      </c>
      <c r="AB59" s="12">
        <f t="shared" si="63"/>
        <v>0</v>
      </c>
      <c r="AC59" s="12">
        <f t="shared" si="63"/>
        <v>0</v>
      </c>
      <c r="AD59" s="12">
        <f t="shared" si="63"/>
        <v>33101.040000000001</v>
      </c>
      <c r="AE59" s="12">
        <f t="shared" si="63"/>
        <v>0</v>
      </c>
      <c r="AF59" s="205"/>
      <c r="AG59" s="208"/>
      <c r="AH59" s="47">
        <f t="shared" si="6"/>
        <v>50407.7</v>
      </c>
      <c r="AI59" s="47">
        <f>H59+J59+L59+N59++P59</f>
        <v>17306.66</v>
      </c>
      <c r="AJ59" s="47">
        <f t="shared" si="1"/>
        <v>17305.260000000002</v>
      </c>
      <c r="AK59" s="48">
        <f t="shared" si="2"/>
        <v>1.3999999999978172</v>
      </c>
    </row>
    <row r="60" spans="1:37" s="69" customFormat="1" ht="61.5" customHeight="1" x14ac:dyDescent="0.25">
      <c r="A60" s="9" t="s">
        <v>49</v>
      </c>
      <c r="B60" s="12">
        <f t="shared" si="59"/>
        <v>50407.7</v>
      </c>
      <c r="C60" s="12">
        <f>H60+J60+L60+N60+P60+R60</f>
        <v>17306.66</v>
      </c>
      <c r="D60" s="12">
        <f>E60</f>
        <v>17305.260000000002</v>
      </c>
      <c r="E60" s="12">
        <f t="shared" si="60"/>
        <v>17305.260000000002</v>
      </c>
      <c r="F60" s="55">
        <f t="shared" si="57"/>
        <v>34.330588382330482</v>
      </c>
      <c r="G60" s="55">
        <f t="shared" si="58"/>
        <v>99.991910628625064</v>
      </c>
      <c r="H60" s="14">
        <v>0</v>
      </c>
      <c r="I60" s="15">
        <v>0</v>
      </c>
      <c r="J60" s="14">
        <v>4303.8</v>
      </c>
      <c r="K60" s="14">
        <v>4303.72</v>
      </c>
      <c r="L60" s="14">
        <v>3578</v>
      </c>
      <c r="M60" s="15">
        <v>3261</v>
      </c>
      <c r="N60" s="14">
        <v>0</v>
      </c>
      <c r="O60" s="15">
        <v>315.68</v>
      </c>
      <c r="P60" s="15">
        <v>9424.86</v>
      </c>
      <c r="Q60" s="15">
        <v>9424.86</v>
      </c>
      <c r="R60" s="14">
        <v>0</v>
      </c>
      <c r="S60" s="15">
        <v>0</v>
      </c>
      <c r="T60" s="14">
        <v>0</v>
      </c>
      <c r="U60" s="14">
        <v>0</v>
      </c>
      <c r="V60" s="14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33101.040000000001</v>
      </c>
      <c r="AE60" s="14">
        <v>0</v>
      </c>
      <c r="AF60" s="205"/>
      <c r="AG60" s="208"/>
      <c r="AH60" s="47">
        <f>H60+J60+L60+N60+P60+R60+T60+V60+X60+Z60+AB60+AD60</f>
        <v>50407.7</v>
      </c>
      <c r="AI60" s="47">
        <f t="shared" si="7"/>
        <v>17306.66</v>
      </c>
      <c r="AJ60" s="47">
        <f>I60+K60+M60+O60+Q60+S60+U60+W60+Y60+AA60+AC60+AE60</f>
        <v>17305.260000000002</v>
      </c>
      <c r="AK60" s="48">
        <f t="shared" si="2"/>
        <v>1.3999999999978172</v>
      </c>
    </row>
    <row r="61" spans="1:37" s="69" customFormat="1" ht="44.25" customHeight="1" x14ac:dyDescent="0.25">
      <c r="A61" s="9" t="s">
        <v>35</v>
      </c>
      <c r="B61" s="12">
        <f t="shared" si="59"/>
        <v>0</v>
      </c>
      <c r="C61" s="12">
        <f t="shared" ref="C61" si="64">H61</f>
        <v>0</v>
      </c>
      <c r="D61" s="12">
        <f>E61</f>
        <v>0</v>
      </c>
      <c r="E61" s="12">
        <f t="shared" si="60"/>
        <v>0</v>
      </c>
      <c r="F61" s="55" t="e">
        <f t="shared" si="57"/>
        <v>#DIV/0!</v>
      </c>
      <c r="G61" s="55" t="e">
        <f t="shared" si="58"/>
        <v>#DIV/0!</v>
      </c>
      <c r="H61" s="12">
        <v>0</v>
      </c>
      <c r="I61" s="13">
        <v>0</v>
      </c>
      <c r="J61" s="12">
        <v>0</v>
      </c>
      <c r="K61" s="13">
        <v>0</v>
      </c>
      <c r="L61" s="12">
        <v>0</v>
      </c>
      <c r="M61" s="13">
        <v>0</v>
      </c>
      <c r="N61" s="12">
        <v>0</v>
      </c>
      <c r="O61" s="13">
        <v>0</v>
      </c>
      <c r="P61" s="12">
        <v>0</v>
      </c>
      <c r="Q61" s="13">
        <v>0</v>
      </c>
      <c r="R61" s="12">
        <v>0</v>
      </c>
      <c r="S61" s="13">
        <v>0</v>
      </c>
      <c r="T61" s="12">
        <v>0</v>
      </c>
      <c r="U61" s="13">
        <v>0</v>
      </c>
      <c r="V61" s="12">
        <v>0</v>
      </c>
      <c r="W61" s="13">
        <v>0</v>
      </c>
      <c r="X61" s="12">
        <v>0</v>
      </c>
      <c r="Y61" s="13">
        <v>0</v>
      </c>
      <c r="Z61" s="12">
        <v>0</v>
      </c>
      <c r="AA61" s="13">
        <v>0</v>
      </c>
      <c r="AB61" s="12">
        <v>0</v>
      </c>
      <c r="AC61" s="13">
        <v>0</v>
      </c>
      <c r="AD61" s="12">
        <v>0</v>
      </c>
      <c r="AE61" s="13">
        <v>0</v>
      </c>
      <c r="AF61" s="211"/>
      <c r="AG61" s="212"/>
      <c r="AH61" s="47">
        <f t="shared" si="6"/>
        <v>0</v>
      </c>
      <c r="AI61" s="47">
        <f t="shared" si="7"/>
        <v>0</v>
      </c>
      <c r="AJ61" s="47">
        <f t="shared" si="1"/>
        <v>0</v>
      </c>
      <c r="AK61" s="48">
        <f t="shared" si="2"/>
        <v>0</v>
      </c>
    </row>
    <row r="62" spans="1:37" s="69" customFormat="1" ht="37.5" customHeight="1" x14ac:dyDescent="0.25">
      <c r="A62" s="76" t="s">
        <v>50</v>
      </c>
      <c r="B62" s="77"/>
      <c r="C62" s="77"/>
      <c r="D62" s="77"/>
      <c r="E62" s="77"/>
      <c r="F62" s="78"/>
      <c r="G62" s="78"/>
      <c r="H62" s="77"/>
      <c r="I62" s="79"/>
      <c r="J62" s="77"/>
      <c r="K62" s="79"/>
      <c r="L62" s="77"/>
      <c r="M62" s="79"/>
      <c r="N62" s="77"/>
      <c r="O62" s="79"/>
      <c r="P62" s="77"/>
      <c r="Q62" s="79"/>
      <c r="R62" s="77"/>
      <c r="S62" s="79"/>
      <c r="T62" s="77"/>
      <c r="U62" s="79"/>
      <c r="V62" s="77"/>
      <c r="W62" s="79"/>
      <c r="X62" s="77"/>
      <c r="Y62" s="79"/>
      <c r="Z62" s="77"/>
      <c r="AA62" s="79"/>
      <c r="AB62" s="77"/>
      <c r="AC62" s="79"/>
      <c r="AD62" s="77"/>
      <c r="AE62" s="80"/>
      <c r="AF62" s="204"/>
      <c r="AG62" s="203"/>
      <c r="AH62" s="47"/>
      <c r="AI62" s="47">
        <f t="shared" si="7"/>
        <v>0</v>
      </c>
      <c r="AJ62" s="47"/>
      <c r="AK62" s="48"/>
    </row>
    <row r="63" spans="1:37" s="81" customFormat="1" ht="39.75" customHeight="1" x14ac:dyDescent="0.25">
      <c r="A63" s="73" t="s">
        <v>30</v>
      </c>
      <c r="B63" s="45">
        <f>B64+B65+B66+B68</f>
        <v>0</v>
      </c>
      <c r="C63" s="45">
        <f t="shared" ref="C63:E63" si="65">C64+C65+C66+C68</f>
        <v>0</v>
      </c>
      <c r="D63" s="45">
        <f t="shared" si="65"/>
        <v>0</v>
      </c>
      <c r="E63" s="45">
        <f t="shared" si="65"/>
        <v>0</v>
      </c>
      <c r="F63" s="55" t="e">
        <f>E63/B63*100</f>
        <v>#DIV/0!</v>
      </c>
      <c r="G63" s="55" t="e">
        <f>E63/C63*100</f>
        <v>#DIV/0!</v>
      </c>
      <c r="H63" s="45">
        <f t="shared" ref="H63:AC63" si="66">H64+H65+H66+H68+H67</f>
        <v>0</v>
      </c>
      <c r="I63" s="45">
        <f t="shared" si="66"/>
        <v>0</v>
      </c>
      <c r="J63" s="45">
        <f t="shared" si="66"/>
        <v>0</v>
      </c>
      <c r="K63" s="45">
        <f t="shared" si="66"/>
        <v>0</v>
      </c>
      <c r="L63" s="45">
        <f t="shared" si="66"/>
        <v>0</v>
      </c>
      <c r="M63" s="45">
        <f t="shared" si="66"/>
        <v>0</v>
      </c>
      <c r="N63" s="45">
        <f t="shared" si="66"/>
        <v>0</v>
      </c>
      <c r="O63" s="45">
        <f t="shared" si="66"/>
        <v>0</v>
      </c>
      <c r="P63" s="45">
        <f t="shared" si="66"/>
        <v>0</v>
      </c>
      <c r="Q63" s="45">
        <f t="shared" si="66"/>
        <v>0</v>
      </c>
      <c r="R63" s="45">
        <f t="shared" si="66"/>
        <v>0</v>
      </c>
      <c r="S63" s="45">
        <f t="shared" si="66"/>
        <v>0</v>
      </c>
      <c r="T63" s="45">
        <f t="shared" si="66"/>
        <v>0</v>
      </c>
      <c r="U63" s="45">
        <f t="shared" si="66"/>
        <v>0</v>
      </c>
      <c r="V63" s="45">
        <f t="shared" si="66"/>
        <v>0</v>
      </c>
      <c r="W63" s="45">
        <f t="shared" si="66"/>
        <v>0</v>
      </c>
      <c r="X63" s="45">
        <f t="shared" si="66"/>
        <v>0</v>
      </c>
      <c r="Y63" s="45">
        <f t="shared" si="66"/>
        <v>0</v>
      </c>
      <c r="Z63" s="45">
        <f t="shared" si="66"/>
        <v>0</v>
      </c>
      <c r="AA63" s="45">
        <f t="shared" si="66"/>
        <v>0</v>
      </c>
      <c r="AB63" s="45">
        <f t="shared" si="66"/>
        <v>0</v>
      </c>
      <c r="AC63" s="45">
        <f t="shared" si="66"/>
        <v>0</v>
      </c>
      <c r="AD63" s="45">
        <f>AD64+AD65+AD66+AD68+AD67</f>
        <v>0</v>
      </c>
      <c r="AE63" s="45">
        <f t="shared" ref="AE63" si="67">AE64+AE65+AE66+AE68</f>
        <v>0</v>
      </c>
      <c r="AF63" s="213"/>
      <c r="AG63" s="214"/>
      <c r="AH63" s="47">
        <f t="shared" ref="AH63:AH66" si="68">H63+J63+L63+N63+P63+R63+T63+V63+X63+Z63+AB63+AD63</f>
        <v>0</v>
      </c>
      <c r="AI63" s="47">
        <f t="shared" si="7"/>
        <v>0</v>
      </c>
      <c r="AJ63" s="47">
        <f t="shared" ref="AJ63:AJ68" si="69">I63+K63+M63+O63+Q63+S63+U63+W63+Y63+AA63+AC63+AE63</f>
        <v>0</v>
      </c>
      <c r="AK63" s="48">
        <f t="shared" ref="AK63:AK68" si="70">C63-E63</f>
        <v>0</v>
      </c>
    </row>
    <row r="64" spans="1:37" s="59" customFormat="1" ht="30" customHeight="1" x14ac:dyDescent="0.25">
      <c r="A64" s="74" t="s">
        <v>31</v>
      </c>
      <c r="B64" s="12">
        <f>H64+J64+L64+N64+P64+R64+T64+V64+X64+Z64+AB64+AD64</f>
        <v>0</v>
      </c>
      <c r="C64" s="12">
        <f>H64</f>
        <v>0</v>
      </c>
      <c r="D64" s="12">
        <f>E64</f>
        <v>0</v>
      </c>
      <c r="E64" s="12">
        <f>I64+K64+M64+O64+Q64+S64+U64+W64+Y64+AA64+AC64+AE64</f>
        <v>0</v>
      </c>
      <c r="F64" s="55" t="e">
        <f t="shared" ref="F64:F68" si="71">E64/B64*100</f>
        <v>#DIV/0!</v>
      </c>
      <c r="G64" s="55" t="e">
        <f t="shared" ref="G64:G68" si="72">E64/C64*100</f>
        <v>#DIV/0!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60"/>
      <c r="AG64" s="159"/>
      <c r="AH64" s="47">
        <f t="shared" si="68"/>
        <v>0</v>
      </c>
      <c r="AI64" s="47">
        <f t="shared" si="7"/>
        <v>0</v>
      </c>
      <c r="AJ64" s="47">
        <f t="shared" si="69"/>
        <v>0</v>
      </c>
      <c r="AK64" s="48">
        <f t="shared" si="70"/>
        <v>0</v>
      </c>
    </row>
    <row r="65" spans="1:37" s="59" customFormat="1" ht="26.25" customHeight="1" x14ac:dyDescent="0.25">
      <c r="A65" s="9" t="s">
        <v>32</v>
      </c>
      <c r="B65" s="12">
        <f t="shared" ref="B65:B68" si="73">H65+J65+L65+N65+P65+R65+T65+V65+X65+Z65+AB65+AD65</f>
        <v>0</v>
      </c>
      <c r="C65" s="12">
        <f t="shared" ref="C65:C68" si="74">H65</f>
        <v>0</v>
      </c>
      <c r="D65" s="12">
        <v>0</v>
      </c>
      <c r="E65" s="12">
        <f t="shared" ref="E65:E68" si="75">I65+K65+M65+O65+Q65+S65+U65+W65+Y65+AA65+AC65+AE65</f>
        <v>0</v>
      </c>
      <c r="F65" s="55" t="e">
        <f t="shared" si="71"/>
        <v>#DIV/0!</v>
      </c>
      <c r="G65" s="55" t="e">
        <f t="shared" si="72"/>
        <v>#DIV/0!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6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60"/>
      <c r="AG65" s="159"/>
      <c r="AH65" s="47">
        <f t="shared" si="68"/>
        <v>0</v>
      </c>
      <c r="AI65" s="47">
        <f t="shared" si="7"/>
        <v>0</v>
      </c>
      <c r="AJ65" s="47">
        <f t="shared" si="69"/>
        <v>0</v>
      </c>
      <c r="AK65" s="48">
        <f t="shared" si="70"/>
        <v>0</v>
      </c>
    </row>
    <row r="66" spans="1:37" s="59" customFormat="1" ht="30.75" customHeight="1" x14ac:dyDescent="0.25">
      <c r="A66" s="74" t="s">
        <v>33</v>
      </c>
      <c r="B66" s="12">
        <f t="shared" si="73"/>
        <v>0</v>
      </c>
      <c r="C66" s="12">
        <f t="shared" si="74"/>
        <v>0</v>
      </c>
      <c r="D66" s="12">
        <f>C66</f>
        <v>0</v>
      </c>
      <c r="E66" s="12">
        <f t="shared" si="75"/>
        <v>0</v>
      </c>
      <c r="F66" s="55" t="e">
        <f t="shared" si="71"/>
        <v>#DIV/0!</v>
      </c>
      <c r="G66" s="55" t="e">
        <f t="shared" si="72"/>
        <v>#DIV/0!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60"/>
      <c r="AG66" s="159"/>
      <c r="AH66" s="47">
        <f t="shared" si="68"/>
        <v>0</v>
      </c>
      <c r="AI66" s="47">
        <f t="shared" si="7"/>
        <v>0</v>
      </c>
      <c r="AJ66" s="47">
        <f t="shared" si="69"/>
        <v>0</v>
      </c>
      <c r="AK66" s="48">
        <f t="shared" si="70"/>
        <v>0</v>
      </c>
    </row>
    <row r="67" spans="1:37" s="59" customFormat="1" ht="43.5" customHeight="1" x14ac:dyDescent="0.25">
      <c r="A67" s="49" t="s">
        <v>49</v>
      </c>
      <c r="B67" s="12">
        <f t="shared" si="73"/>
        <v>0</v>
      </c>
      <c r="C67" s="12">
        <f t="shared" si="74"/>
        <v>0</v>
      </c>
      <c r="D67" s="12">
        <f>E67</f>
        <v>0</v>
      </c>
      <c r="E67" s="12">
        <f t="shared" si="75"/>
        <v>0</v>
      </c>
      <c r="F67" s="55" t="e">
        <f t="shared" si="71"/>
        <v>#DIV/0!</v>
      </c>
      <c r="G67" s="55" t="e">
        <f t="shared" si="72"/>
        <v>#DIV/0!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7">
        <v>0</v>
      </c>
      <c r="Q67" s="17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60"/>
      <c r="AG67" s="159"/>
      <c r="AH67" s="47">
        <f>H67+J67+L67+N67+P67+R67+T67+V67+X67+Z67+AB67+AD67</f>
        <v>0</v>
      </c>
      <c r="AI67" s="47">
        <f t="shared" si="7"/>
        <v>0</v>
      </c>
      <c r="AJ67" s="47">
        <f t="shared" si="69"/>
        <v>0</v>
      </c>
      <c r="AK67" s="48">
        <f t="shared" si="70"/>
        <v>0</v>
      </c>
    </row>
    <row r="68" spans="1:37" s="59" customFormat="1" ht="42.75" customHeight="1" x14ac:dyDescent="0.25">
      <c r="A68" s="9" t="s">
        <v>35</v>
      </c>
      <c r="B68" s="12">
        <f t="shared" si="73"/>
        <v>0</v>
      </c>
      <c r="C68" s="12">
        <f t="shared" si="74"/>
        <v>0</v>
      </c>
      <c r="D68" s="12">
        <f>E68</f>
        <v>0</v>
      </c>
      <c r="E68" s="12">
        <f t="shared" si="75"/>
        <v>0</v>
      </c>
      <c r="F68" s="55" t="e">
        <f t="shared" si="71"/>
        <v>#DIV/0!</v>
      </c>
      <c r="G68" s="55" t="e">
        <f t="shared" si="72"/>
        <v>#DIV/0!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61"/>
      <c r="AG68" s="162"/>
      <c r="AH68" s="47">
        <f t="shared" ref="AH68" si="76">H68+J68+L68+N68+P68+R68+T68+V68+X68+Z68+AB68+AD68</f>
        <v>0</v>
      </c>
      <c r="AI68" s="47">
        <f t="shared" si="7"/>
        <v>0</v>
      </c>
      <c r="AJ68" s="47">
        <f t="shared" si="69"/>
        <v>0</v>
      </c>
      <c r="AK68" s="48">
        <f t="shared" si="70"/>
        <v>0</v>
      </c>
    </row>
    <row r="69" spans="1:37" s="69" customFormat="1" ht="37.5" customHeight="1" x14ac:dyDescent="0.25">
      <c r="A69" s="154" t="s">
        <v>51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6"/>
      <c r="AF69" s="204"/>
      <c r="AG69" s="203"/>
      <c r="AH69" s="47"/>
      <c r="AI69" s="47">
        <f t="shared" si="7"/>
        <v>0</v>
      </c>
      <c r="AJ69" s="47"/>
      <c r="AK69" s="48"/>
    </row>
    <row r="70" spans="1:37" s="81" customFormat="1" ht="39.75" customHeight="1" x14ac:dyDescent="0.25">
      <c r="A70" s="73" t="s">
        <v>30</v>
      </c>
      <c r="B70" s="45">
        <f>B71+B72+B73+B74</f>
        <v>18548</v>
      </c>
      <c r="C70" s="45">
        <f>C71+C72+C73+C74</f>
        <v>0</v>
      </c>
      <c r="D70" s="45">
        <f>D71+D72+D73+D74</f>
        <v>0</v>
      </c>
      <c r="E70" s="45">
        <f>E71+E72+E73+E74</f>
        <v>0</v>
      </c>
      <c r="F70" s="55">
        <f>E70/B70*100</f>
        <v>0</v>
      </c>
      <c r="G70" s="55" t="e">
        <f>E70/C70*100</f>
        <v>#DIV/0!</v>
      </c>
      <c r="H70" s="45">
        <f t="shared" ref="H70:AE70" si="77">H71+H72+H73+H74</f>
        <v>0</v>
      </c>
      <c r="I70" s="45">
        <f t="shared" si="77"/>
        <v>0</v>
      </c>
      <c r="J70" s="45">
        <f t="shared" si="77"/>
        <v>0</v>
      </c>
      <c r="K70" s="45">
        <f t="shared" si="77"/>
        <v>0</v>
      </c>
      <c r="L70" s="45">
        <f t="shared" si="77"/>
        <v>0</v>
      </c>
      <c r="M70" s="45">
        <f t="shared" si="77"/>
        <v>0</v>
      </c>
      <c r="N70" s="45">
        <f t="shared" si="77"/>
        <v>0</v>
      </c>
      <c r="O70" s="45">
        <f t="shared" si="77"/>
        <v>0</v>
      </c>
      <c r="P70" s="45">
        <f t="shared" si="77"/>
        <v>0</v>
      </c>
      <c r="Q70" s="45">
        <f t="shared" si="77"/>
        <v>0</v>
      </c>
      <c r="R70" s="45">
        <f t="shared" si="77"/>
        <v>0</v>
      </c>
      <c r="S70" s="45">
        <f t="shared" si="77"/>
        <v>0</v>
      </c>
      <c r="T70" s="45">
        <f t="shared" si="77"/>
        <v>0</v>
      </c>
      <c r="U70" s="45">
        <f t="shared" si="77"/>
        <v>0</v>
      </c>
      <c r="V70" s="45">
        <f t="shared" si="77"/>
        <v>0</v>
      </c>
      <c r="W70" s="45">
        <f t="shared" si="77"/>
        <v>0</v>
      </c>
      <c r="X70" s="45">
        <f t="shared" si="77"/>
        <v>0</v>
      </c>
      <c r="Y70" s="45">
        <f t="shared" si="77"/>
        <v>0</v>
      </c>
      <c r="Z70" s="45">
        <f t="shared" si="77"/>
        <v>0</v>
      </c>
      <c r="AA70" s="45">
        <f t="shared" si="77"/>
        <v>0</v>
      </c>
      <c r="AB70" s="45">
        <f t="shared" si="77"/>
        <v>0</v>
      </c>
      <c r="AC70" s="45">
        <f t="shared" si="77"/>
        <v>0</v>
      </c>
      <c r="AD70" s="45">
        <f t="shared" si="77"/>
        <v>18548</v>
      </c>
      <c r="AE70" s="45">
        <f t="shared" si="77"/>
        <v>0</v>
      </c>
      <c r="AF70" s="213"/>
      <c r="AG70" s="214"/>
      <c r="AH70" s="47">
        <f t="shared" si="6"/>
        <v>18548</v>
      </c>
      <c r="AI70" s="47">
        <f t="shared" si="7"/>
        <v>0</v>
      </c>
      <c r="AJ70" s="47">
        <f t="shared" si="1"/>
        <v>0</v>
      </c>
      <c r="AK70" s="48">
        <f t="shared" si="2"/>
        <v>0</v>
      </c>
    </row>
    <row r="71" spans="1:37" s="59" customFormat="1" ht="30" customHeight="1" x14ac:dyDescent="0.25">
      <c r="A71" s="74" t="s">
        <v>31</v>
      </c>
      <c r="B71" s="12">
        <f>H71+J71+L71+N71+P71+R71+T71+V71+X71+Z71+AB71+AD71</f>
        <v>0</v>
      </c>
      <c r="C71" s="12">
        <f>H71</f>
        <v>0</v>
      </c>
      <c r="D71" s="12">
        <f>E71</f>
        <v>0</v>
      </c>
      <c r="E71" s="12">
        <f>I71+K71+M71+O71+Q71+S71+U71+W71+Y71+AA71+AC71+AE71</f>
        <v>0</v>
      </c>
      <c r="F71" s="55" t="e">
        <f t="shared" ref="F71:F74" si="78">E71/B71*100</f>
        <v>#DIV/0!</v>
      </c>
      <c r="G71" s="55" t="e">
        <f t="shared" ref="G71:G74" si="79">E71/C71*100</f>
        <v>#DIV/0!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82">
        <v>0</v>
      </c>
      <c r="AF71" s="160"/>
      <c r="AG71" s="159"/>
      <c r="AH71" s="47">
        <f t="shared" si="6"/>
        <v>0</v>
      </c>
      <c r="AI71" s="47">
        <f t="shared" si="7"/>
        <v>0</v>
      </c>
      <c r="AJ71" s="47">
        <f t="shared" si="1"/>
        <v>0</v>
      </c>
      <c r="AK71" s="48">
        <f t="shared" si="2"/>
        <v>0</v>
      </c>
    </row>
    <row r="72" spans="1:37" s="59" customFormat="1" ht="26.25" customHeight="1" x14ac:dyDescent="0.25">
      <c r="A72" s="9" t="s">
        <v>32</v>
      </c>
      <c r="B72" s="12">
        <f t="shared" ref="B72:B74" si="80">H72+J72+L72+N72+P72+R72+T72+V72+X72+Z72+AB72+AD72</f>
        <v>16878.599999999999</v>
      </c>
      <c r="C72" s="12">
        <f t="shared" ref="C72:C74" si="81">H72</f>
        <v>0</v>
      </c>
      <c r="D72" s="12">
        <v>0</v>
      </c>
      <c r="E72" s="12">
        <f t="shared" ref="E72:E74" si="82">I72+K72+M72+O72+Q72+S72+U72+W72+Y72+AA72+AC72+AE72</f>
        <v>0</v>
      </c>
      <c r="F72" s="55">
        <f t="shared" si="78"/>
        <v>0</v>
      </c>
      <c r="G72" s="55" t="e">
        <f t="shared" si="79"/>
        <v>#DIV/0!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16878.599999999999</v>
      </c>
      <c r="AE72" s="82">
        <v>0</v>
      </c>
      <c r="AF72" s="160"/>
      <c r="AG72" s="159"/>
      <c r="AH72" s="47">
        <f t="shared" si="6"/>
        <v>16878.599999999999</v>
      </c>
      <c r="AI72" s="47">
        <f t="shared" si="7"/>
        <v>0</v>
      </c>
      <c r="AJ72" s="47">
        <f t="shared" si="1"/>
        <v>0</v>
      </c>
      <c r="AK72" s="48">
        <f t="shared" si="2"/>
        <v>0</v>
      </c>
    </row>
    <row r="73" spans="1:37" s="59" customFormat="1" ht="29.25" customHeight="1" x14ac:dyDescent="0.25">
      <c r="A73" s="74" t="s">
        <v>33</v>
      </c>
      <c r="B73" s="12">
        <f t="shared" si="80"/>
        <v>1669.4</v>
      </c>
      <c r="C73" s="12">
        <f t="shared" si="81"/>
        <v>0</v>
      </c>
      <c r="D73" s="12">
        <f>C73</f>
        <v>0</v>
      </c>
      <c r="E73" s="12">
        <f t="shared" si="82"/>
        <v>0</v>
      </c>
      <c r="F73" s="55">
        <f t="shared" si="78"/>
        <v>0</v>
      </c>
      <c r="G73" s="55" t="e">
        <f t="shared" si="79"/>
        <v>#DIV/0!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1669.4</v>
      </c>
      <c r="AE73" s="82">
        <v>0</v>
      </c>
      <c r="AF73" s="160"/>
      <c r="AG73" s="159"/>
      <c r="AH73" s="47">
        <f t="shared" si="6"/>
        <v>1669.4</v>
      </c>
      <c r="AI73" s="47">
        <f t="shared" si="7"/>
        <v>0</v>
      </c>
      <c r="AJ73" s="47">
        <f t="shared" si="1"/>
        <v>0</v>
      </c>
      <c r="AK73" s="48">
        <f t="shared" si="2"/>
        <v>0</v>
      </c>
    </row>
    <row r="74" spans="1:37" s="59" customFormat="1" ht="36" customHeight="1" x14ac:dyDescent="0.25">
      <c r="A74" s="9" t="s">
        <v>35</v>
      </c>
      <c r="B74" s="12">
        <f t="shared" si="80"/>
        <v>0</v>
      </c>
      <c r="C74" s="12">
        <f t="shared" si="81"/>
        <v>0</v>
      </c>
      <c r="D74" s="12">
        <f>E74</f>
        <v>0</v>
      </c>
      <c r="E74" s="12">
        <f t="shared" si="82"/>
        <v>0</v>
      </c>
      <c r="F74" s="55" t="e">
        <f t="shared" si="78"/>
        <v>#DIV/0!</v>
      </c>
      <c r="G74" s="55" t="e">
        <f t="shared" si="79"/>
        <v>#DIV/0!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3">
        <v>0</v>
      </c>
      <c r="AE74" s="82">
        <v>0</v>
      </c>
      <c r="AF74" s="160"/>
      <c r="AG74" s="159"/>
      <c r="AH74" s="47">
        <f t="shared" si="6"/>
        <v>0</v>
      </c>
      <c r="AI74" s="47">
        <f t="shared" si="7"/>
        <v>0</v>
      </c>
      <c r="AJ74" s="47">
        <f t="shared" si="1"/>
        <v>0</v>
      </c>
      <c r="AK74" s="48">
        <f t="shared" si="2"/>
        <v>0</v>
      </c>
    </row>
    <row r="75" spans="1:37" s="59" customFormat="1" ht="22.5" customHeight="1" x14ac:dyDescent="0.25">
      <c r="A75" s="83" t="s">
        <v>52</v>
      </c>
      <c r="B75" s="84">
        <f>B10+B24+B38+B56+B70</f>
        <v>785285.1</v>
      </c>
      <c r="C75" s="84">
        <f>C10+C24+C38+C56+C70</f>
        <v>104850.11000000002</v>
      </c>
      <c r="D75" s="84">
        <f>D10+D24+D38+D56+D70</f>
        <v>95423.81</v>
      </c>
      <c r="E75" s="84">
        <f>E10+E24+E38+E56+E70</f>
        <v>95423.81</v>
      </c>
      <c r="F75" s="84">
        <f>E75/B75*100</f>
        <v>12.151486129050456</v>
      </c>
      <c r="G75" s="84">
        <f>E75/C75*100</f>
        <v>91.009737614962901</v>
      </c>
      <c r="H75" s="84">
        <f t="shared" ref="H75:AE75" si="83">H76+H77+H78+H80</f>
        <v>0</v>
      </c>
      <c r="I75" s="84">
        <f t="shared" si="83"/>
        <v>0</v>
      </c>
      <c r="J75" s="84">
        <f t="shared" si="83"/>
        <v>50877.200000000004</v>
      </c>
      <c r="K75" s="84">
        <f t="shared" si="83"/>
        <v>48583.58</v>
      </c>
      <c r="L75" s="84">
        <f t="shared" si="83"/>
        <v>3581.4</v>
      </c>
      <c r="M75" s="84">
        <f t="shared" si="83"/>
        <v>3261</v>
      </c>
      <c r="N75" s="84">
        <f t="shared" si="83"/>
        <v>37054.29</v>
      </c>
      <c r="O75" s="84">
        <f t="shared" si="83"/>
        <v>15021.43</v>
      </c>
      <c r="P75" s="84">
        <f t="shared" si="83"/>
        <v>13337.22</v>
      </c>
      <c r="Q75" s="84">
        <f t="shared" si="83"/>
        <v>28557.8</v>
      </c>
      <c r="R75" s="84">
        <f t="shared" si="83"/>
        <v>3901.91</v>
      </c>
      <c r="S75" s="84">
        <f t="shared" si="83"/>
        <v>0</v>
      </c>
      <c r="T75" s="84">
        <f t="shared" si="83"/>
        <v>6456.72</v>
      </c>
      <c r="U75" s="84">
        <f t="shared" si="83"/>
        <v>0</v>
      </c>
      <c r="V75" s="84">
        <f t="shared" si="83"/>
        <v>29489.88</v>
      </c>
      <c r="W75" s="84">
        <f t="shared" si="83"/>
        <v>0</v>
      </c>
      <c r="X75" s="84">
        <f t="shared" si="83"/>
        <v>13171</v>
      </c>
      <c r="Y75" s="84">
        <f t="shared" si="83"/>
        <v>0</v>
      </c>
      <c r="Z75" s="84">
        <f t="shared" si="83"/>
        <v>30648.39</v>
      </c>
      <c r="AA75" s="84">
        <f t="shared" si="83"/>
        <v>0</v>
      </c>
      <c r="AB75" s="84">
        <f t="shared" si="83"/>
        <v>18270.050000000003</v>
      </c>
      <c r="AC75" s="84">
        <f t="shared" si="83"/>
        <v>0</v>
      </c>
      <c r="AD75" s="84">
        <f t="shared" si="83"/>
        <v>578497.04</v>
      </c>
      <c r="AE75" s="84">
        <f t="shared" si="83"/>
        <v>0</v>
      </c>
      <c r="AF75" s="160"/>
      <c r="AG75" s="159"/>
      <c r="AH75" s="47"/>
      <c r="AI75" s="47">
        <f t="shared" ref="AI75:AI121" si="84">H75+J75+L75+N75++P75</f>
        <v>104850.11000000002</v>
      </c>
      <c r="AJ75" s="47"/>
      <c r="AK75" s="48"/>
    </row>
    <row r="76" spans="1:37" s="59" customFormat="1" ht="24.6" customHeight="1" x14ac:dyDescent="0.25">
      <c r="A76" s="74" t="s">
        <v>31</v>
      </c>
      <c r="B76" s="12">
        <f>B71+B57+B39+B25</f>
        <v>0</v>
      </c>
      <c r="C76" s="12">
        <f>C71+C57+C39+C25</f>
        <v>0</v>
      </c>
      <c r="D76" s="12">
        <f t="shared" ref="D76:E78" si="85">D71+D57+D39+D25+D11</f>
        <v>0</v>
      </c>
      <c r="E76" s="12">
        <f t="shared" si="85"/>
        <v>0</v>
      </c>
      <c r="F76" s="12" t="e">
        <f t="shared" ref="F76:F80" si="86">E76/B76*100</f>
        <v>#DIV/0!</v>
      </c>
      <c r="G76" s="12" t="e">
        <f t="shared" ref="G76:G80" si="87">E76/C76*100</f>
        <v>#DIV/0!</v>
      </c>
      <c r="H76" s="12">
        <f t="shared" ref="H76:AE78" si="88">H71+H57+H39+H25+H11</f>
        <v>0</v>
      </c>
      <c r="I76" s="12">
        <f t="shared" si="88"/>
        <v>0</v>
      </c>
      <c r="J76" s="12">
        <f t="shared" si="88"/>
        <v>0</v>
      </c>
      <c r="K76" s="12">
        <f t="shared" si="88"/>
        <v>0</v>
      </c>
      <c r="L76" s="12">
        <f t="shared" si="88"/>
        <v>0</v>
      </c>
      <c r="M76" s="12">
        <f t="shared" si="88"/>
        <v>0</v>
      </c>
      <c r="N76" s="12">
        <f t="shared" si="88"/>
        <v>0</v>
      </c>
      <c r="O76" s="12">
        <f t="shared" si="88"/>
        <v>0</v>
      </c>
      <c r="P76" s="12">
        <f t="shared" si="88"/>
        <v>0</v>
      </c>
      <c r="Q76" s="12">
        <f t="shared" si="88"/>
        <v>0</v>
      </c>
      <c r="R76" s="12">
        <f t="shared" si="88"/>
        <v>0</v>
      </c>
      <c r="S76" s="12">
        <f t="shared" si="88"/>
        <v>0</v>
      </c>
      <c r="T76" s="12">
        <f t="shared" si="88"/>
        <v>0</v>
      </c>
      <c r="U76" s="12">
        <f t="shared" si="88"/>
        <v>0</v>
      </c>
      <c r="V76" s="12">
        <f t="shared" si="88"/>
        <v>0</v>
      </c>
      <c r="W76" s="12">
        <f t="shared" si="88"/>
        <v>0</v>
      </c>
      <c r="X76" s="12">
        <f t="shared" si="88"/>
        <v>0</v>
      </c>
      <c r="Y76" s="12">
        <f t="shared" si="88"/>
        <v>0</v>
      </c>
      <c r="Z76" s="12">
        <f t="shared" si="88"/>
        <v>0</v>
      </c>
      <c r="AA76" s="12">
        <f t="shared" si="88"/>
        <v>0</v>
      </c>
      <c r="AB76" s="12">
        <f t="shared" si="88"/>
        <v>0</v>
      </c>
      <c r="AC76" s="12">
        <f t="shared" si="88"/>
        <v>0</v>
      </c>
      <c r="AD76" s="12">
        <f t="shared" si="88"/>
        <v>0</v>
      </c>
      <c r="AE76" s="12">
        <f t="shared" si="88"/>
        <v>0</v>
      </c>
      <c r="AF76" s="160"/>
      <c r="AG76" s="159"/>
      <c r="AH76" s="47"/>
      <c r="AI76" s="47">
        <f t="shared" si="84"/>
        <v>0</v>
      </c>
      <c r="AJ76" s="47"/>
      <c r="AK76" s="48"/>
    </row>
    <row r="77" spans="1:37" s="59" customFormat="1" ht="24.6" customHeight="1" x14ac:dyDescent="0.25">
      <c r="A77" s="74" t="s">
        <v>32</v>
      </c>
      <c r="B77" s="12">
        <f>B12+B26+B58+B72</f>
        <v>611164.79999999993</v>
      </c>
      <c r="C77" s="12">
        <f>C12+C26+C58+C72</f>
        <v>84633.040000000008</v>
      </c>
      <c r="D77" s="12">
        <f>D12+D26+D58+D72</f>
        <v>75208.14</v>
      </c>
      <c r="E77" s="12">
        <f t="shared" si="85"/>
        <v>75208.14</v>
      </c>
      <c r="F77" s="12">
        <f t="shared" si="86"/>
        <v>12.305705433297206</v>
      </c>
      <c r="G77" s="12">
        <f t="shared" si="87"/>
        <v>88.863805435796692</v>
      </c>
      <c r="H77" s="12">
        <f t="shared" si="88"/>
        <v>0</v>
      </c>
      <c r="I77" s="12">
        <f t="shared" si="88"/>
        <v>0</v>
      </c>
      <c r="J77" s="12">
        <f t="shared" si="88"/>
        <v>45808.9</v>
      </c>
      <c r="K77" s="12">
        <f t="shared" si="88"/>
        <v>43515.360000000001</v>
      </c>
      <c r="L77" s="12">
        <f t="shared" si="88"/>
        <v>0</v>
      </c>
      <c r="M77" s="12">
        <f t="shared" si="88"/>
        <v>0</v>
      </c>
      <c r="N77" s="12">
        <f t="shared" si="88"/>
        <v>36168.67</v>
      </c>
      <c r="O77" s="12">
        <f t="shared" si="88"/>
        <v>13816.73</v>
      </c>
      <c r="P77" s="12">
        <f t="shared" si="88"/>
        <v>2655.47</v>
      </c>
      <c r="Q77" s="12">
        <f t="shared" si="88"/>
        <v>17876.05</v>
      </c>
      <c r="R77" s="12">
        <f t="shared" si="88"/>
        <v>3560.68</v>
      </c>
      <c r="S77" s="12">
        <f t="shared" si="88"/>
        <v>0</v>
      </c>
      <c r="T77" s="12">
        <f t="shared" si="88"/>
        <v>4842.54</v>
      </c>
      <c r="U77" s="12">
        <f t="shared" si="88"/>
        <v>0</v>
      </c>
      <c r="V77" s="12">
        <f t="shared" si="88"/>
        <v>21892.41</v>
      </c>
      <c r="W77" s="12">
        <f t="shared" si="88"/>
        <v>0</v>
      </c>
      <c r="X77" s="12">
        <f t="shared" si="88"/>
        <v>9878.25</v>
      </c>
      <c r="Y77" s="12">
        <f t="shared" si="88"/>
        <v>0</v>
      </c>
      <c r="Z77" s="12">
        <f t="shared" si="88"/>
        <v>22986.29</v>
      </c>
      <c r="AA77" s="12">
        <f t="shared" si="88"/>
        <v>0</v>
      </c>
      <c r="AB77" s="12">
        <f t="shared" si="88"/>
        <v>13485.95</v>
      </c>
      <c r="AC77" s="12">
        <f t="shared" si="88"/>
        <v>0</v>
      </c>
      <c r="AD77" s="12">
        <f t="shared" si="88"/>
        <v>449885.63999999996</v>
      </c>
      <c r="AE77" s="12">
        <f t="shared" si="88"/>
        <v>0</v>
      </c>
      <c r="AF77" s="160"/>
      <c r="AG77" s="159"/>
      <c r="AH77" s="47"/>
      <c r="AI77" s="47">
        <f t="shared" si="84"/>
        <v>84633.040000000008</v>
      </c>
      <c r="AJ77" s="47"/>
      <c r="AK77" s="48"/>
    </row>
    <row r="78" spans="1:37" s="59" customFormat="1" ht="24.6" customHeight="1" x14ac:dyDescent="0.25">
      <c r="A78" s="74" t="s">
        <v>33</v>
      </c>
      <c r="B78" s="12">
        <f>B13+B27+B41+B73+B59</f>
        <v>81120.299999999988</v>
      </c>
      <c r="C78" s="12">
        <f>C13+C27+C41+C73+C59</f>
        <v>20217.07</v>
      </c>
      <c r="D78" s="12">
        <f>D13+D27+D41+D73+D59</f>
        <v>20215.670000000002</v>
      </c>
      <c r="E78" s="12">
        <f t="shared" si="85"/>
        <v>20215.670000000002</v>
      </c>
      <c r="F78" s="12">
        <f t="shared" si="86"/>
        <v>24.920605569752581</v>
      </c>
      <c r="G78" s="12">
        <f t="shared" si="87"/>
        <v>99.99307515876437</v>
      </c>
      <c r="H78" s="12">
        <f t="shared" si="88"/>
        <v>0</v>
      </c>
      <c r="I78" s="12">
        <f t="shared" si="88"/>
        <v>0</v>
      </c>
      <c r="J78" s="12">
        <f t="shared" si="88"/>
        <v>5068.3</v>
      </c>
      <c r="K78" s="12">
        <f t="shared" si="88"/>
        <v>5068.22</v>
      </c>
      <c r="L78" s="12">
        <f t="shared" si="88"/>
        <v>3581.4</v>
      </c>
      <c r="M78" s="12">
        <f t="shared" si="88"/>
        <v>3261</v>
      </c>
      <c r="N78" s="12">
        <f t="shared" si="88"/>
        <v>885.62</v>
      </c>
      <c r="O78" s="12">
        <f t="shared" si="88"/>
        <v>1204.7</v>
      </c>
      <c r="P78" s="12">
        <f t="shared" si="88"/>
        <v>10681.75</v>
      </c>
      <c r="Q78" s="12">
        <f t="shared" si="88"/>
        <v>10681.75</v>
      </c>
      <c r="R78" s="12">
        <f t="shared" si="88"/>
        <v>341.23</v>
      </c>
      <c r="S78" s="12">
        <f t="shared" si="88"/>
        <v>0</v>
      </c>
      <c r="T78" s="12">
        <f t="shared" si="88"/>
        <v>1614.18</v>
      </c>
      <c r="U78" s="12">
        <f t="shared" si="88"/>
        <v>0</v>
      </c>
      <c r="V78" s="12">
        <f t="shared" si="88"/>
        <v>7597.47</v>
      </c>
      <c r="W78" s="12">
        <f t="shared" si="88"/>
        <v>0</v>
      </c>
      <c r="X78" s="12">
        <f t="shared" si="88"/>
        <v>3292.75</v>
      </c>
      <c r="Y78" s="12">
        <f t="shared" si="88"/>
        <v>0</v>
      </c>
      <c r="Z78" s="12">
        <f t="shared" si="88"/>
        <v>7662.1</v>
      </c>
      <c r="AA78" s="12">
        <f t="shared" si="88"/>
        <v>0</v>
      </c>
      <c r="AB78" s="12">
        <f t="shared" si="88"/>
        <v>4784.1000000000004</v>
      </c>
      <c r="AC78" s="12">
        <f t="shared" si="88"/>
        <v>0</v>
      </c>
      <c r="AD78" s="12">
        <f t="shared" si="88"/>
        <v>35611.4</v>
      </c>
      <c r="AE78" s="12">
        <f t="shared" si="88"/>
        <v>0</v>
      </c>
      <c r="AF78" s="160"/>
      <c r="AG78" s="159"/>
      <c r="AH78" s="47"/>
      <c r="AI78" s="47">
        <f t="shared" si="84"/>
        <v>20217.07</v>
      </c>
      <c r="AJ78" s="47"/>
      <c r="AK78" s="48"/>
    </row>
    <row r="79" spans="1:37" s="59" customFormat="1" ht="33" x14ac:dyDescent="0.25">
      <c r="A79" s="49" t="s">
        <v>53</v>
      </c>
      <c r="B79" s="12">
        <f>B60</f>
        <v>50407.7</v>
      </c>
      <c r="C79" s="12">
        <f>C67+C60+C28</f>
        <v>20143.21</v>
      </c>
      <c r="D79" s="12">
        <f>D28+D60</f>
        <v>20141.810000000001</v>
      </c>
      <c r="E79" s="12">
        <f>E28+E60</f>
        <v>20141.810000000001</v>
      </c>
      <c r="F79" s="12">
        <f t="shared" si="86"/>
        <v>39.957804065648702</v>
      </c>
      <c r="G79" s="12">
        <f t="shared" si="87"/>
        <v>99.993049767142381</v>
      </c>
      <c r="H79" s="12">
        <f t="shared" ref="H79:AE79" si="89">H28+H60</f>
        <v>0</v>
      </c>
      <c r="I79" s="12">
        <f t="shared" si="89"/>
        <v>0</v>
      </c>
      <c r="J79" s="12">
        <f>J28+J60</f>
        <v>5068.3</v>
      </c>
      <c r="K79" s="12">
        <f t="shared" si="89"/>
        <v>5068.22</v>
      </c>
      <c r="L79" s="12">
        <f t="shared" si="89"/>
        <v>3578</v>
      </c>
      <c r="M79" s="12">
        <f t="shared" si="89"/>
        <v>3261</v>
      </c>
      <c r="N79" s="12">
        <f t="shared" si="89"/>
        <v>885.16</v>
      </c>
      <c r="O79" s="12">
        <f t="shared" si="89"/>
        <v>1200.8399999999999</v>
      </c>
      <c r="P79" s="12">
        <f t="shared" si="89"/>
        <v>10611.75</v>
      </c>
      <c r="Q79" s="12">
        <f t="shared" si="89"/>
        <v>10611.75</v>
      </c>
      <c r="R79" s="12">
        <f t="shared" si="89"/>
        <v>300</v>
      </c>
      <c r="S79" s="12">
        <f t="shared" si="89"/>
        <v>0</v>
      </c>
      <c r="T79" s="12">
        <f t="shared" si="89"/>
        <v>1614.18</v>
      </c>
      <c r="U79" s="12">
        <f t="shared" si="89"/>
        <v>0</v>
      </c>
      <c r="V79" s="12">
        <f t="shared" si="89"/>
        <v>7597.47</v>
      </c>
      <c r="W79" s="12">
        <f t="shared" si="89"/>
        <v>0</v>
      </c>
      <c r="X79" s="12">
        <f t="shared" si="89"/>
        <v>3292.75</v>
      </c>
      <c r="Y79" s="12">
        <f t="shared" si="89"/>
        <v>0</v>
      </c>
      <c r="Z79" s="12">
        <f t="shared" si="89"/>
        <v>7662.1</v>
      </c>
      <c r="AA79" s="12">
        <f t="shared" si="89"/>
        <v>0</v>
      </c>
      <c r="AB79" s="12">
        <f t="shared" si="89"/>
        <v>4495.3100000000004</v>
      </c>
      <c r="AC79" s="12">
        <f t="shared" si="89"/>
        <v>0</v>
      </c>
      <c r="AD79" s="12">
        <f t="shared" si="89"/>
        <v>33757.26</v>
      </c>
      <c r="AE79" s="12">
        <f t="shared" si="89"/>
        <v>0</v>
      </c>
      <c r="AF79" s="160"/>
      <c r="AG79" s="159"/>
      <c r="AH79" s="47"/>
      <c r="AI79" s="47">
        <f>H79+J79+L79+N79++P79</f>
        <v>20143.21</v>
      </c>
      <c r="AJ79" s="47"/>
      <c r="AK79" s="48"/>
    </row>
    <row r="80" spans="1:37" s="59" customFormat="1" ht="68.25" customHeight="1" x14ac:dyDescent="0.25">
      <c r="A80" s="74" t="s">
        <v>35</v>
      </c>
      <c r="B80" s="12">
        <f>B15+B29+B36+B42+B61+B74</f>
        <v>93000</v>
      </c>
      <c r="C80" s="12">
        <f>C15+C29+C36+C42+C61+C74</f>
        <v>0</v>
      </c>
      <c r="D80" s="12">
        <f>D15+D29+D36+D42+D61+D74</f>
        <v>0</v>
      </c>
      <c r="E80" s="12">
        <f>E15+E29+E36+E42+E61+E74</f>
        <v>0</v>
      </c>
      <c r="F80" s="12">
        <f t="shared" si="86"/>
        <v>0</v>
      </c>
      <c r="G80" s="12" t="e">
        <f t="shared" si="87"/>
        <v>#DIV/0!</v>
      </c>
      <c r="H80" s="12">
        <f t="shared" ref="H80:AE80" si="90">H15+H29+H36+H42+H61+H74</f>
        <v>0</v>
      </c>
      <c r="I80" s="12">
        <f t="shared" si="90"/>
        <v>0</v>
      </c>
      <c r="J80" s="12">
        <f t="shared" si="90"/>
        <v>0</v>
      </c>
      <c r="K80" s="12">
        <f t="shared" si="90"/>
        <v>0</v>
      </c>
      <c r="L80" s="12">
        <f t="shared" si="90"/>
        <v>0</v>
      </c>
      <c r="M80" s="12">
        <f t="shared" si="90"/>
        <v>0</v>
      </c>
      <c r="N80" s="12">
        <f t="shared" si="90"/>
        <v>0</v>
      </c>
      <c r="O80" s="12">
        <f t="shared" si="90"/>
        <v>0</v>
      </c>
      <c r="P80" s="12">
        <f t="shared" si="90"/>
        <v>0</v>
      </c>
      <c r="Q80" s="12">
        <f t="shared" si="90"/>
        <v>0</v>
      </c>
      <c r="R80" s="12">
        <f t="shared" si="90"/>
        <v>0</v>
      </c>
      <c r="S80" s="12">
        <f t="shared" si="90"/>
        <v>0</v>
      </c>
      <c r="T80" s="12">
        <f t="shared" si="90"/>
        <v>0</v>
      </c>
      <c r="U80" s="12">
        <f t="shared" si="90"/>
        <v>0</v>
      </c>
      <c r="V80" s="12">
        <f t="shared" si="90"/>
        <v>0</v>
      </c>
      <c r="W80" s="12">
        <f t="shared" si="90"/>
        <v>0</v>
      </c>
      <c r="X80" s="12">
        <f t="shared" si="90"/>
        <v>0</v>
      </c>
      <c r="Y80" s="12">
        <f t="shared" si="90"/>
        <v>0</v>
      </c>
      <c r="Z80" s="12">
        <f t="shared" si="90"/>
        <v>0</v>
      </c>
      <c r="AA80" s="12">
        <f t="shared" si="90"/>
        <v>0</v>
      </c>
      <c r="AB80" s="12">
        <f t="shared" si="90"/>
        <v>0</v>
      </c>
      <c r="AC80" s="12">
        <f t="shared" si="90"/>
        <v>0</v>
      </c>
      <c r="AD80" s="12">
        <f t="shared" si="90"/>
        <v>93000</v>
      </c>
      <c r="AE80" s="12">
        <f t="shared" si="90"/>
        <v>0</v>
      </c>
      <c r="AF80" s="161"/>
      <c r="AG80" s="162"/>
      <c r="AH80" s="47"/>
      <c r="AI80" s="47">
        <f t="shared" si="84"/>
        <v>0</v>
      </c>
      <c r="AJ80" s="47"/>
      <c r="AK80" s="48"/>
    </row>
    <row r="81" spans="1:37" s="59" customFormat="1" ht="26.25" customHeight="1" x14ac:dyDescent="0.25">
      <c r="A81" s="163" t="s">
        <v>54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5"/>
      <c r="AE81" s="41"/>
      <c r="AF81" s="85"/>
      <c r="AG81" s="86"/>
      <c r="AH81" s="47"/>
      <c r="AI81" s="47">
        <f t="shared" si="84"/>
        <v>0</v>
      </c>
      <c r="AJ81" s="47"/>
      <c r="AK81" s="48"/>
    </row>
    <row r="82" spans="1:37" s="59" customFormat="1" ht="31.5" customHeight="1" x14ac:dyDescent="0.25">
      <c r="A82" s="154" t="s">
        <v>55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6"/>
      <c r="AF82" s="238"/>
      <c r="AG82" s="239"/>
      <c r="AH82" s="47"/>
      <c r="AI82" s="47">
        <f t="shared" si="84"/>
        <v>0</v>
      </c>
      <c r="AJ82" s="47"/>
      <c r="AK82" s="48"/>
    </row>
    <row r="83" spans="1:37" s="11" customFormat="1" ht="15.6" customHeight="1" x14ac:dyDescent="0.25">
      <c r="A83" s="87" t="s">
        <v>30</v>
      </c>
      <c r="B83" s="84">
        <f>B85+B86+B84+B87</f>
        <v>1984.5419999999999</v>
      </c>
      <c r="C83" s="84">
        <f>C85+C86+C84+C87</f>
        <v>0</v>
      </c>
      <c r="D83" s="84">
        <f>D85+D86+D84+D87</f>
        <v>0</v>
      </c>
      <c r="E83" s="84">
        <f>E85+E86+E84+E87</f>
        <v>0</v>
      </c>
      <c r="F83" s="55">
        <f>E83/B83*100</f>
        <v>0</v>
      </c>
      <c r="G83" s="55" t="e">
        <f>E83/C83*100</f>
        <v>#DIV/0!</v>
      </c>
      <c r="H83" s="84">
        <f t="shared" ref="H83:AE83" si="91">H85+H86+H84+H87</f>
        <v>0</v>
      </c>
      <c r="I83" s="84">
        <f t="shared" si="91"/>
        <v>0</v>
      </c>
      <c r="J83" s="84">
        <f t="shared" si="91"/>
        <v>0</v>
      </c>
      <c r="K83" s="84">
        <f t="shared" si="91"/>
        <v>0</v>
      </c>
      <c r="L83" s="84">
        <f t="shared" si="91"/>
        <v>0</v>
      </c>
      <c r="M83" s="84">
        <f t="shared" si="91"/>
        <v>0</v>
      </c>
      <c r="N83" s="84">
        <f t="shared" si="91"/>
        <v>0</v>
      </c>
      <c r="O83" s="84">
        <f t="shared" si="91"/>
        <v>0</v>
      </c>
      <c r="P83" s="84">
        <f t="shared" si="91"/>
        <v>0</v>
      </c>
      <c r="Q83" s="84">
        <f t="shared" si="91"/>
        <v>0</v>
      </c>
      <c r="R83" s="84">
        <f t="shared" si="91"/>
        <v>0</v>
      </c>
      <c r="S83" s="84">
        <f t="shared" si="91"/>
        <v>0</v>
      </c>
      <c r="T83" s="84">
        <f t="shared" si="91"/>
        <v>0</v>
      </c>
      <c r="U83" s="84">
        <f t="shared" si="91"/>
        <v>0</v>
      </c>
      <c r="V83" s="84">
        <f t="shared" si="91"/>
        <v>0</v>
      </c>
      <c r="W83" s="84">
        <f t="shared" si="91"/>
        <v>0</v>
      </c>
      <c r="X83" s="84">
        <f t="shared" si="91"/>
        <v>0</v>
      </c>
      <c r="Y83" s="84">
        <f t="shared" si="91"/>
        <v>0</v>
      </c>
      <c r="Z83" s="84">
        <f t="shared" si="91"/>
        <v>0</v>
      </c>
      <c r="AA83" s="84">
        <f t="shared" si="91"/>
        <v>0</v>
      </c>
      <c r="AB83" s="84">
        <f t="shared" si="91"/>
        <v>0</v>
      </c>
      <c r="AC83" s="84">
        <f t="shared" si="91"/>
        <v>0</v>
      </c>
      <c r="AD83" s="84">
        <f t="shared" si="91"/>
        <v>1984.5419999999999</v>
      </c>
      <c r="AE83" s="84">
        <f t="shared" si="91"/>
        <v>0</v>
      </c>
      <c r="AF83" s="166" t="s">
        <v>56</v>
      </c>
      <c r="AG83" s="167"/>
      <c r="AH83" s="47">
        <f t="shared" si="6"/>
        <v>1984.5419999999999</v>
      </c>
      <c r="AI83" s="47">
        <f t="shared" si="84"/>
        <v>0</v>
      </c>
      <c r="AJ83" s="47">
        <f t="shared" si="1"/>
        <v>0</v>
      </c>
      <c r="AK83" s="48">
        <f t="shared" si="2"/>
        <v>0</v>
      </c>
    </row>
    <row r="84" spans="1:37" s="11" customFormat="1" ht="15.6" customHeight="1" x14ac:dyDescent="0.25">
      <c r="A84" s="56" t="s">
        <v>31</v>
      </c>
      <c r="B84" s="12">
        <f>H84+J84+L84+N84+P84+R84+T84+V84+X84+Z84+AB84+AD84</f>
        <v>87.953000000000003</v>
      </c>
      <c r="C84" s="12">
        <f>H84</f>
        <v>0</v>
      </c>
      <c r="D84" s="12">
        <f>E84</f>
        <v>0</v>
      </c>
      <c r="E84" s="12">
        <f>I84+K84+M84+O84+Q84+S84+U84+W84+Y84+AA84+AC84+AE84</f>
        <v>0</v>
      </c>
      <c r="F84" s="55">
        <f t="shared" ref="F84:F87" si="92">E84/B84*100</f>
        <v>0</v>
      </c>
      <c r="G84" s="55" t="e">
        <f t="shared" ref="G84:G87" si="93">E84/C84*100</f>
        <v>#DIV/0!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87.953000000000003</v>
      </c>
      <c r="AE84" s="12">
        <v>0</v>
      </c>
      <c r="AF84" s="168"/>
      <c r="AG84" s="169"/>
      <c r="AH84" s="47">
        <f t="shared" si="6"/>
        <v>87.953000000000003</v>
      </c>
      <c r="AI84" s="47">
        <f t="shared" si="84"/>
        <v>0</v>
      </c>
      <c r="AJ84" s="47">
        <f t="shared" si="1"/>
        <v>0</v>
      </c>
      <c r="AK84" s="48">
        <f t="shared" si="2"/>
        <v>0</v>
      </c>
    </row>
    <row r="85" spans="1:37" s="11" customFormat="1" ht="21" customHeight="1" x14ac:dyDescent="0.25">
      <c r="A85" s="56" t="s">
        <v>32</v>
      </c>
      <c r="B85" s="12">
        <f>H85+J85+L85+N85+P85+R85+T85+V85+X85+Z85+AB85+AD85</f>
        <v>1797.3589999999999</v>
      </c>
      <c r="C85" s="12">
        <f t="shared" ref="C85:C87" si="94">H85</f>
        <v>0</v>
      </c>
      <c r="D85" s="12">
        <f>E85</f>
        <v>0</v>
      </c>
      <c r="E85" s="12">
        <f t="shared" ref="E85:E87" si="95">I85+K85+M85+O85+Q85+S85+U85+W85+Y85+AA85+AC85+AE85</f>
        <v>0</v>
      </c>
      <c r="F85" s="55">
        <f t="shared" si="92"/>
        <v>0</v>
      </c>
      <c r="G85" s="55" t="e">
        <f t="shared" si="93"/>
        <v>#DIV/0!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1797.3589999999999</v>
      </c>
      <c r="AE85" s="12">
        <v>0</v>
      </c>
      <c r="AF85" s="168"/>
      <c r="AG85" s="169"/>
      <c r="AH85" s="47">
        <f t="shared" ref="AH85:AH121" si="96">H85+J85+L85+N85+P85+R85+T85+V85+X85+Z85+AB85+AD85</f>
        <v>1797.3589999999999</v>
      </c>
      <c r="AI85" s="47">
        <f t="shared" si="84"/>
        <v>0</v>
      </c>
      <c r="AJ85" s="47">
        <f t="shared" ref="AJ85:AJ121" si="97">I85+K85+M85+O85+Q85+S85+U85+W85+Y85+AA85+AC85+AE85</f>
        <v>0</v>
      </c>
      <c r="AK85" s="48">
        <f t="shared" ref="AK85:AK121" si="98">C85-E85</f>
        <v>0</v>
      </c>
    </row>
    <row r="86" spans="1:37" s="11" customFormat="1" ht="13.5" customHeight="1" x14ac:dyDescent="0.25">
      <c r="A86" s="56" t="s">
        <v>57</v>
      </c>
      <c r="B86" s="12">
        <f>H86+J86+L86+N86+P86+R86+T86+V86+X86+Z86+AB86+AD86</f>
        <v>99.23</v>
      </c>
      <c r="C86" s="12">
        <f t="shared" si="94"/>
        <v>0</v>
      </c>
      <c r="D86" s="12">
        <f>E86</f>
        <v>0</v>
      </c>
      <c r="E86" s="12">
        <f t="shared" si="95"/>
        <v>0</v>
      </c>
      <c r="F86" s="55">
        <f t="shared" si="92"/>
        <v>0</v>
      </c>
      <c r="G86" s="55" t="e">
        <f t="shared" si="93"/>
        <v>#DIV/0!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99.23</v>
      </c>
      <c r="AE86" s="12">
        <v>0</v>
      </c>
      <c r="AF86" s="168"/>
      <c r="AG86" s="169"/>
      <c r="AH86" s="47">
        <f t="shared" si="96"/>
        <v>99.23</v>
      </c>
      <c r="AI86" s="47">
        <f t="shared" si="84"/>
        <v>0</v>
      </c>
      <c r="AJ86" s="47">
        <f t="shared" si="97"/>
        <v>0</v>
      </c>
      <c r="AK86" s="48">
        <f t="shared" si="98"/>
        <v>0</v>
      </c>
    </row>
    <row r="87" spans="1:37" s="11" customFormat="1" ht="138" customHeight="1" x14ac:dyDescent="0.25">
      <c r="A87" s="56" t="s">
        <v>35</v>
      </c>
      <c r="B87" s="12">
        <f>H87+J87+L87+N87+P87+R87+T87+V87+X87+Z87+AB87+AD87</f>
        <v>0</v>
      </c>
      <c r="C87" s="12">
        <f t="shared" si="94"/>
        <v>0</v>
      </c>
      <c r="D87" s="12">
        <f>E87</f>
        <v>0</v>
      </c>
      <c r="E87" s="12">
        <f t="shared" si="95"/>
        <v>0</v>
      </c>
      <c r="F87" s="55" t="e">
        <f t="shared" si="92"/>
        <v>#DIV/0!</v>
      </c>
      <c r="G87" s="55" t="e">
        <f t="shared" si="93"/>
        <v>#DIV/0!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70"/>
      <c r="AG87" s="171"/>
      <c r="AH87" s="47">
        <f t="shared" si="96"/>
        <v>0</v>
      </c>
      <c r="AI87" s="47">
        <f t="shared" si="84"/>
        <v>0</v>
      </c>
      <c r="AJ87" s="47">
        <f t="shared" si="97"/>
        <v>0</v>
      </c>
      <c r="AK87" s="48">
        <f t="shared" si="98"/>
        <v>0</v>
      </c>
    </row>
    <row r="88" spans="1:37" s="40" customFormat="1" ht="21" customHeight="1" x14ac:dyDescent="0.25">
      <c r="A88" s="88" t="s">
        <v>58</v>
      </c>
      <c r="B88" s="89"/>
      <c r="C88" s="89"/>
      <c r="D88" s="89"/>
      <c r="E88" s="90"/>
      <c r="F88" s="91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2"/>
      <c r="AF88" s="51"/>
      <c r="AG88" s="52"/>
      <c r="AH88" s="47"/>
      <c r="AI88" s="47">
        <f t="shared" si="84"/>
        <v>0</v>
      </c>
      <c r="AJ88" s="47"/>
      <c r="AK88" s="48"/>
    </row>
    <row r="89" spans="1:37" s="11" customFormat="1" ht="23.25" customHeight="1" x14ac:dyDescent="0.25">
      <c r="A89" s="87" t="s">
        <v>30</v>
      </c>
      <c r="B89" s="84">
        <f>B91+B92+B90+B93</f>
        <v>945</v>
      </c>
      <c r="C89" s="84">
        <f>C91+C92+C90+C93</f>
        <v>0</v>
      </c>
      <c r="D89" s="84">
        <f>D91+D92+D90+D93</f>
        <v>0</v>
      </c>
      <c r="E89" s="84">
        <f>E91+E92+E90+E93</f>
        <v>0</v>
      </c>
      <c r="F89" s="55">
        <f>E89/B89*100</f>
        <v>0</v>
      </c>
      <c r="G89" s="55" t="e">
        <f>E89/C89*100</f>
        <v>#DIV/0!</v>
      </c>
      <c r="H89" s="45">
        <f t="shared" ref="H89:AC89" si="99">H91+H92+H90+H93</f>
        <v>0</v>
      </c>
      <c r="I89" s="45">
        <f t="shared" si="99"/>
        <v>0</v>
      </c>
      <c r="J89" s="45">
        <f t="shared" si="99"/>
        <v>0</v>
      </c>
      <c r="K89" s="45">
        <f t="shared" si="99"/>
        <v>0</v>
      </c>
      <c r="L89" s="45">
        <f t="shared" si="99"/>
        <v>0</v>
      </c>
      <c r="M89" s="45">
        <f t="shared" si="99"/>
        <v>0</v>
      </c>
      <c r="N89" s="45">
        <f t="shared" si="99"/>
        <v>0</v>
      </c>
      <c r="O89" s="45">
        <f t="shared" si="99"/>
        <v>0</v>
      </c>
      <c r="P89" s="45">
        <f t="shared" si="99"/>
        <v>0</v>
      </c>
      <c r="Q89" s="45">
        <f t="shared" si="99"/>
        <v>0</v>
      </c>
      <c r="R89" s="45">
        <f t="shared" si="99"/>
        <v>0</v>
      </c>
      <c r="S89" s="45">
        <f t="shared" si="99"/>
        <v>0</v>
      </c>
      <c r="T89" s="45">
        <f t="shared" si="99"/>
        <v>0</v>
      </c>
      <c r="U89" s="45">
        <f t="shared" si="99"/>
        <v>0</v>
      </c>
      <c r="V89" s="45">
        <f t="shared" si="99"/>
        <v>0</v>
      </c>
      <c r="W89" s="45">
        <f t="shared" si="99"/>
        <v>0</v>
      </c>
      <c r="X89" s="45">
        <f t="shared" si="99"/>
        <v>0</v>
      </c>
      <c r="Y89" s="45">
        <f t="shared" si="99"/>
        <v>0</v>
      </c>
      <c r="Z89" s="45">
        <f t="shared" si="99"/>
        <v>0</v>
      </c>
      <c r="AA89" s="45">
        <f t="shared" si="99"/>
        <v>0</v>
      </c>
      <c r="AB89" s="45">
        <f t="shared" si="99"/>
        <v>0</v>
      </c>
      <c r="AC89" s="45">
        <f t="shared" si="99"/>
        <v>0</v>
      </c>
      <c r="AD89" s="45">
        <v>0</v>
      </c>
      <c r="AE89" s="45">
        <f t="shared" ref="AE89" si="100">AE91+AE92+AE90+AE93</f>
        <v>0</v>
      </c>
      <c r="AF89" s="205" t="s">
        <v>77</v>
      </c>
      <c r="AG89" s="216"/>
      <c r="AH89" s="47">
        <f t="shared" ref="AH89:AH93" si="101">H89+J89+L89+N89+P89+R89+T89+V89+X89+Z89+AB89+AD89</f>
        <v>0</v>
      </c>
      <c r="AI89" s="47">
        <f t="shared" si="84"/>
        <v>0</v>
      </c>
      <c r="AJ89" s="47">
        <f t="shared" ref="AJ89:AJ93" si="102">I89+K89+M89+O89+Q89+S89+U89+W89+Y89+AA89+AC89+AE89</f>
        <v>0</v>
      </c>
      <c r="AK89" s="48">
        <f t="shared" ref="AK89:AK93" si="103">C89-E89</f>
        <v>0</v>
      </c>
    </row>
    <row r="90" spans="1:37" s="11" customFormat="1" ht="27" customHeight="1" x14ac:dyDescent="0.25">
      <c r="A90" s="56" t="s">
        <v>31</v>
      </c>
      <c r="B90" s="12">
        <v>945</v>
      </c>
      <c r="C90" s="12">
        <f>H90</f>
        <v>0</v>
      </c>
      <c r="D90" s="12">
        <f>E90</f>
        <v>0</v>
      </c>
      <c r="E90" s="12">
        <f>I90+K90+M90+O90+Q90+S90+U90+W90+Y90+AA90+AC90+AE90</f>
        <v>0</v>
      </c>
      <c r="F90" s="55">
        <f t="shared" ref="F90:F93" si="104">E90/B90*100</f>
        <v>0</v>
      </c>
      <c r="G90" s="55" t="e">
        <f t="shared" ref="G90" si="105">E90/C90*100</f>
        <v>#DIV/0!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945</v>
      </c>
      <c r="AE90" s="12">
        <v>0</v>
      </c>
      <c r="AF90" s="215"/>
      <c r="AG90" s="216"/>
      <c r="AH90" s="47">
        <f t="shared" si="101"/>
        <v>945</v>
      </c>
      <c r="AI90" s="47">
        <f t="shared" si="84"/>
        <v>0</v>
      </c>
      <c r="AJ90" s="47">
        <f t="shared" si="102"/>
        <v>0</v>
      </c>
      <c r="AK90" s="48">
        <f t="shared" si="103"/>
        <v>0</v>
      </c>
    </row>
    <row r="91" spans="1:37" s="59" customFormat="1" ht="24" customHeight="1" x14ac:dyDescent="0.25">
      <c r="A91" s="56" t="s">
        <v>32</v>
      </c>
      <c r="B91" s="12">
        <v>0</v>
      </c>
      <c r="C91" s="12">
        <f t="shared" ref="C91:C93" si="106">H91</f>
        <v>0</v>
      </c>
      <c r="D91" s="12">
        <f>E91</f>
        <v>0</v>
      </c>
      <c r="E91" s="12">
        <f t="shared" ref="E91:E93" si="107">I91+K91+M91+O91+Q91+S91+U91+W91+Y91+AA91+AC91+AE91</f>
        <v>0</v>
      </c>
      <c r="F91" s="55" t="e">
        <f t="shared" si="104"/>
        <v>#DIV/0!</v>
      </c>
      <c r="G91" s="55" t="e">
        <f>E91/C91*100</f>
        <v>#DIV/0!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215"/>
      <c r="AG91" s="216"/>
      <c r="AH91" s="47">
        <f t="shared" si="101"/>
        <v>0</v>
      </c>
      <c r="AI91" s="47">
        <f t="shared" si="84"/>
        <v>0</v>
      </c>
      <c r="AJ91" s="47">
        <f t="shared" si="102"/>
        <v>0</v>
      </c>
      <c r="AK91" s="48">
        <f t="shared" si="103"/>
        <v>0</v>
      </c>
    </row>
    <row r="92" spans="1:37" s="11" customFormat="1" ht="16.5" x14ac:dyDescent="0.25">
      <c r="A92" s="56" t="s">
        <v>33</v>
      </c>
      <c r="B92" s="12">
        <f>H92+J92+L92+N92+P92+R92+T92+V92+X92+Z92+AB92+AD92</f>
        <v>0</v>
      </c>
      <c r="C92" s="12">
        <f t="shared" si="106"/>
        <v>0</v>
      </c>
      <c r="D92" s="12">
        <f>E92</f>
        <v>0</v>
      </c>
      <c r="E92" s="12">
        <f t="shared" si="107"/>
        <v>0</v>
      </c>
      <c r="F92" s="55" t="e">
        <f t="shared" si="104"/>
        <v>#DIV/0!</v>
      </c>
      <c r="G92" s="55" t="e">
        <f t="shared" ref="G92:G93" si="108">E92/C92*100</f>
        <v>#DIV/0!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215"/>
      <c r="AG92" s="216"/>
      <c r="AH92" s="47">
        <f t="shared" si="101"/>
        <v>0</v>
      </c>
      <c r="AI92" s="47">
        <f t="shared" si="84"/>
        <v>0</v>
      </c>
      <c r="AJ92" s="47">
        <f t="shared" si="102"/>
        <v>0</v>
      </c>
      <c r="AK92" s="48">
        <f t="shared" si="103"/>
        <v>0</v>
      </c>
    </row>
    <row r="93" spans="1:37" s="11" customFormat="1" ht="25.5" customHeight="1" x14ac:dyDescent="0.25">
      <c r="A93" s="56" t="s">
        <v>35</v>
      </c>
      <c r="B93" s="12">
        <f>H93+J93+L93+N93+P93+R93+T93+V93+X93+Z93+AB93+AD93</f>
        <v>0</v>
      </c>
      <c r="C93" s="12">
        <f t="shared" si="106"/>
        <v>0</v>
      </c>
      <c r="D93" s="12">
        <f>E93</f>
        <v>0</v>
      </c>
      <c r="E93" s="12">
        <f t="shared" si="107"/>
        <v>0</v>
      </c>
      <c r="F93" s="55" t="e">
        <f t="shared" si="104"/>
        <v>#DIV/0!</v>
      </c>
      <c r="G93" s="55" t="e">
        <f t="shared" si="108"/>
        <v>#DIV/0!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3">
        <v>0</v>
      </c>
      <c r="AF93" s="215"/>
      <c r="AG93" s="216"/>
      <c r="AH93" s="47">
        <f t="shared" si="101"/>
        <v>0</v>
      </c>
      <c r="AI93" s="47">
        <f t="shared" si="84"/>
        <v>0</v>
      </c>
      <c r="AJ93" s="47">
        <f t="shared" si="102"/>
        <v>0</v>
      </c>
      <c r="AK93" s="48">
        <f t="shared" si="103"/>
        <v>0</v>
      </c>
    </row>
    <row r="94" spans="1:37" s="40" customFormat="1" ht="20.25" x14ac:dyDescent="0.25">
      <c r="A94" s="154" t="s">
        <v>59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6"/>
      <c r="AF94" s="51"/>
      <c r="AG94" s="52"/>
      <c r="AH94" s="47"/>
      <c r="AI94" s="47">
        <f t="shared" si="84"/>
        <v>0</v>
      </c>
      <c r="AJ94" s="47"/>
      <c r="AK94" s="48"/>
    </row>
    <row r="95" spans="1:37" s="11" customFormat="1" ht="16.5" x14ac:dyDescent="0.25">
      <c r="A95" s="87" t="s">
        <v>30</v>
      </c>
      <c r="B95" s="84">
        <f>B97+B98+B96+B99</f>
        <v>9.3000000000000007</v>
      </c>
      <c r="C95" s="84">
        <f>C97+C98+C96+C99</f>
        <v>0</v>
      </c>
      <c r="D95" s="84">
        <f>D97+D98+D96+D99</f>
        <v>0</v>
      </c>
      <c r="E95" s="84">
        <f>E97+E98+E96+E99</f>
        <v>0</v>
      </c>
      <c r="F95" s="55">
        <f>E95/B95*100</f>
        <v>0</v>
      </c>
      <c r="G95" s="55" t="e">
        <f>E95/C95*100</f>
        <v>#DIV/0!</v>
      </c>
      <c r="H95" s="45">
        <f t="shared" ref="H95:AE95" si="109">H97+H98+H96+H99</f>
        <v>0</v>
      </c>
      <c r="I95" s="45">
        <f t="shared" si="109"/>
        <v>0</v>
      </c>
      <c r="J95" s="45">
        <f t="shared" si="109"/>
        <v>0</v>
      </c>
      <c r="K95" s="45">
        <f t="shared" si="109"/>
        <v>0</v>
      </c>
      <c r="L95" s="45">
        <f t="shared" si="109"/>
        <v>0</v>
      </c>
      <c r="M95" s="45">
        <f t="shared" si="109"/>
        <v>0</v>
      </c>
      <c r="N95" s="45">
        <f t="shared" si="109"/>
        <v>0</v>
      </c>
      <c r="O95" s="45">
        <f t="shared" si="109"/>
        <v>0</v>
      </c>
      <c r="P95" s="45">
        <f t="shared" si="109"/>
        <v>0</v>
      </c>
      <c r="Q95" s="45">
        <f t="shared" si="109"/>
        <v>0</v>
      </c>
      <c r="R95" s="45">
        <f t="shared" si="109"/>
        <v>9.3000000000000007</v>
      </c>
      <c r="S95" s="45">
        <f t="shared" si="109"/>
        <v>9.3000000000000007</v>
      </c>
      <c r="T95" s="45">
        <f t="shared" si="109"/>
        <v>0</v>
      </c>
      <c r="U95" s="45">
        <f t="shared" si="109"/>
        <v>0</v>
      </c>
      <c r="V95" s="45">
        <f t="shared" si="109"/>
        <v>0</v>
      </c>
      <c r="W95" s="45">
        <f t="shared" si="109"/>
        <v>0</v>
      </c>
      <c r="X95" s="45">
        <f t="shared" si="109"/>
        <v>0</v>
      </c>
      <c r="Y95" s="45">
        <f t="shared" si="109"/>
        <v>0</v>
      </c>
      <c r="Z95" s="45">
        <f t="shared" si="109"/>
        <v>0</v>
      </c>
      <c r="AA95" s="45">
        <f t="shared" si="109"/>
        <v>0</v>
      </c>
      <c r="AB95" s="45">
        <f t="shared" si="109"/>
        <v>0</v>
      </c>
      <c r="AC95" s="45">
        <f t="shared" si="109"/>
        <v>0</v>
      </c>
      <c r="AD95" s="45">
        <v>0</v>
      </c>
      <c r="AE95" s="45">
        <f t="shared" si="109"/>
        <v>0</v>
      </c>
      <c r="AF95" s="220"/>
      <c r="AG95" s="221"/>
      <c r="AH95" s="47">
        <f t="shared" si="96"/>
        <v>9.3000000000000007</v>
      </c>
      <c r="AI95" s="47">
        <f t="shared" si="84"/>
        <v>0</v>
      </c>
      <c r="AJ95" s="47">
        <f t="shared" si="97"/>
        <v>9.3000000000000007</v>
      </c>
      <c r="AK95" s="48">
        <f t="shared" si="98"/>
        <v>0</v>
      </c>
    </row>
    <row r="96" spans="1:37" s="11" customFormat="1" ht="16.5" x14ac:dyDescent="0.25">
      <c r="A96" s="56" t="s">
        <v>31</v>
      </c>
      <c r="B96" s="12">
        <f>H96+J96+L96+N96+P96+R96+T96+V96+X96+Z96+AB96+AD96</f>
        <v>0</v>
      </c>
      <c r="C96" s="12">
        <f>H96</f>
        <v>0</v>
      </c>
      <c r="D96" s="12">
        <f>E96</f>
        <v>0</v>
      </c>
      <c r="E96" s="12">
        <f>I96+K96+M96+O96+Q96+S96+U96+W96+Y96+AA96+AC96+AE96</f>
        <v>0</v>
      </c>
      <c r="F96" s="55" t="e">
        <f t="shared" ref="F96:F99" si="110">E96/B96*100</f>
        <v>#DIV/0!</v>
      </c>
      <c r="G96" s="55" t="e">
        <f t="shared" ref="G96:G99" si="111">E96/C96*100</f>
        <v>#DIV/0!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215"/>
      <c r="AG96" s="217"/>
      <c r="AH96" s="47">
        <f t="shared" si="96"/>
        <v>0</v>
      </c>
      <c r="AI96" s="47">
        <f t="shared" si="84"/>
        <v>0</v>
      </c>
      <c r="AJ96" s="47">
        <f t="shared" si="97"/>
        <v>0</v>
      </c>
      <c r="AK96" s="48">
        <f t="shared" si="98"/>
        <v>0</v>
      </c>
    </row>
    <row r="97" spans="1:37" s="59" customFormat="1" ht="24" customHeight="1" x14ac:dyDescent="0.25">
      <c r="A97" s="56" t="s">
        <v>32</v>
      </c>
      <c r="B97" s="12">
        <f>H97+J97+L97+N97+P97+R97+T97+V97+X97+Z97+AB97+AD97</f>
        <v>9.3000000000000007</v>
      </c>
      <c r="C97" s="12">
        <f t="shared" ref="C97:C99" si="112">H97</f>
        <v>0</v>
      </c>
      <c r="D97" s="12">
        <f>E97</f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3">
        <v>0</v>
      </c>
      <c r="R97" s="12">
        <v>9.3000000000000007</v>
      </c>
      <c r="S97" s="12">
        <v>9.3000000000000007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215"/>
      <c r="AG97" s="217"/>
      <c r="AH97" s="47">
        <f t="shared" si="96"/>
        <v>9.3000000000000007</v>
      </c>
      <c r="AI97" s="47">
        <f t="shared" si="84"/>
        <v>0</v>
      </c>
      <c r="AJ97" s="47">
        <f t="shared" si="97"/>
        <v>9.3000000000000007</v>
      </c>
      <c r="AK97" s="48">
        <f t="shared" si="98"/>
        <v>0</v>
      </c>
    </row>
    <row r="98" spans="1:37" s="11" customFormat="1" ht="16.5" x14ac:dyDescent="0.25">
      <c r="A98" s="56" t="s">
        <v>33</v>
      </c>
      <c r="B98" s="12">
        <f>H98+J98+L98+N98+P98+R98+T98+V98+X98+Z98+AB98+AD98</f>
        <v>0</v>
      </c>
      <c r="C98" s="12">
        <f t="shared" si="112"/>
        <v>0</v>
      </c>
      <c r="D98" s="12">
        <f>E98</f>
        <v>0</v>
      </c>
      <c r="E98" s="12">
        <f t="shared" ref="E98:E99" si="113">I98+K98+M98+O98+Q98+S98+U98+W98+Y98+AA98+AC98+AE98</f>
        <v>0</v>
      </c>
      <c r="F98" s="55" t="e">
        <f t="shared" si="110"/>
        <v>#DIV/0!</v>
      </c>
      <c r="G98" s="55" t="e">
        <f t="shared" si="111"/>
        <v>#DIV/0!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215"/>
      <c r="AG98" s="217"/>
      <c r="AH98" s="47">
        <f t="shared" si="96"/>
        <v>0</v>
      </c>
      <c r="AI98" s="47">
        <f t="shared" si="84"/>
        <v>0</v>
      </c>
      <c r="AJ98" s="47">
        <f t="shared" si="97"/>
        <v>0</v>
      </c>
      <c r="AK98" s="48">
        <f t="shared" si="98"/>
        <v>0</v>
      </c>
    </row>
    <row r="99" spans="1:37" s="11" customFormat="1" ht="30" customHeight="1" x14ac:dyDescent="0.25">
      <c r="A99" s="56" t="s">
        <v>35</v>
      </c>
      <c r="B99" s="12">
        <f>H99+J99+L99+N99+P99+R99+T99+V99+X99+Z99+AB99+AD99</f>
        <v>0</v>
      </c>
      <c r="C99" s="12">
        <f t="shared" si="112"/>
        <v>0</v>
      </c>
      <c r="D99" s="12">
        <f>E99</f>
        <v>0</v>
      </c>
      <c r="E99" s="12">
        <f t="shared" si="113"/>
        <v>0</v>
      </c>
      <c r="F99" s="55" t="e">
        <f t="shared" si="110"/>
        <v>#DIV/0!</v>
      </c>
      <c r="G99" s="55" t="e">
        <f t="shared" si="111"/>
        <v>#DIV/0!</v>
      </c>
      <c r="H99" s="12"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3"/>
      <c r="AF99" s="218"/>
      <c r="AG99" s="219"/>
      <c r="AH99" s="47">
        <f t="shared" si="96"/>
        <v>0</v>
      </c>
      <c r="AI99" s="47">
        <f t="shared" si="84"/>
        <v>0</v>
      </c>
      <c r="AJ99" s="47">
        <f t="shared" si="97"/>
        <v>0</v>
      </c>
      <c r="AK99" s="48">
        <f t="shared" si="98"/>
        <v>0</v>
      </c>
    </row>
    <row r="100" spans="1:37" s="11" customFormat="1" ht="20.25" x14ac:dyDescent="0.25">
      <c r="A100" s="93" t="s">
        <v>60</v>
      </c>
      <c r="B100" s="45">
        <f>B101+B102+B103+B104</f>
        <v>2938.8420000000001</v>
      </c>
      <c r="C100" s="45">
        <f t="shared" ref="C100:E100" si="114">C101+C102+C103+C104</f>
        <v>0</v>
      </c>
      <c r="D100" s="45">
        <f t="shared" si="114"/>
        <v>0</v>
      </c>
      <c r="E100" s="45">
        <f t="shared" si="114"/>
        <v>0</v>
      </c>
      <c r="F100" s="94">
        <f>E100/B100*100</f>
        <v>0</v>
      </c>
      <c r="G100" s="94" t="e">
        <f>E100/C100*100</f>
        <v>#DIV/0!</v>
      </c>
      <c r="H100" s="45">
        <f t="shared" ref="H100:AE100" si="115">H101+H102+H103+H104</f>
        <v>0</v>
      </c>
      <c r="I100" s="45">
        <f t="shared" si="115"/>
        <v>0</v>
      </c>
      <c r="J100" s="45">
        <f t="shared" si="115"/>
        <v>0</v>
      </c>
      <c r="K100" s="45">
        <f t="shared" si="115"/>
        <v>0</v>
      </c>
      <c r="L100" s="45">
        <f t="shared" si="115"/>
        <v>0</v>
      </c>
      <c r="M100" s="45">
        <f t="shared" si="115"/>
        <v>0</v>
      </c>
      <c r="N100" s="45">
        <f t="shared" si="115"/>
        <v>0</v>
      </c>
      <c r="O100" s="45">
        <f t="shared" si="115"/>
        <v>0</v>
      </c>
      <c r="P100" s="45">
        <f t="shared" si="115"/>
        <v>0</v>
      </c>
      <c r="Q100" s="45">
        <f t="shared" si="115"/>
        <v>0</v>
      </c>
      <c r="R100" s="45">
        <f t="shared" si="115"/>
        <v>9.3000000000000007</v>
      </c>
      <c r="S100" s="45">
        <f t="shared" si="115"/>
        <v>9.3000000000000007</v>
      </c>
      <c r="T100" s="45">
        <f t="shared" si="115"/>
        <v>0</v>
      </c>
      <c r="U100" s="45">
        <f t="shared" si="115"/>
        <v>0</v>
      </c>
      <c r="V100" s="45">
        <f t="shared" si="115"/>
        <v>0</v>
      </c>
      <c r="W100" s="45">
        <f t="shared" si="115"/>
        <v>0</v>
      </c>
      <c r="X100" s="45">
        <f t="shared" si="115"/>
        <v>0</v>
      </c>
      <c r="Y100" s="45">
        <f t="shared" si="115"/>
        <v>0</v>
      </c>
      <c r="Z100" s="45">
        <f t="shared" si="115"/>
        <v>0</v>
      </c>
      <c r="AA100" s="45">
        <f t="shared" si="115"/>
        <v>0</v>
      </c>
      <c r="AB100" s="45">
        <f t="shared" si="115"/>
        <v>0</v>
      </c>
      <c r="AC100" s="45">
        <f t="shared" si="115"/>
        <v>0</v>
      </c>
      <c r="AD100" s="45">
        <f t="shared" si="115"/>
        <v>2929.5419999999999</v>
      </c>
      <c r="AE100" s="45">
        <f t="shared" si="115"/>
        <v>0</v>
      </c>
      <c r="AF100" s="222"/>
      <c r="AG100" s="223"/>
      <c r="AH100" s="47"/>
      <c r="AI100" s="47">
        <f t="shared" si="84"/>
        <v>0</v>
      </c>
      <c r="AJ100" s="47"/>
      <c r="AK100" s="48"/>
    </row>
    <row r="101" spans="1:37" s="11" customFormat="1" ht="16.5" x14ac:dyDescent="0.25">
      <c r="A101" s="56" t="s">
        <v>31</v>
      </c>
      <c r="B101" s="13">
        <f>B84+B90+B96</f>
        <v>1032.953</v>
      </c>
      <c r="C101" s="13">
        <f>C84+C90+C96</f>
        <v>0</v>
      </c>
      <c r="D101" s="13">
        <f t="shared" ref="D101:E101" si="116">D84+D90+D96</f>
        <v>0</v>
      </c>
      <c r="E101" s="13">
        <f t="shared" si="116"/>
        <v>0</v>
      </c>
      <c r="F101" s="55">
        <f t="shared" ref="F101:F104" si="117">E101/B101*100</f>
        <v>0</v>
      </c>
      <c r="G101" s="55" t="e">
        <f t="shared" ref="G101:G104" si="118">E101/C101*100</f>
        <v>#DIV/0!</v>
      </c>
      <c r="H101" s="13">
        <v>0</v>
      </c>
      <c r="I101" s="13">
        <f>I84+I90+I96</f>
        <v>0</v>
      </c>
      <c r="J101" s="13">
        <f t="shared" ref="J101:AE104" si="119">J84+J90+J96</f>
        <v>0</v>
      </c>
      <c r="K101" s="13">
        <f t="shared" si="119"/>
        <v>0</v>
      </c>
      <c r="L101" s="13">
        <f t="shared" si="119"/>
        <v>0</v>
      </c>
      <c r="M101" s="13">
        <f t="shared" si="119"/>
        <v>0</v>
      </c>
      <c r="N101" s="13">
        <f t="shared" si="119"/>
        <v>0</v>
      </c>
      <c r="O101" s="13">
        <f t="shared" si="119"/>
        <v>0</v>
      </c>
      <c r="P101" s="13">
        <f t="shared" si="119"/>
        <v>0</v>
      </c>
      <c r="Q101" s="13">
        <f t="shared" si="119"/>
        <v>0</v>
      </c>
      <c r="R101" s="13">
        <f t="shared" si="119"/>
        <v>0</v>
      </c>
      <c r="S101" s="13">
        <f t="shared" si="119"/>
        <v>0</v>
      </c>
      <c r="T101" s="13">
        <f t="shared" si="119"/>
        <v>0</v>
      </c>
      <c r="U101" s="13">
        <f t="shared" si="119"/>
        <v>0</v>
      </c>
      <c r="V101" s="13">
        <f t="shared" si="119"/>
        <v>0</v>
      </c>
      <c r="W101" s="13">
        <f t="shared" si="119"/>
        <v>0</v>
      </c>
      <c r="X101" s="13">
        <f t="shared" si="119"/>
        <v>0</v>
      </c>
      <c r="Y101" s="13">
        <f t="shared" si="119"/>
        <v>0</v>
      </c>
      <c r="Z101" s="13">
        <f t="shared" si="119"/>
        <v>0</v>
      </c>
      <c r="AA101" s="13">
        <f t="shared" si="119"/>
        <v>0</v>
      </c>
      <c r="AB101" s="13">
        <f t="shared" si="119"/>
        <v>0</v>
      </c>
      <c r="AC101" s="13">
        <f t="shared" si="119"/>
        <v>0</v>
      </c>
      <c r="AD101" s="13">
        <f t="shared" si="119"/>
        <v>1032.953</v>
      </c>
      <c r="AE101" s="13">
        <f t="shared" si="119"/>
        <v>0</v>
      </c>
      <c r="AF101" s="224"/>
      <c r="AG101" s="225"/>
      <c r="AH101" s="47"/>
      <c r="AI101" s="47">
        <f t="shared" si="84"/>
        <v>0</v>
      </c>
      <c r="AJ101" s="47"/>
      <c r="AK101" s="48"/>
    </row>
    <row r="102" spans="1:37" s="11" customFormat="1" ht="28.15" customHeight="1" x14ac:dyDescent="0.25">
      <c r="A102" s="56" t="s">
        <v>32</v>
      </c>
      <c r="B102" s="13">
        <f>B85+B97+B91</f>
        <v>1806.6589999999999</v>
      </c>
      <c r="C102" s="13">
        <f>C85+C97+C91</f>
        <v>0</v>
      </c>
      <c r="D102" s="13">
        <f t="shared" ref="D102:E102" si="120">D85+D97+D91</f>
        <v>0</v>
      </c>
      <c r="E102" s="13">
        <f t="shared" si="120"/>
        <v>0</v>
      </c>
      <c r="F102" s="55">
        <f t="shared" si="117"/>
        <v>0</v>
      </c>
      <c r="G102" s="55" t="e">
        <f t="shared" si="118"/>
        <v>#DIV/0!</v>
      </c>
      <c r="H102" s="13">
        <v>0</v>
      </c>
      <c r="I102" s="13">
        <f>I85+I91+I97</f>
        <v>0</v>
      </c>
      <c r="J102" s="13">
        <f t="shared" si="119"/>
        <v>0</v>
      </c>
      <c r="K102" s="13">
        <f t="shared" si="119"/>
        <v>0</v>
      </c>
      <c r="L102" s="13">
        <f t="shared" si="119"/>
        <v>0</v>
      </c>
      <c r="M102" s="13">
        <f t="shared" si="119"/>
        <v>0</v>
      </c>
      <c r="N102" s="13">
        <f t="shared" si="119"/>
        <v>0</v>
      </c>
      <c r="O102" s="13">
        <f t="shared" si="119"/>
        <v>0</v>
      </c>
      <c r="P102" s="13">
        <f t="shared" si="119"/>
        <v>0</v>
      </c>
      <c r="Q102" s="13">
        <f t="shared" si="119"/>
        <v>0</v>
      </c>
      <c r="R102" s="13">
        <f t="shared" si="119"/>
        <v>9.3000000000000007</v>
      </c>
      <c r="S102" s="13">
        <f t="shared" si="119"/>
        <v>9.3000000000000007</v>
      </c>
      <c r="T102" s="13">
        <f t="shared" si="119"/>
        <v>0</v>
      </c>
      <c r="U102" s="13">
        <f t="shared" si="119"/>
        <v>0</v>
      </c>
      <c r="V102" s="13">
        <f t="shared" si="119"/>
        <v>0</v>
      </c>
      <c r="W102" s="13">
        <f t="shared" si="119"/>
        <v>0</v>
      </c>
      <c r="X102" s="13">
        <f t="shared" si="119"/>
        <v>0</v>
      </c>
      <c r="Y102" s="13">
        <f t="shared" si="119"/>
        <v>0</v>
      </c>
      <c r="Z102" s="13">
        <f t="shared" si="119"/>
        <v>0</v>
      </c>
      <c r="AA102" s="13">
        <f t="shared" si="119"/>
        <v>0</v>
      </c>
      <c r="AB102" s="13">
        <f t="shared" si="119"/>
        <v>0</v>
      </c>
      <c r="AC102" s="13">
        <f t="shared" si="119"/>
        <v>0</v>
      </c>
      <c r="AD102" s="13">
        <f t="shared" si="119"/>
        <v>1797.3589999999999</v>
      </c>
      <c r="AE102" s="13">
        <f t="shared" si="119"/>
        <v>0</v>
      </c>
      <c r="AF102" s="224"/>
      <c r="AG102" s="225"/>
      <c r="AH102" s="47"/>
      <c r="AI102" s="47">
        <f t="shared" si="84"/>
        <v>0</v>
      </c>
      <c r="AJ102" s="47"/>
      <c r="AK102" s="48"/>
    </row>
    <row r="103" spans="1:37" s="11" customFormat="1" ht="16.5" x14ac:dyDescent="0.25">
      <c r="A103" s="56" t="s">
        <v>33</v>
      </c>
      <c r="B103" s="13">
        <f>B86+B92+B98</f>
        <v>99.23</v>
      </c>
      <c r="C103" s="13">
        <f>C86+C92+C98</f>
        <v>0</v>
      </c>
      <c r="D103" s="13">
        <f t="shared" ref="D103:E104" si="121">D86+D92+D98</f>
        <v>0</v>
      </c>
      <c r="E103" s="13">
        <f t="shared" si="121"/>
        <v>0</v>
      </c>
      <c r="F103" s="55">
        <f t="shared" si="117"/>
        <v>0</v>
      </c>
      <c r="G103" s="55" t="e">
        <f t="shared" si="118"/>
        <v>#DIV/0!</v>
      </c>
      <c r="H103" s="13">
        <v>0</v>
      </c>
      <c r="I103" s="13">
        <f t="shared" ref="I103:X104" si="122">I86+I92+I98</f>
        <v>0</v>
      </c>
      <c r="J103" s="13">
        <f t="shared" si="122"/>
        <v>0</v>
      </c>
      <c r="K103" s="13">
        <f t="shared" si="122"/>
        <v>0</v>
      </c>
      <c r="L103" s="13">
        <f t="shared" si="122"/>
        <v>0</v>
      </c>
      <c r="M103" s="13">
        <f t="shared" si="122"/>
        <v>0</v>
      </c>
      <c r="N103" s="13">
        <f t="shared" si="122"/>
        <v>0</v>
      </c>
      <c r="O103" s="13">
        <f t="shared" si="122"/>
        <v>0</v>
      </c>
      <c r="P103" s="13">
        <f t="shared" si="122"/>
        <v>0</v>
      </c>
      <c r="Q103" s="13">
        <f t="shared" si="122"/>
        <v>0</v>
      </c>
      <c r="R103" s="13">
        <f t="shared" si="122"/>
        <v>0</v>
      </c>
      <c r="S103" s="13">
        <f t="shared" si="122"/>
        <v>0</v>
      </c>
      <c r="T103" s="13">
        <f t="shared" si="122"/>
        <v>0</v>
      </c>
      <c r="U103" s="13">
        <f t="shared" si="122"/>
        <v>0</v>
      </c>
      <c r="V103" s="13">
        <f t="shared" si="122"/>
        <v>0</v>
      </c>
      <c r="W103" s="13">
        <f t="shared" si="122"/>
        <v>0</v>
      </c>
      <c r="X103" s="13">
        <f t="shared" si="122"/>
        <v>0</v>
      </c>
      <c r="Y103" s="13">
        <f t="shared" si="119"/>
        <v>0</v>
      </c>
      <c r="Z103" s="13">
        <f t="shared" si="119"/>
        <v>0</v>
      </c>
      <c r="AA103" s="13">
        <f t="shared" si="119"/>
        <v>0</v>
      </c>
      <c r="AB103" s="13">
        <f t="shared" si="119"/>
        <v>0</v>
      </c>
      <c r="AC103" s="13">
        <f t="shared" si="119"/>
        <v>0</v>
      </c>
      <c r="AD103" s="13">
        <f t="shared" si="119"/>
        <v>99.23</v>
      </c>
      <c r="AE103" s="13">
        <f t="shared" si="119"/>
        <v>0</v>
      </c>
      <c r="AF103" s="224"/>
      <c r="AG103" s="225"/>
      <c r="AH103" s="47"/>
      <c r="AI103" s="47">
        <f t="shared" si="84"/>
        <v>0</v>
      </c>
      <c r="AJ103" s="47"/>
      <c r="AK103" s="48"/>
    </row>
    <row r="104" spans="1:37" s="11" customFormat="1" ht="28.15" customHeight="1" x14ac:dyDescent="0.25">
      <c r="A104" s="56" t="s">
        <v>35</v>
      </c>
      <c r="B104" s="13">
        <f>B87+B93+B99</f>
        <v>0</v>
      </c>
      <c r="C104" s="13">
        <f>C87+C93+C99</f>
        <v>0</v>
      </c>
      <c r="D104" s="13">
        <f t="shared" si="121"/>
        <v>0</v>
      </c>
      <c r="E104" s="13">
        <f t="shared" si="121"/>
        <v>0</v>
      </c>
      <c r="F104" s="55" t="e">
        <f t="shared" si="117"/>
        <v>#DIV/0!</v>
      </c>
      <c r="G104" s="55" t="e">
        <f t="shared" si="118"/>
        <v>#DIV/0!</v>
      </c>
      <c r="H104" s="13">
        <v>0</v>
      </c>
      <c r="I104" s="13">
        <f t="shared" si="122"/>
        <v>0</v>
      </c>
      <c r="J104" s="13">
        <f t="shared" si="122"/>
        <v>0</v>
      </c>
      <c r="K104" s="13">
        <f t="shared" si="122"/>
        <v>0</v>
      </c>
      <c r="L104" s="13">
        <f t="shared" si="122"/>
        <v>0</v>
      </c>
      <c r="M104" s="13">
        <f t="shared" si="122"/>
        <v>0</v>
      </c>
      <c r="N104" s="13">
        <f t="shared" si="122"/>
        <v>0</v>
      </c>
      <c r="O104" s="13">
        <f t="shared" si="122"/>
        <v>0</v>
      </c>
      <c r="P104" s="13">
        <f t="shared" si="122"/>
        <v>0</v>
      </c>
      <c r="Q104" s="13">
        <f t="shared" si="122"/>
        <v>0</v>
      </c>
      <c r="R104" s="13">
        <f t="shared" si="122"/>
        <v>0</v>
      </c>
      <c r="S104" s="13">
        <f t="shared" si="122"/>
        <v>0</v>
      </c>
      <c r="T104" s="13">
        <f t="shared" si="122"/>
        <v>0</v>
      </c>
      <c r="U104" s="13">
        <f t="shared" si="122"/>
        <v>0</v>
      </c>
      <c r="V104" s="13">
        <f t="shared" si="122"/>
        <v>0</v>
      </c>
      <c r="W104" s="13">
        <f t="shared" si="122"/>
        <v>0</v>
      </c>
      <c r="X104" s="13">
        <f t="shared" si="122"/>
        <v>0</v>
      </c>
      <c r="Y104" s="13">
        <f t="shared" si="119"/>
        <v>0</v>
      </c>
      <c r="Z104" s="13">
        <f t="shared" si="119"/>
        <v>0</v>
      </c>
      <c r="AA104" s="13">
        <f t="shared" si="119"/>
        <v>0</v>
      </c>
      <c r="AB104" s="13">
        <f t="shared" si="119"/>
        <v>0</v>
      </c>
      <c r="AC104" s="13">
        <f t="shared" si="119"/>
        <v>0</v>
      </c>
      <c r="AD104" s="13">
        <f t="shared" si="119"/>
        <v>0</v>
      </c>
      <c r="AE104" s="13">
        <f t="shared" si="119"/>
        <v>0</v>
      </c>
      <c r="AF104" s="226"/>
      <c r="AG104" s="227"/>
      <c r="AH104" s="47"/>
      <c r="AI104" s="47">
        <f t="shared" si="84"/>
        <v>0</v>
      </c>
      <c r="AJ104" s="47"/>
      <c r="AK104" s="48"/>
    </row>
    <row r="105" spans="1:37" s="59" customFormat="1" ht="25.5" customHeight="1" x14ac:dyDescent="0.25">
      <c r="A105" s="154" t="s">
        <v>61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6"/>
      <c r="AF105" s="95"/>
      <c r="AG105" s="96"/>
      <c r="AH105" s="47"/>
      <c r="AI105" s="47">
        <f t="shared" si="84"/>
        <v>0</v>
      </c>
      <c r="AJ105" s="47"/>
      <c r="AK105" s="48"/>
    </row>
    <row r="106" spans="1:37" s="11" customFormat="1" ht="16.5" x14ac:dyDescent="0.25">
      <c r="A106" s="97" t="s">
        <v>30</v>
      </c>
      <c r="B106" s="13">
        <f>B107</f>
        <v>7903.3</v>
      </c>
      <c r="C106" s="13">
        <f t="shared" ref="C106:AE106" si="123">C107</f>
        <v>3991.9</v>
      </c>
      <c r="D106" s="13">
        <f>D107</f>
        <v>2401.3090000000002</v>
      </c>
      <c r="E106" s="13">
        <f>E107</f>
        <v>2401.3090000000002</v>
      </c>
      <c r="F106" s="46">
        <f>E106/B106*100</f>
        <v>30.383624561891871</v>
      </c>
      <c r="G106" s="46">
        <f>E106/C106*100</f>
        <v>60.154537939327149</v>
      </c>
      <c r="H106" s="12">
        <f>H107</f>
        <v>823.95</v>
      </c>
      <c r="I106" s="12">
        <f t="shared" si="123"/>
        <v>328.96</v>
      </c>
      <c r="J106" s="12">
        <f t="shared" si="123"/>
        <v>499.93</v>
      </c>
      <c r="K106" s="12">
        <f t="shared" si="123"/>
        <v>425.7</v>
      </c>
      <c r="L106" s="12">
        <f t="shared" si="123"/>
        <v>592.58000000000004</v>
      </c>
      <c r="M106" s="12">
        <f t="shared" si="123"/>
        <v>561.00699999999995</v>
      </c>
      <c r="N106" s="12">
        <f t="shared" si="123"/>
        <v>1152.55</v>
      </c>
      <c r="O106" s="12">
        <f t="shared" si="123"/>
        <v>599.24400000000003</v>
      </c>
      <c r="P106" s="12">
        <f t="shared" si="123"/>
        <v>922.89</v>
      </c>
      <c r="Q106" s="12">
        <f t="shared" si="123"/>
        <v>486.39800000000002</v>
      </c>
      <c r="R106" s="12">
        <f t="shared" si="123"/>
        <v>514.54</v>
      </c>
      <c r="S106" s="12">
        <f t="shared" si="123"/>
        <v>0</v>
      </c>
      <c r="T106" s="12">
        <f t="shared" si="123"/>
        <v>812.31</v>
      </c>
      <c r="U106" s="12">
        <f t="shared" si="123"/>
        <v>0</v>
      </c>
      <c r="V106" s="12">
        <f t="shared" si="123"/>
        <v>766.83</v>
      </c>
      <c r="W106" s="12">
        <f t="shared" si="123"/>
        <v>0</v>
      </c>
      <c r="X106" s="12">
        <f t="shared" si="123"/>
        <v>138.15</v>
      </c>
      <c r="Y106" s="12">
        <f t="shared" si="123"/>
        <v>0</v>
      </c>
      <c r="Z106" s="12">
        <f t="shared" si="123"/>
        <v>594.25</v>
      </c>
      <c r="AA106" s="12">
        <f t="shared" si="123"/>
        <v>0</v>
      </c>
      <c r="AB106" s="12">
        <f>AB107</f>
        <v>414.6</v>
      </c>
      <c r="AC106" s="12">
        <f t="shared" si="123"/>
        <v>0</v>
      </c>
      <c r="AD106" s="12">
        <f t="shared" si="123"/>
        <v>670.72</v>
      </c>
      <c r="AE106" s="12">
        <f t="shared" si="123"/>
        <v>0</v>
      </c>
      <c r="AF106" s="228" t="s">
        <v>76</v>
      </c>
      <c r="AG106" s="229"/>
      <c r="AH106" s="47">
        <f t="shared" si="96"/>
        <v>7903.3</v>
      </c>
      <c r="AI106" s="47">
        <f t="shared" si="84"/>
        <v>3991.9</v>
      </c>
      <c r="AJ106" s="47">
        <f t="shared" si="97"/>
        <v>2401.3090000000002</v>
      </c>
      <c r="AK106" s="48">
        <f t="shared" si="98"/>
        <v>1590.5909999999999</v>
      </c>
    </row>
    <row r="107" spans="1:37" s="11" customFormat="1" ht="20.25" customHeight="1" x14ac:dyDescent="0.25">
      <c r="A107" s="50" t="s">
        <v>33</v>
      </c>
      <c r="B107" s="13">
        <f>H107+J107+L107+N107+P107+R107+T107+V107+X107+Z107+AB107+AD107</f>
        <v>7903.3</v>
      </c>
      <c r="C107" s="13">
        <f>H107+J107+L107+N107+P107</f>
        <v>3991.9</v>
      </c>
      <c r="D107" s="13">
        <f>E107</f>
        <v>2401.3090000000002</v>
      </c>
      <c r="E107" s="13">
        <f>I107+K107+M107+O107+Q107+S107+U107+W107+Y107+AA107+AC107+AE107</f>
        <v>2401.3090000000002</v>
      </c>
      <c r="F107" s="46">
        <f>E107/B107*100</f>
        <v>30.383624561891871</v>
      </c>
      <c r="G107" s="46">
        <f>E107/C107*100</f>
        <v>60.154537939327149</v>
      </c>
      <c r="H107" s="12">
        <v>823.95</v>
      </c>
      <c r="I107" s="12">
        <v>328.96</v>
      </c>
      <c r="J107" s="12">
        <v>499.93</v>
      </c>
      <c r="K107" s="12">
        <v>425.7</v>
      </c>
      <c r="L107" s="12">
        <v>592.58000000000004</v>
      </c>
      <c r="M107" s="12">
        <v>561.00699999999995</v>
      </c>
      <c r="N107" s="12">
        <v>1152.55</v>
      </c>
      <c r="O107" s="12">
        <v>599.24400000000003</v>
      </c>
      <c r="P107" s="12">
        <v>922.89</v>
      </c>
      <c r="Q107" s="12">
        <v>486.39800000000002</v>
      </c>
      <c r="R107" s="12">
        <v>514.54</v>
      </c>
      <c r="S107" s="12">
        <v>0</v>
      </c>
      <c r="T107" s="12">
        <v>812.31</v>
      </c>
      <c r="U107" s="12">
        <v>0</v>
      </c>
      <c r="V107" s="12">
        <v>766.83</v>
      </c>
      <c r="W107" s="12">
        <v>0</v>
      </c>
      <c r="X107" s="12">
        <v>138.15</v>
      </c>
      <c r="Y107" s="12">
        <v>0</v>
      </c>
      <c r="Z107" s="12">
        <v>594.25</v>
      </c>
      <c r="AA107" s="12">
        <v>0</v>
      </c>
      <c r="AB107" s="12">
        <v>414.6</v>
      </c>
      <c r="AC107" s="12">
        <v>0</v>
      </c>
      <c r="AD107" s="12">
        <v>670.72</v>
      </c>
      <c r="AE107" s="12">
        <v>0</v>
      </c>
      <c r="AF107" s="157"/>
      <c r="AG107" s="158"/>
      <c r="AH107" s="47">
        <f t="shared" si="96"/>
        <v>7903.3</v>
      </c>
      <c r="AI107" s="47">
        <f t="shared" si="84"/>
        <v>3991.9</v>
      </c>
      <c r="AJ107" s="47">
        <f t="shared" si="97"/>
        <v>2401.3090000000002</v>
      </c>
      <c r="AK107" s="48">
        <f t="shared" si="98"/>
        <v>1590.5909999999999</v>
      </c>
    </row>
    <row r="108" spans="1:37" s="11" customFormat="1" ht="20.25" customHeight="1" x14ac:dyDescent="0.25">
      <c r="A108" s="154" t="s">
        <v>62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6"/>
      <c r="AF108" s="53"/>
      <c r="AG108" s="54"/>
      <c r="AH108" s="47"/>
      <c r="AI108" s="47">
        <f t="shared" si="84"/>
        <v>0</v>
      </c>
      <c r="AJ108" s="47"/>
      <c r="AK108" s="48"/>
    </row>
    <row r="109" spans="1:37" s="11" customFormat="1" ht="20.25" customHeight="1" x14ac:dyDescent="0.25">
      <c r="A109" s="97" t="s">
        <v>30</v>
      </c>
      <c r="B109" s="45">
        <f>B110</f>
        <v>15612</v>
      </c>
      <c r="C109" s="45">
        <f>C110</f>
        <v>6671.3799999999992</v>
      </c>
      <c r="D109" s="45">
        <f>D110</f>
        <v>6363.5169999999998</v>
      </c>
      <c r="E109" s="45">
        <f>E110</f>
        <v>6363.5169999999998</v>
      </c>
      <c r="F109" s="55">
        <f>E109/B109*100</f>
        <v>40.760421470663594</v>
      </c>
      <c r="G109" s="55">
        <f>E109/C109*100</f>
        <v>95.385317580470613</v>
      </c>
      <c r="H109" s="84">
        <f t="shared" ref="H109:AE109" si="124">H110</f>
        <v>1627.75</v>
      </c>
      <c r="I109" s="84">
        <f t="shared" si="124"/>
        <v>1295.9100000000001</v>
      </c>
      <c r="J109" s="84">
        <f t="shared" si="124"/>
        <v>950.96</v>
      </c>
      <c r="K109" s="84">
        <f t="shared" si="124"/>
        <v>1163.25</v>
      </c>
      <c r="L109" s="84">
        <f t="shared" si="124"/>
        <v>779.2</v>
      </c>
      <c r="M109" s="84">
        <f t="shared" si="124"/>
        <v>702.67</v>
      </c>
      <c r="N109" s="84">
        <f t="shared" si="124"/>
        <v>1755.91</v>
      </c>
      <c r="O109" s="84">
        <f t="shared" si="124"/>
        <v>1826.73</v>
      </c>
      <c r="P109" s="84">
        <f t="shared" si="124"/>
        <v>1557.56</v>
      </c>
      <c r="Q109" s="84">
        <f t="shared" si="124"/>
        <v>1374.9570000000001</v>
      </c>
      <c r="R109" s="84">
        <f t="shared" si="124"/>
        <v>1393.34</v>
      </c>
      <c r="S109" s="84">
        <f t="shared" si="124"/>
        <v>0</v>
      </c>
      <c r="T109" s="84">
        <f t="shared" si="124"/>
        <v>2325.87</v>
      </c>
      <c r="U109" s="84">
        <f t="shared" si="124"/>
        <v>0</v>
      </c>
      <c r="V109" s="84">
        <f t="shared" si="124"/>
        <v>1268.48</v>
      </c>
      <c r="W109" s="84">
        <f t="shared" si="124"/>
        <v>0</v>
      </c>
      <c r="X109" s="84">
        <f t="shared" si="124"/>
        <v>525.27</v>
      </c>
      <c r="Y109" s="84">
        <v>394.11</v>
      </c>
      <c r="Z109" s="84">
        <f t="shared" si="124"/>
        <v>1110.75</v>
      </c>
      <c r="AA109" s="84">
        <f t="shared" si="124"/>
        <v>0</v>
      </c>
      <c r="AB109" s="84">
        <f t="shared" si="124"/>
        <v>826.21</v>
      </c>
      <c r="AC109" s="84">
        <f t="shared" si="124"/>
        <v>0</v>
      </c>
      <c r="AD109" s="84">
        <f t="shared" si="124"/>
        <v>1490.7</v>
      </c>
      <c r="AE109" s="84">
        <f t="shared" si="124"/>
        <v>0</v>
      </c>
      <c r="AF109" s="228" t="s">
        <v>63</v>
      </c>
      <c r="AG109" s="229"/>
      <c r="AH109" s="47">
        <f t="shared" si="96"/>
        <v>15612</v>
      </c>
      <c r="AI109" s="47">
        <f t="shared" si="84"/>
        <v>6671.3799999999992</v>
      </c>
      <c r="AJ109" s="47">
        <f t="shared" si="97"/>
        <v>6757.6269999999995</v>
      </c>
      <c r="AK109" s="48">
        <f t="shared" si="98"/>
        <v>307.86299999999937</v>
      </c>
    </row>
    <row r="110" spans="1:37" ht="90" customHeight="1" x14ac:dyDescent="0.25">
      <c r="A110" s="50" t="s">
        <v>33</v>
      </c>
      <c r="B110" s="13">
        <f>H110+J110+L110+N110+P110+R110+T110+V110+X110+Z110+AB110+AD110</f>
        <v>15612</v>
      </c>
      <c r="C110" s="13">
        <f>H110+J110+L110+N110+P110</f>
        <v>6671.3799999999992</v>
      </c>
      <c r="D110" s="13">
        <f>E110</f>
        <v>6363.5169999999998</v>
      </c>
      <c r="E110" s="13">
        <f>I110+K110+M110+O110+Q110+S110+U110+W110+Y110+AA110+AC110+AE110</f>
        <v>6363.5169999999998</v>
      </c>
      <c r="F110" s="46">
        <f>E110/B110*100</f>
        <v>40.760421470663594</v>
      </c>
      <c r="G110" s="46">
        <f>E110/C110*100</f>
        <v>95.385317580470613</v>
      </c>
      <c r="H110" s="12">
        <v>1627.75</v>
      </c>
      <c r="I110" s="12">
        <v>1295.9100000000001</v>
      </c>
      <c r="J110" s="12">
        <v>950.96</v>
      </c>
      <c r="K110" s="12">
        <v>1163.25</v>
      </c>
      <c r="L110" s="12">
        <v>779.2</v>
      </c>
      <c r="M110" s="12">
        <v>702.67</v>
      </c>
      <c r="N110" s="12">
        <v>1755.91</v>
      </c>
      <c r="O110" s="12">
        <v>1826.73</v>
      </c>
      <c r="P110" s="12">
        <v>1557.56</v>
      </c>
      <c r="Q110" s="12">
        <v>1374.9570000000001</v>
      </c>
      <c r="R110" s="12">
        <v>1393.34</v>
      </c>
      <c r="S110" s="12">
        <v>0</v>
      </c>
      <c r="T110" s="12">
        <v>2325.87</v>
      </c>
      <c r="U110" s="12">
        <v>0</v>
      </c>
      <c r="V110" s="12">
        <v>1268.48</v>
      </c>
      <c r="W110" s="12">
        <v>0</v>
      </c>
      <c r="X110" s="12">
        <v>525.27</v>
      </c>
      <c r="Y110" s="12">
        <v>0</v>
      </c>
      <c r="Z110" s="12">
        <v>1110.75</v>
      </c>
      <c r="AA110" s="12">
        <v>0</v>
      </c>
      <c r="AB110" s="12">
        <v>826.21</v>
      </c>
      <c r="AC110" s="12">
        <v>0</v>
      </c>
      <c r="AD110" s="12">
        <v>1490.7</v>
      </c>
      <c r="AE110" s="12">
        <v>0</v>
      </c>
      <c r="AF110" s="157"/>
      <c r="AG110" s="158"/>
      <c r="AH110" s="47">
        <f t="shared" si="96"/>
        <v>15612</v>
      </c>
      <c r="AI110" s="47">
        <f t="shared" si="84"/>
        <v>6671.3799999999992</v>
      </c>
      <c r="AJ110" s="47">
        <f t="shared" si="97"/>
        <v>6363.5169999999998</v>
      </c>
      <c r="AK110" s="48">
        <f t="shared" si="98"/>
        <v>307.86299999999937</v>
      </c>
    </row>
    <row r="111" spans="1:37" ht="20.25" x14ac:dyDescent="0.25">
      <c r="A111" s="154" t="s">
        <v>64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6"/>
      <c r="AF111" s="53"/>
      <c r="AG111" s="54"/>
      <c r="AH111" s="47"/>
      <c r="AI111" s="47">
        <f t="shared" si="84"/>
        <v>0</v>
      </c>
      <c r="AJ111" s="47"/>
      <c r="AK111" s="48"/>
    </row>
    <row r="112" spans="1:37" s="11" customFormat="1" ht="16.149999999999999" customHeight="1" x14ac:dyDescent="0.25">
      <c r="A112" s="97" t="s">
        <v>30</v>
      </c>
      <c r="B112" s="45">
        <f t="shared" ref="B112:E112" si="125">B113</f>
        <v>35881.199999999997</v>
      </c>
      <c r="C112" s="45">
        <f t="shared" si="125"/>
        <v>15501.910000000002</v>
      </c>
      <c r="D112" s="45">
        <f t="shared" si="125"/>
        <v>13736.68</v>
      </c>
      <c r="E112" s="45">
        <f t="shared" si="125"/>
        <v>13736.68</v>
      </c>
      <c r="F112" s="55">
        <f>E112/B112*100</f>
        <v>38.283780921485352</v>
      </c>
      <c r="G112" s="55">
        <f>E112/C112*100</f>
        <v>88.612822548963308</v>
      </c>
      <c r="H112" s="45">
        <f t="shared" ref="H112:AE112" si="126">H113</f>
        <v>3505.92</v>
      </c>
      <c r="I112" s="45">
        <f t="shared" si="126"/>
        <v>2780.73</v>
      </c>
      <c r="J112" s="45">
        <f t="shared" si="126"/>
        <v>2927.53</v>
      </c>
      <c r="K112" s="45">
        <f t="shared" si="126"/>
        <v>2963.2599999999998</v>
      </c>
      <c r="L112" s="45">
        <f t="shared" si="126"/>
        <v>2123.38</v>
      </c>
      <c r="M112" s="45">
        <f t="shared" si="126"/>
        <v>2652.6</v>
      </c>
      <c r="N112" s="45">
        <f t="shared" si="126"/>
        <v>3854.75</v>
      </c>
      <c r="O112" s="45">
        <f t="shared" si="126"/>
        <v>3790.65</v>
      </c>
      <c r="P112" s="45">
        <f t="shared" si="126"/>
        <v>3090.33</v>
      </c>
      <c r="Q112" s="45">
        <f t="shared" si="126"/>
        <v>1549.44</v>
      </c>
      <c r="R112" s="45">
        <f t="shared" si="126"/>
        <v>2902.1</v>
      </c>
      <c r="S112" s="45">
        <f t="shared" si="126"/>
        <v>0</v>
      </c>
      <c r="T112" s="45">
        <f>T113</f>
        <v>4647.42</v>
      </c>
      <c r="U112" s="45">
        <f t="shared" si="126"/>
        <v>0</v>
      </c>
      <c r="V112" s="45">
        <f t="shared" si="126"/>
        <v>2482.41</v>
      </c>
      <c r="W112" s="45">
        <f t="shared" si="126"/>
        <v>0</v>
      </c>
      <c r="X112" s="45">
        <f t="shared" si="126"/>
        <v>1794.28</v>
      </c>
      <c r="Y112" s="45">
        <f t="shared" si="126"/>
        <v>0</v>
      </c>
      <c r="Z112" s="45">
        <f t="shared" si="126"/>
        <v>3090.24</v>
      </c>
      <c r="AA112" s="45">
        <f t="shared" si="126"/>
        <v>0</v>
      </c>
      <c r="AB112" s="45">
        <f t="shared" si="126"/>
        <v>1906.23</v>
      </c>
      <c r="AC112" s="45">
        <f t="shared" si="126"/>
        <v>0</v>
      </c>
      <c r="AD112" s="45">
        <f t="shared" si="126"/>
        <v>3556.61</v>
      </c>
      <c r="AE112" s="45">
        <f t="shared" si="126"/>
        <v>0</v>
      </c>
      <c r="AF112" s="145" t="s">
        <v>65</v>
      </c>
      <c r="AG112" s="146"/>
      <c r="AH112" s="47">
        <f t="shared" si="96"/>
        <v>35881.199999999997</v>
      </c>
      <c r="AI112" s="47">
        <f t="shared" si="84"/>
        <v>15501.910000000002</v>
      </c>
      <c r="AJ112" s="47">
        <f t="shared" si="97"/>
        <v>13736.68</v>
      </c>
      <c r="AK112" s="48">
        <f t="shared" si="98"/>
        <v>1765.2300000000014</v>
      </c>
    </row>
    <row r="113" spans="1:37" s="11" customFormat="1" ht="111" customHeight="1" x14ac:dyDescent="0.25">
      <c r="A113" s="50" t="s">
        <v>33</v>
      </c>
      <c r="B113" s="13">
        <f>H113+J113+L113+N113+P113+R113+T113+V113+X113+Z113+AB113+AD113</f>
        <v>35881.199999999997</v>
      </c>
      <c r="C113" s="13">
        <f>H113+J113+L113+N113+P113</f>
        <v>15501.910000000002</v>
      </c>
      <c r="D113" s="13">
        <f>E113</f>
        <v>13736.68</v>
      </c>
      <c r="E113" s="13">
        <f>I113+K113+M113+O113+Q113+S113+U113+W113+Y113+AA113+AC113+AE113</f>
        <v>13736.68</v>
      </c>
      <c r="F113" s="46">
        <f>E113/B113*100</f>
        <v>38.283780921485352</v>
      </c>
      <c r="G113" s="46">
        <f>E113/C113*100</f>
        <v>88.612822548963308</v>
      </c>
      <c r="H113" s="98">
        <v>3505.92</v>
      </c>
      <c r="I113" s="98">
        <v>2780.73</v>
      </c>
      <c r="J113" s="98">
        <v>2927.53</v>
      </c>
      <c r="K113" s="98">
        <f>5743.99-I113</f>
        <v>2963.2599999999998</v>
      </c>
      <c r="L113" s="98">
        <v>2123.38</v>
      </c>
      <c r="M113" s="98">
        <v>2652.6</v>
      </c>
      <c r="N113" s="99">
        <v>3854.75</v>
      </c>
      <c r="O113" s="98">
        <v>3790.65</v>
      </c>
      <c r="P113" s="98">
        <v>3090.33</v>
      </c>
      <c r="Q113" s="99">
        <v>1549.44</v>
      </c>
      <c r="R113" s="98">
        <v>2902.1</v>
      </c>
      <c r="S113" s="12">
        <v>0</v>
      </c>
      <c r="T113" s="12">
        <v>4647.42</v>
      </c>
      <c r="U113" s="12">
        <v>0</v>
      </c>
      <c r="V113" s="12">
        <v>2482.41</v>
      </c>
      <c r="W113" s="12">
        <v>0</v>
      </c>
      <c r="X113" s="12">
        <v>1794.28</v>
      </c>
      <c r="Y113" s="12">
        <v>0</v>
      </c>
      <c r="Z113" s="12">
        <v>3090.24</v>
      </c>
      <c r="AA113" s="12">
        <v>0</v>
      </c>
      <c r="AB113" s="12">
        <v>1906.23</v>
      </c>
      <c r="AC113" s="12">
        <v>0</v>
      </c>
      <c r="AD113" s="12">
        <v>3556.61</v>
      </c>
      <c r="AE113" s="13">
        <v>0</v>
      </c>
      <c r="AF113" s="145"/>
      <c r="AG113" s="146"/>
      <c r="AH113" s="47">
        <f t="shared" si="96"/>
        <v>35881.199999999997</v>
      </c>
      <c r="AI113" s="47">
        <f t="shared" si="84"/>
        <v>15501.910000000002</v>
      </c>
      <c r="AJ113" s="47">
        <f t="shared" si="97"/>
        <v>13736.68</v>
      </c>
      <c r="AK113" s="48">
        <f t="shared" si="98"/>
        <v>1765.2300000000014</v>
      </c>
    </row>
    <row r="114" spans="1:37" s="103" customFormat="1" ht="16.149999999999999" customHeight="1" x14ac:dyDescent="0.3">
      <c r="A114" s="100" t="s">
        <v>66</v>
      </c>
      <c r="B114" s="18">
        <f>B115</f>
        <v>59396.5</v>
      </c>
      <c r="C114" s="18">
        <f t="shared" ref="C114:AE114" si="127">C115</f>
        <v>26165.190000000002</v>
      </c>
      <c r="D114" s="18">
        <f t="shared" si="127"/>
        <v>22501.506000000001</v>
      </c>
      <c r="E114" s="18">
        <f t="shared" si="127"/>
        <v>22501.506000000001</v>
      </c>
      <c r="F114" s="18">
        <f t="shared" si="127"/>
        <v>37.883555428350157</v>
      </c>
      <c r="G114" s="18">
        <f t="shared" si="127"/>
        <v>85.997869688697079</v>
      </c>
      <c r="H114" s="18">
        <f t="shared" si="127"/>
        <v>5957.62</v>
      </c>
      <c r="I114" s="18">
        <f t="shared" si="127"/>
        <v>4405.6000000000004</v>
      </c>
      <c r="J114" s="18">
        <f t="shared" si="127"/>
        <v>4378.42</v>
      </c>
      <c r="K114" s="18">
        <f t="shared" si="127"/>
        <v>4552.21</v>
      </c>
      <c r="L114" s="18">
        <f t="shared" si="127"/>
        <v>3495.1600000000003</v>
      </c>
      <c r="M114" s="18">
        <f t="shared" si="127"/>
        <v>3916.277</v>
      </c>
      <c r="N114" s="18">
        <f t="shared" si="127"/>
        <v>6763.21</v>
      </c>
      <c r="O114" s="18">
        <f t="shared" si="127"/>
        <v>6216.6239999999998</v>
      </c>
      <c r="P114" s="18">
        <f t="shared" si="127"/>
        <v>5570.78</v>
      </c>
      <c r="Q114" s="18">
        <f t="shared" si="127"/>
        <v>3410.7950000000001</v>
      </c>
      <c r="R114" s="18">
        <f t="shared" si="127"/>
        <v>4809.9799999999996</v>
      </c>
      <c r="S114" s="18">
        <f t="shared" si="127"/>
        <v>0</v>
      </c>
      <c r="T114" s="18">
        <f t="shared" si="127"/>
        <v>7785.6</v>
      </c>
      <c r="U114" s="18">
        <f t="shared" si="127"/>
        <v>0</v>
      </c>
      <c r="V114" s="18">
        <f t="shared" si="127"/>
        <v>4517.7199999999993</v>
      </c>
      <c r="W114" s="18">
        <f t="shared" si="127"/>
        <v>0</v>
      </c>
      <c r="X114" s="18">
        <f t="shared" si="127"/>
        <v>2457.6999999999998</v>
      </c>
      <c r="Y114" s="18">
        <f t="shared" si="127"/>
        <v>0</v>
      </c>
      <c r="Z114" s="18">
        <f t="shared" si="127"/>
        <v>4795.24</v>
      </c>
      <c r="AA114" s="18">
        <f t="shared" si="127"/>
        <v>0</v>
      </c>
      <c r="AB114" s="18">
        <f t="shared" si="127"/>
        <v>3147.04</v>
      </c>
      <c r="AC114" s="18">
        <f t="shared" si="127"/>
        <v>0</v>
      </c>
      <c r="AD114" s="18">
        <f t="shared" si="127"/>
        <v>5718.0300000000007</v>
      </c>
      <c r="AE114" s="18">
        <f t="shared" si="127"/>
        <v>0</v>
      </c>
      <c r="AF114" s="231"/>
      <c r="AG114" s="232"/>
      <c r="AH114" s="101"/>
      <c r="AI114" s="47">
        <f t="shared" si="84"/>
        <v>26165.19</v>
      </c>
      <c r="AJ114" s="101"/>
      <c r="AK114" s="102"/>
    </row>
    <row r="115" spans="1:37" s="11" customFormat="1" ht="16.149999999999999" customHeight="1" x14ac:dyDescent="0.25">
      <c r="A115" s="50" t="s">
        <v>33</v>
      </c>
      <c r="B115" s="13">
        <f>B107+B110+B113</f>
        <v>59396.5</v>
      </c>
      <c r="C115" s="13">
        <f t="shared" ref="C115:E115" si="128">C107+C110+C113</f>
        <v>26165.190000000002</v>
      </c>
      <c r="D115" s="13">
        <f t="shared" si="128"/>
        <v>22501.506000000001</v>
      </c>
      <c r="E115" s="13">
        <f t="shared" si="128"/>
        <v>22501.506000000001</v>
      </c>
      <c r="F115" s="13">
        <f>D115/B115*100</f>
        <v>37.883555428350157</v>
      </c>
      <c r="G115" s="13">
        <f>E115/C115*100</f>
        <v>85.997869688697079</v>
      </c>
      <c r="H115" s="13">
        <f t="shared" ref="H115:AE115" si="129">H107+H110+H113</f>
        <v>5957.62</v>
      </c>
      <c r="I115" s="13">
        <f t="shared" si="129"/>
        <v>4405.6000000000004</v>
      </c>
      <c r="J115" s="13">
        <f t="shared" si="129"/>
        <v>4378.42</v>
      </c>
      <c r="K115" s="13">
        <f t="shared" si="129"/>
        <v>4552.21</v>
      </c>
      <c r="L115" s="13">
        <f t="shared" si="129"/>
        <v>3495.1600000000003</v>
      </c>
      <c r="M115" s="13">
        <f t="shared" si="129"/>
        <v>3916.277</v>
      </c>
      <c r="N115" s="13">
        <f t="shared" si="129"/>
        <v>6763.21</v>
      </c>
      <c r="O115" s="13">
        <f t="shared" si="129"/>
        <v>6216.6239999999998</v>
      </c>
      <c r="P115" s="13">
        <f t="shared" si="129"/>
        <v>5570.78</v>
      </c>
      <c r="Q115" s="13">
        <f t="shared" si="129"/>
        <v>3410.7950000000001</v>
      </c>
      <c r="R115" s="13">
        <f t="shared" si="129"/>
        <v>4809.9799999999996</v>
      </c>
      <c r="S115" s="13">
        <f t="shared" si="129"/>
        <v>0</v>
      </c>
      <c r="T115" s="13">
        <f t="shared" si="129"/>
        <v>7785.6</v>
      </c>
      <c r="U115" s="13">
        <f t="shared" si="129"/>
        <v>0</v>
      </c>
      <c r="V115" s="13">
        <f t="shared" si="129"/>
        <v>4517.7199999999993</v>
      </c>
      <c r="W115" s="13">
        <f t="shared" si="129"/>
        <v>0</v>
      </c>
      <c r="X115" s="13">
        <f t="shared" si="129"/>
        <v>2457.6999999999998</v>
      </c>
      <c r="Y115" s="13">
        <f t="shared" si="129"/>
        <v>0</v>
      </c>
      <c r="Z115" s="13">
        <f t="shared" si="129"/>
        <v>4795.24</v>
      </c>
      <c r="AA115" s="13">
        <f t="shared" si="129"/>
        <v>0</v>
      </c>
      <c r="AB115" s="13">
        <f t="shared" si="129"/>
        <v>3147.04</v>
      </c>
      <c r="AC115" s="13">
        <f t="shared" si="129"/>
        <v>0</v>
      </c>
      <c r="AD115" s="13">
        <f t="shared" si="129"/>
        <v>5718.0300000000007</v>
      </c>
      <c r="AE115" s="13">
        <f t="shared" si="129"/>
        <v>0</v>
      </c>
      <c r="AF115" s="230"/>
      <c r="AG115" s="233"/>
      <c r="AH115" s="47"/>
      <c r="AI115" s="47">
        <f t="shared" si="84"/>
        <v>26165.19</v>
      </c>
      <c r="AJ115" s="47"/>
      <c r="AK115" s="48"/>
    </row>
    <row r="116" spans="1:37" s="105" customFormat="1" ht="16.149999999999999" customHeight="1" x14ac:dyDescent="0.25">
      <c r="A116" s="104" t="s">
        <v>67</v>
      </c>
      <c r="B116" s="18">
        <f>B117+B118+B119+B121</f>
        <v>847620.44199999992</v>
      </c>
      <c r="C116" s="18">
        <f>C117+C118+C119+C121</f>
        <v>131015.30000000002</v>
      </c>
      <c r="D116" s="18">
        <f>D117+D118+D119+D121</f>
        <v>117925.31600000001</v>
      </c>
      <c r="E116" s="18">
        <f>E117+E118+E119+E121</f>
        <v>117925.31600000001</v>
      </c>
      <c r="F116" s="18">
        <f t="shared" ref="F116:H116" si="130">F117+F118+F119+F121+F120</f>
        <v>82.605836163585224</v>
      </c>
      <c r="G116" s="18" t="e">
        <f t="shared" si="130"/>
        <v>#DIV/0!</v>
      </c>
      <c r="H116" s="18">
        <f t="shared" si="130"/>
        <v>5957.62</v>
      </c>
      <c r="I116" s="18">
        <f t="shared" ref="I116:AE116" si="131">I117+I118+I119+I121</f>
        <v>4405.6000000000004</v>
      </c>
      <c r="J116" s="18">
        <f t="shared" si="131"/>
        <v>55255.62</v>
      </c>
      <c r="K116" s="18">
        <f t="shared" si="131"/>
        <v>53135.79</v>
      </c>
      <c r="L116" s="18">
        <f t="shared" si="131"/>
        <v>7076.56</v>
      </c>
      <c r="M116" s="18">
        <f t="shared" si="131"/>
        <v>7177.277</v>
      </c>
      <c r="N116" s="18">
        <f t="shared" si="131"/>
        <v>43817.5</v>
      </c>
      <c r="O116" s="18">
        <f t="shared" si="131"/>
        <v>21238.054</v>
      </c>
      <c r="P116" s="18">
        <f t="shared" si="131"/>
        <v>18908</v>
      </c>
      <c r="Q116" s="18">
        <f t="shared" si="131"/>
        <v>31968.595000000001</v>
      </c>
      <c r="R116" s="18">
        <f t="shared" si="131"/>
        <v>8721.1899999999987</v>
      </c>
      <c r="S116" s="18">
        <f t="shared" si="131"/>
        <v>9.3000000000000007</v>
      </c>
      <c r="T116" s="18">
        <f t="shared" si="131"/>
        <v>14242.32</v>
      </c>
      <c r="U116" s="18">
        <f t="shared" si="131"/>
        <v>0</v>
      </c>
      <c r="V116" s="18">
        <f t="shared" si="131"/>
        <v>34007.599999999999</v>
      </c>
      <c r="W116" s="18">
        <f t="shared" si="131"/>
        <v>0</v>
      </c>
      <c r="X116" s="18">
        <f t="shared" si="131"/>
        <v>15628.7</v>
      </c>
      <c r="Y116" s="18">
        <f t="shared" si="131"/>
        <v>0</v>
      </c>
      <c r="Z116" s="18">
        <f t="shared" si="131"/>
        <v>35443.630000000005</v>
      </c>
      <c r="AA116" s="18">
        <f t="shared" si="131"/>
        <v>0</v>
      </c>
      <c r="AB116" s="18">
        <f t="shared" si="131"/>
        <v>21417.09</v>
      </c>
      <c r="AC116" s="18">
        <f t="shared" si="131"/>
        <v>0</v>
      </c>
      <c r="AD116" s="18">
        <f t="shared" si="131"/>
        <v>587144.61199999996</v>
      </c>
      <c r="AE116" s="18">
        <f t="shared" si="131"/>
        <v>0</v>
      </c>
      <c r="AF116" s="147"/>
      <c r="AG116" s="234"/>
      <c r="AH116" s="101">
        <f>H116+J116+L116+N116+P116+R116+T116+V116+X116+Z116+AB116+AD116</f>
        <v>847620.44200000004</v>
      </c>
      <c r="AI116" s="47">
        <f t="shared" si="84"/>
        <v>131015.3</v>
      </c>
      <c r="AJ116" s="101">
        <f t="shared" si="97"/>
        <v>117934.61600000001</v>
      </c>
      <c r="AK116" s="102">
        <f t="shared" si="98"/>
        <v>13089.984000000011</v>
      </c>
    </row>
    <row r="117" spans="1:37" ht="16.5" customHeight="1" x14ac:dyDescent="0.25">
      <c r="A117" s="50" t="s">
        <v>31</v>
      </c>
      <c r="B117" s="13">
        <f t="shared" ref="B117:E118" si="132">B76+B101</f>
        <v>1032.953</v>
      </c>
      <c r="C117" s="13">
        <f t="shared" si="132"/>
        <v>0</v>
      </c>
      <c r="D117" s="13">
        <f t="shared" si="132"/>
        <v>0</v>
      </c>
      <c r="E117" s="13">
        <f t="shared" si="132"/>
        <v>0</v>
      </c>
      <c r="F117" s="18">
        <f t="shared" ref="F117:F121" si="133">E117/B117*100</f>
        <v>0</v>
      </c>
      <c r="G117" s="18" t="e">
        <f t="shared" ref="G117:G121" si="134">E117/C117*100</f>
        <v>#DIV/0!</v>
      </c>
      <c r="H117" s="13">
        <f t="shared" ref="H117:AE118" si="135">H76+H101</f>
        <v>0</v>
      </c>
      <c r="I117" s="13">
        <f t="shared" si="135"/>
        <v>0</v>
      </c>
      <c r="J117" s="13">
        <f t="shared" si="135"/>
        <v>0</v>
      </c>
      <c r="K117" s="13">
        <f t="shared" si="135"/>
        <v>0</v>
      </c>
      <c r="L117" s="13">
        <f t="shared" si="135"/>
        <v>0</v>
      </c>
      <c r="M117" s="13">
        <f t="shared" si="135"/>
        <v>0</v>
      </c>
      <c r="N117" s="13">
        <f t="shared" si="135"/>
        <v>0</v>
      </c>
      <c r="O117" s="13">
        <f t="shared" si="135"/>
        <v>0</v>
      </c>
      <c r="P117" s="13">
        <f t="shared" si="135"/>
        <v>0</v>
      </c>
      <c r="Q117" s="13">
        <f t="shared" si="135"/>
        <v>0</v>
      </c>
      <c r="R117" s="13">
        <f t="shared" si="135"/>
        <v>0</v>
      </c>
      <c r="S117" s="13">
        <f t="shared" si="135"/>
        <v>0</v>
      </c>
      <c r="T117" s="13">
        <f t="shared" si="135"/>
        <v>0</v>
      </c>
      <c r="U117" s="13">
        <f t="shared" si="135"/>
        <v>0</v>
      </c>
      <c r="V117" s="13">
        <f t="shared" si="135"/>
        <v>0</v>
      </c>
      <c r="W117" s="13">
        <f t="shared" si="135"/>
        <v>0</v>
      </c>
      <c r="X117" s="13">
        <f t="shared" si="135"/>
        <v>0</v>
      </c>
      <c r="Y117" s="13">
        <f t="shared" si="135"/>
        <v>0</v>
      </c>
      <c r="Z117" s="13">
        <f t="shared" si="135"/>
        <v>0</v>
      </c>
      <c r="AA117" s="13">
        <f t="shared" si="135"/>
        <v>0</v>
      </c>
      <c r="AB117" s="13">
        <f t="shared" si="135"/>
        <v>0</v>
      </c>
      <c r="AC117" s="13">
        <f t="shared" si="135"/>
        <v>0</v>
      </c>
      <c r="AD117" s="13">
        <f t="shared" si="135"/>
        <v>1032.953</v>
      </c>
      <c r="AE117" s="13">
        <f t="shared" si="135"/>
        <v>0</v>
      </c>
      <c r="AF117" s="148"/>
      <c r="AG117" s="235"/>
      <c r="AH117" s="47">
        <f t="shared" si="96"/>
        <v>1032.953</v>
      </c>
      <c r="AI117" s="47">
        <f t="shared" si="84"/>
        <v>0</v>
      </c>
      <c r="AJ117" s="47">
        <f t="shared" si="97"/>
        <v>0</v>
      </c>
      <c r="AK117" s="48">
        <f t="shared" si="98"/>
        <v>0</v>
      </c>
    </row>
    <row r="118" spans="1:37" ht="20.25" x14ac:dyDescent="0.25">
      <c r="A118" s="50" t="s">
        <v>32</v>
      </c>
      <c r="B118" s="13">
        <f t="shared" si="132"/>
        <v>612971.45899999992</v>
      </c>
      <c r="C118" s="13">
        <f>C77+C102</f>
        <v>84633.040000000008</v>
      </c>
      <c r="D118" s="13">
        <f>D77+D102</f>
        <v>75208.14</v>
      </c>
      <c r="E118" s="13">
        <f>E77+E102</f>
        <v>75208.14</v>
      </c>
      <c r="F118" s="18">
        <f t="shared" si="133"/>
        <v>12.26943585965558</v>
      </c>
      <c r="G118" s="18">
        <f t="shared" si="134"/>
        <v>88.863805435796692</v>
      </c>
      <c r="H118" s="13">
        <f t="shared" si="135"/>
        <v>0</v>
      </c>
      <c r="I118" s="13">
        <f t="shared" si="135"/>
        <v>0</v>
      </c>
      <c r="J118" s="13">
        <f t="shared" si="135"/>
        <v>45808.9</v>
      </c>
      <c r="K118" s="13">
        <f t="shared" si="135"/>
        <v>43515.360000000001</v>
      </c>
      <c r="L118" s="13">
        <f t="shared" si="135"/>
        <v>0</v>
      </c>
      <c r="M118" s="13">
        <f t="shared" si="135"/>
        <v>0</v>
      </c>
      <c r="N118" s="13">
        <f t="shared" si="135"/>
        <v>36168.67</v>
      </c>
      <c r="O118" s="13">
        <f t="shared" si="135"/>
        <v>13816.73</v>
      </c>
      <c r="P118" s="13">
        <f t="shared" si="135"/>
        <v>2655.47</v>
      </c>
      <c r="Q118" s="13">
        <f t="shared" si="135"/>
        <v>17876.05</v>
      </c>
      <c r="R118" s="13">
        <f t="shared" si="135"/>
        <v>3569.98</v>
      </c>
      <c r="S118" s="13">
        <f t="shared" si="135"/>
        <v>9.3000000000000007</v>
      </c>
      <c r="T118" s="13">
        <f t="shared" si="135"/>
        <v>4842.54</v>
      </c>
      <c r="U118" s="13">
        <f t="shared" si="135"/>
        <v>0</v>
      </c>
      <c r="V118" s="13">
        <f t="shared" si="135"/>
        <v>21892.41</v>
      </c>
      <c r="W118" s="13">
        <f t="shared" si="135"/>
        <v>0</v>
      </c>
      <c r="X118" s="13">
        <f t="shared" si="135"/>
        <v>9878.25</v>
      </c>
      <c r="Y118" s="13">
        <f t="shared" si="135"/>
        <v>0</v>
      </c>
      <c r="Z118" s="13">
        <f t="shared" si="135"/>
        <v>22986.29</v>
      </c>
      <c r="AA118" s="13">
        <f t="shared" si="135"/>
        <v>0</v>
      </c>
      <c r="AB118" s="13">
        <f t="shared" si="135"/>
        <v>13485.95</v>
      </c>
      <c r="AC118" s="13">
        <f t="shared" si="135"/>
        <v>0</v>
      </c>
      <c r="AD118" s="13">
        <f t="shared" si="135"/>
        <v>451682.99899999995</v>
      </c>
      <c r="AE118" s="13">
        <f t="shared" si="135"/>
        <v>0</v>
      </c>
      <c r="AF118" s="148"/>
      <c r="AG118" s="235"/>
      <c r="AH118" s="47">
        <f t="shared" si="96"/>
        <v>612971.45900000003</v>
      </c>
      <c r="AI118" s="47">
        <f>H118+J118+L118+N118++P118</f>
        <v>84633.040000000008</v>
      </c>
      <c r="AJ118" s="47">
        <f t="shared" si="97"/>
        <v>75217.440000000002</v>
      </c>
      <c r="AK118" s="48">
        <f t="shared" si="98"/>
        <v>9424.9000000000087</v>
      </c>
    </row>
    <row r="119" spans="1:37" ht="20.25" x14ac:dyDescent="0.25">
      <c r="A119" s="50" t="s">
        <v>33</v>
      </c>
      <c r="B119" s="13">
        <f>B115+B103+B78</f>
        <v>140616.03</v>
      </c>
      <c r="C119" s="13">
        <f>C115+C103+C78</f>
        <v>46382.26</v>
      </c>
      <c r="D119" s="13">
        <f>D115+D103+D78</f>
        <v>42717.176000000007</v>
      </c>
      <c r="E119" s="13">
        <f>E115+E103+E78</f>
        <v>42717.176000000007</v>
      </c>
      <c r="F119" s="18">
        <f t="shared" si="133"/>
        <v>30.378596238280949</v>
      </c>
      <c r="G119" s="18">
        <f t="shared" si="134"/>
        <v>92.098090951152457</v>
      </c>
      <c r="H119" s="13">
        <f t="shared" ref="H119:AE119" si="136">H78+H103+H115</f>
        <v>5957.62</v>
      </c>
      <c r="I119" s="13">
        <f t="shared" si="136"/>
        <v>4405.6000000000004</v>
      </c>
      <c r="J119" s="13">
        <f t="shared" si="136"/>
        <v>9446.7200000000012</v>
      </c>
      <c r="K119" s="13">
        <f t="shared" si="136"/>
        <v>9620.43</v>
      </c>
      <c r="L119" s="13">
        <f t="shared" si="136"/>
        <v>7076.56</v>
      </c>
      <c r="M119" s="13">
        <f t="shared" si="136"/>
        <v>7177.277</v>
      </c>
      <c r="N119" s="13">
        <f t="shared" si="136"/>
        <v>7648.83</v>
      </c>
      <c r="O119" s="13">
        <f t="shared" si="136"/>
        <v>7421.3239999999996</v>
      </c>
      <c r="P119" s="13">
        <f t="shared" si="136"/>
        <v>16252.529999999999</v>
      </c>
      <c r="Q119" s="13">
        <f t="shared" si="136"/>
        <v>14092.545</v>
      </c>
      <c r="R119" s="13">
        <f t="shared" si="136"/>
        <v>5151.2099999999991</v>
      </c>
      <c r="S119" s="13">
        <f t="shared" si="136"/>
        <v>0</v>
      </c>
      <c r="T119" s="13">
        <f t="shared" si="136"/>
        <v>9399.7800000000007</v>
      </c>
      <c r="U119" s="13">
        <f t="shared" si="136"/>
        <v>0</v>
      </c>
      <c r="V119" s="13">
        <f t="shared" si="136"/>
        <v>12115.189999999999</v>
      </c>
      <c r="W119" s="13">
        <f t="shared" si="136"/>
        <v>0</v>
      </c>
      <c r="X119" s="13">
        <f t="shared" si="136"/>
        <v>5750.45</v>
      </c>
      <c r="Y119" s="13">
        <f t="shared" si="136"/>
        <v>0</v>
      </c>
      <c r="Z119" s="13">
        <f t="shared" si="136"/>
        <v>12457.34</v>
      </c>
      <c r="AA119" s="13">
        <f t="shared" si="136"/>
        <v>0</v>
      </c>
      <c r="AB119" s="13">
        <f t="shared" si="136"/>
        <v>7931.14</v>
      </c>
      <c r="AC119" s="13">
        <f t="shared" si="136"/>
        <v>0</v>
      </c>
      <c r="AD119" s="13">
        <f t="shared" si="136"/>
        <v>41428.660000000003</v>
      </c>
      <c r="AE119" s="13">
        <f t="shared" si="136"/>
        <v>0</v>
      </c>
      <c r="AF119" s="148"/>
      <c r="AG119" s="235"/>
      <c r="AH119" s="47">
        <f t="shared" si="96"/>
        <v>140616.03</v>
      </c>
      <c r="AI119" s="47">
        <f t="shared" si="84"/>
        <v>46382.26</v>
      </c>
      <c r="AJ119" s="47">
        <f t="shared" si="97"/>
        <v>42717.175999999999</v>
      </c>
      <c r="AK119" s="48">
        <f t="shared" si="98"/>
        <v>3665.0839999999953</v>
      </c>
    </row>
    <row r="120" spans="1:37" ht="33" x14ac:dyDescent="0.25">
      <c r="A120" s="50" t="s">
        <v>34</v>
      </c>
      <c r="B120" s="13">
        <f>B79</f>
        <v>50407.7</v>
      </c>
      <c r="C120" s="13">
        <f>C79</f>
        <v>20143.21</v>
      </c>
      <c r="D120" s="13">
        <f>D79</f>
        <v>20141.810000000001</v>
      </c>
      <c r="E120" s="13">
        <f>E79</f>
        <v>20141.810000000001</v>
      </c>
      <c r="F120" s="18">
        <f t="shared" si="133"/>
        <v>39.957804065648702</v>
      </c>
      <c r="G120" s="18">
        <f t="shared" si="134"/>
        <v>99.993049767142381</v>
      </c>
      <c r="H120" s="13">
        <f t="shared" ref="H120:AE120" si="137">H79+H86</f>
        <v>0</v>
      </c>
      <c r="I120" s="13">
        <f t="shared" si="137"/>
        <v>0</v>
      </c>
      <c r="J120" s="13">
        <f>J79+J86</f>
        <v>5068.3</v>
      </c>
      <c r="K120" s="13">
        <f t="shared" ref="K120:M120" si="138">K79+K86</f>
        <v>5068.22</v>
      </c>
      <c r="L120" s="13">
        <f t="shared" si="138"/>
        <v>3578</v>
      </c>
      <c r="M120" s="13">
        <f t="shared" si="138"/>
        <v>3261</v>
      </c>
      <c r="N120" s="13">
        <f t="shared" si="137"/>
        <v>885.16</v>
      </c>
      <c r="O120" s="13">
        <f t="shared" si="137"/>
        <v>1200.8399999999999</v>
      </c>
      <c r="P120" s="13">
        <f>P79+P86</f>
        <v>10611.75</v>
      </c>
      <c r="Q120" s="13">
        <f t="shared" si="137"/>
        <v>10611.75</v>
      </c>
      <c r="R120" s="13">
        <f t="shared" si="137"/>
        <v>300</v>
      </c>
      <c r="S120" s="13">
        <f t="shared" si="137"/>
        <v>0</v>
      </c>
      <c r="T120" s="13">
        <f t="shared" si="137"/>
        <v>1614.18</v>
      </c>
      <c r="U120" s="13">
        <f t="shared" si="137"/>
        <v>0</v>
      </c>
      <c r="V120" s="13">
        <f t="shared" si="137"/>
        <v>7597.47</v>
      </c>
      <c r="W120" s="13">
        <f t="shared" si="137"/>
        <v>0</v>
      </c>
      <c r="X120" s="13">
        <f t="shared" si="137"/>
        <v>3292.75</v>
      </c>
      <c r="Y120" s="13">
        <f t="shared" si="137"/>
        <v>0</v>
      </c>
      <c r="Z120" s="13">
        <f t="shared" si="137"/>
        <v>7662.1</v>
      </c>
      <c r="AA120" s="13">
        <f t="shared" si="137"/>
        <v>0</v>
      </c>
      <c r="AB120" s="13">
        <f t="shared" si="137"/>
        <v>4495.3100000000004</v>
      </c>
      <c r="AC120" s="13">
        <f t="shared" si="137"/>
        <v>0</v>
      </c>
      <c r="AD120" s="13">
        <f t="shared" si="137"/>
        <v>33856.490000000005</v>
      </c>
      <c r="AE120" s="13">
        <f t="shared" si="137"/>
        <v>0</v>
      </c>
      <c r="AF120" s="148"/>
      <c r="AG120" s="235"/>
      <c r="AH120" s="47">
        <f t="shared" si="96"/>
        <v>78961.510000000009</v>
      </c>
      <c r="AI120" s="47">
        <f t="shared" si="84"/>
        <v>20143.21</v>
      </c>
      <c r="AJ120" s="47">
        <f t="shared" si="97"/>
        <v>20141.810000000001</v>
      </c>
      <c r="AK120" s="48">
        <f t="shared" si="98"/>
        <v>1.3999999999978172</v>
      </c>
    </row>
    <row r="121" spans="1:37" ht="20.25" x14ac:dyDescent="0.25">
      <c r="A121" s="50" t="s">
        <v>35</v>
      </c>
      <c r="B121" s="13">
        <f>B80+B104</f>
        <v>93000</v>
      </c>
      <c r="C121" s="13">
        <f>C80+C104</f>
        <v>0</v>
      </c>
      <c r="D121" s="13">
        <f>D80+D104</f>
        <v>0</v>
      </c>
      <c r="E121" s="13">
        <f>E80+E104</f>
        <v>0</v>
      </c>
      <c r="F121" s="18">
        <f t="shared" si="133"/>
        <v>0</v>
      </c>
      <c r="G121" s="18" t="e">
        <f t="shared" si="134"/>
        <v>#DIV/0!</v>
      </c>
      <c r="H121" s="13">
        <f t="shared" ref="H121:AE121" si="139">H80+H104</f>
        <v>0</v>
      </c>
      <c r="I121" s="13">
        <f t="shared" si="139"/>
        <v>0</v>
      </c>
      <c r="J121" s="13">
        <f t="shared" si="139"/>
        <v>0</v>
      </c>
      <c r="K121" s="13">
        <f t="shared" si="139"/>
        <v>0</v>
      </c>
      <c r="L121" s="13">
        <f t="shared" si="139"/>
        <v>0</v>
      </c>
      <c r="M121" s="13">
        <f t="shared" si="139"/>
        <v>0</v>
      </c>
      <c r="N121" s="13">
        <f t="shared" si="139"/>
        <v>0</v>
      </c>
      <c r="O121" s="13">
        <f t="shared" si="139"/>
        <v>0</v>
      </c>
      <c r="P121" s="13">
        <f t="shared" si="139"/>
        <v>0</v>
      </c>
      <c r="Q121" s="13">
        <f t="shared" si="139"/>
        <v>0</v>
      </c>
      <c r="R121" s="13">
        <f t="shared" si="139"/>
        <v>0</v>
      </c>
      <c r="S121" s="13">
        <f t="shared" si="139"/>
        <v>0</v>
      </c>
      <c r="T121" s="13">
        <f t="shared" si="139"/>
        <v>0</v>
      </c>
      <c r="U121" s="13">
        <f t="shared" si="139"/>
        <v>0</v>
      </c>
      <c r="V121" s="13">
        <f t="shared" si="139"/>
        <v>0</v>
      </c>
      <c r="W121" s="13">
        <f t="shared" si="139"/>
        <v>0</v>
      </c>
      <c r="X121" s="13">
        <f t="shared" si="139"/>
        <v>0</v>
      </c>
      <c r="Y121" s="13">
        <f t="shared" si="139"/>
        <v>0</v>
      </c>
      <c r="Z121" s="13">
        <f t="shared" si="139"/>
        <v>0</v>
      </c>
      <c r="AA121" s="13">
        <f t="shared" si="139"/>
        <v>0</v>
      </c>
      <c r="AB121" s="13">
        <f t="shared" si="139"/>
        <v>0</v>
      </c>
      <c r="AC121" s="13">
        <f t="shared" si="139"/>
        <v>0</v>
      </c>
      <c r="AD121" s="13">
        <f t="shared" si="139"/>
        <v>93000</v>
      </c>
      <c r="AE121" s="13">
        <f t="shared" si="139"/>
        <v>0</v>
      </c>
      <c r="AF121" s="236"/>
      <c r="AG121" s="237"/>
      <c r="AH121" s="47">
        <f t="shared" si="96"/>
        <v>93000</v>
      </c>
      <c r="AI121" s="47">
        <f t="shared" si="84"/>
        <v>0</v>
      </c>
      <c r="AJ121" s="47">
        <f t="shared" si="97"/>
        <v>0</v>
      </c>
      <c r="AK121" s="48">
        <f t="shared" si="98"/>
        <v>0</v>
      </c>
    </row>
    <row r="122" spans="1:37" ht="20.25" x14ac:dyDescent="0.25">
      <c r="A122" s="106"/>
      <c r="B122" s="107"/>
      <c r="C122" s="107"/>
      <c r="D122" s="107"/>
      <c r="E122" s="107"/>
      <c r="F122" s="108"/>
      <c r="G122" s="108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9"/>
      <c r="AG122" s="109"/>
      <c r="AH122" s="47"/>
      <c r="AI122" s="47"/>
      <c r="AJ122" s="47"/>
      <c r="AK122" s="48"/>
    </row>
    <row r="123" spans="1:37" ht="16.5" x14ac:dyDescent="0.25">
      <c r="A123" s="110"/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09"/>
      <c r="M123" s="109"/>
      <c r="N123" s="109"/>
      <c r="O123" s="109"/>
      <c r="P123" s="109"/>
      <c r="Q123" s="109"/>
      <c r="R123" s="109"/>
      <c r="S123" s="109"/>
      <c r="X123" s="1"/>
      <c r="Y123" s="1"/>
      <c r="Z123" s="1"/>
      <c r="AA123" s="1"/>
      <c r="AB123" s="113"/>
      <c r="AC123" s="113"/>
      <c r="AD123" s="113"/>
      <c r="AF123" s="47"/>
      <c r="AG123" s="48"/>
      <c r="AH123" s="47"/>
      <c r="AI123" s="47"/>
    </row>
    <row r="124" spans="1:37" ht="18.75" x14ac:dyDescent="0.3">
      <c r="A124" s="114"/>
      <c r="B124" s="149"/>
      <c r="C124" s="149"/>
      <c r="D124" s="149"/>
      <c r="E124" s="149"/>
      <c r="F124" s="149"/>
      <c r="G124" s="149"/>
      <c r="H124" s="149"/>
      <c r="I124" s="149"/>
      <c r="J124" s="149"/>
      <c r="K124" s="115"/>
      <c r="L124" s="115"/>
      <c r="M124" s="150"/>
      <c r="N124" s="150"/>
      <c r="O124" s="116"/>
      <c r="P124" s="116"/>
      <c r="Q124" s="116"/>
      <c r="R124" s="116"/>
      <c r="S124" s="116"/>
      <c r="T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19"/>
      <c r="AF124" s="47"/>
      <c r="AG124" s="48"/>
      <c r="AH124" s="47"/>
      <c r="AI124" s="47"/>
    </row>
    <row r="125" spans="1:37" s="124" customFormat="1" ht="18.75" x14ac:dyDescent="0.3">
      <c r="A125" s="151" t="s">
        <v>68</v>
      </c>
      <c r="B125" s="151"/>
      <c r="C125" s="117"/>
      <c r="D125" s="117"/>
      <c r="E125" s="117"/>
      <c r="F125" s="118"/>
      <c r="G125" s="119" t="s">
        <v>69</v>
      </c>
      <c r="H125" s="119"/>
      <c r="I125" s="119"/>
      <c r="J125" s="119"/>
      <c r="K125" s="120"/>
      <c r="L125" s="120"/>
      <c r="M125" s="120"/>
      <c r="N125" s="120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2"/>
      <c r="AG125" s="123"/>
      <c r="AH125" s="123"/>
      <c r="AI125" s="123"/>
    </row>
    <row r="126" spans="1:37" s="127" customFormat="1" ht="18.75" x14ac:dyDescent="0.3">
      <c r="A126" s="125"/>
      <c r="B126" s="126" t="s">
        <v>70</v>
      </c>
      <c r="D126" s="117"/>
      <c r="E126" s="117"/>
      <c r="F126" s="128"/>
      <c r="G126" s="152"/>
      <c r="H126" s="152"/>
      <c r="I126" s="153" t="s">
        <v>71</v>
      </c>
      <c r="J126" s="153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9"/>
      <c r="AF126" s="130"/>
    </row>
    <row r="127" spans="1:37" s="127" customFormat="1" x14ac:dyDescent="0.25">
      <c r="A127" s="131" t="s">
        <v>72</v>
      </c>
      <c r="B127" s="132"/>
      <c r="C127" s="129"/>
      <c r="D127" s="129"/>
      <c r="E127" s="129"/>
      <c r="F127" s="129"/>
      <c r="G127" s="144" t="s">
        <v>72</v>
      </c>
      <c r="H127" s="144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33"/>
    </row>
    <row r="128" spans="1:37" s="127" customFormat="1" ht="18.75" x14ac:dyDescent="0.3">
      <c r="A128" s="134" t="s">
        <v>73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9"/>
      <c r="AF128" s="135"/>
    </row>
    <row r="129" spans="1:31" ht="16.5" customHeight="1" x14ac:dyDescent="0.25">
      <c r="A129" s="114"/>
      <c r="B129" s="136"/>
      <c r="C129" s="136"/>
      <c r="D129" s="136"/>
      <c r="E129" s="136"/>
      <c r="F129" s="136"/>
      <c r="G129" s="136"/>
      <c r="H129" s="137"/>
      <c r="I129" s="137"/>
      <c r="J129" s="137"/>
      <c r="K129" s="138"/>
      <c r="L129" s="138"/>
      <c r="M129" s="139"/>
      <c r="N129" s="139"/>
      <c r="O129" s="116"/>
      <c r="P129" s="116"/>
      <c r="Q129" s="116"/>
      <c r="R129" s="116"/>
      <c r="S129" s="116"/>
      <c r="T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19"/>
    </row>
    <row r="130" spans="1:31" ht="16.5" x14ac:dyDescent="0.25">
      <c r="A130" s="116"/>
      <c r="B130" s="137"/>
      <c r="C130" s="137"/>
      <c r="D130" s="137"/>
      <c r="E130" s="137"/>
      <c r="F130" s="137"/>
      <c r="G130" s="137"/>
      <c r="H130" s="137"/>
      <c r="I130" s="137"/>
      <c r="J130" s="137"/>
      <c r="K130" s="138"/>
      <c r="L130" s="138"/>
      <c r="M130" s="139"/>
      <c r="N130" s="139"/>
      <c r="O130" s="116"/>
      <c r="P130" s="116"/>
      <c r="Q130" s="116"/>
      <c r="R130" s="116"/>
      <c r="S130" s="116"/>
      <c r="T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19"/>
    </row>
    <row r="131" spans="1:31" ht="16.5" x14ac:dyDescent="0.25">
      <c r="A131" s="116"/>
      <c r="B131" s="137"/>
      <c r="C131" s="137"/>
      <c r="D131" s="137"/>
      <c r="E131" s="137"/>
      <c r="F131" s="137"/>
      <c r="G131" s="137"/>
      <c r="H131" s="137"/>
      <c r="I131" s="137"/>
      <c r="J131" s="137"/>
      <c r="K131" s="138"/>
      <c r="L131" s="138"/>
      <c r="M131" s="139"/>
      <c r="N131" s="139"/>
      <c r="O131" s="116"/>
      <c r="P131" s="116"/>
      <c r="Q131" s="116"/>
      <c r="R131" s="116"/>
      <c r="S131" s="116"/>
      <c r="T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19"/>
    </row>
    <row r="132" spans="1:31" ht="16.5" x14ac:dyDescent="0.25">
      <c r="A132" s="116"/>
      <c r="B132" s="136"/>
      <c r="C132" s="137"/>
      <c r="D132" s="137"/>
      <c r="E132" s="137"/>
      <c r="F132" s="137"/>
      <c r="G132" s="137"/>
      <c r="H132" s="137"/>
      <c r="I132" s="137"/>
      <c r="J132" s="137"/>
      <c r="K132" s="139"/>
      <c r="L132" s="7"/>
      <c r="M132" s="139"/>
      <c r="N132" s="139"/>
      <c r="O132" s="116"/>
      <c r="P132" s="116"/>
      <c r="Q132" s="116"/>
      <c r="R132" s="116"/>
      <c r="S132" s="116"/>
      <c r="T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19"/>
    </row>
    <row r="133" spans="1:31" ht="16.5" x14ac:dyDescent="0.25">
      <c r="A133" s="116"/>
      <c r="B133" s="137"/>
      <c r="C133" s="137"/>
      <c r="D133" s="137"/>
      <c r="E133" s="137"/>
      <c r="F133" s="137"/>
      <c r="G133" s="137"/>
      <c r="H133" s="137"/>
      <c r="I133" s="7"/>
      <c r="J133" s="7"/>
      <c r="K133" s="7"/>
      <c r="L133" s="7"/>
      <c r="M133" s="139"/>
      <c r="N133" s="139"/>
      <c r="O133" s="116"/>
      <c r="P133" s="116"/>
      <c r="Q133" s="116"/>
      <c r="R133" s="116"/>
      <c r="S133" s="116"/>
      <c r="T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19"/>
    </row>
    <row r="134" spans="1:31" ht="16.5" x14ac:dyDescent="0.25">
      <c r="A134" s="114"/>
      <c r="B134" s="140"/>
      <c r="C134" s="140"/>
      <c r="D134" s="140"/>
      <c r="E134" s="140"/>
      <c r="F134" s="140"/>
      <c r="G134" s="140"/>
      <c r="H134" s="140"/>
      <c r="M134" s="141"/>
      <c r="N134" s="141"/>
      <c r="O134" s="141"/>
      <c r="P134" s="141"/>
      <c r="Q134" s="7"/>
      <c r="R134" s="7"/>
      <c r="S134" s="7"/>
    </row>
    <row r="135" spans="1:31" ht="16.5" x14ac:dyDescent="0.25">
      <c r="A135" s="114"/>
      <c r="B135" s="142"/>
      <c r="C135" s="142"/>
      <c r="D135" s="142"/>
      <c r="E135" s="142"/>
      <c r="F135" s="142"/>
      <c r="G135" s="142"/>
    </row>
    <row r="137" spans="1:31" ht="60.75" x14ac:dyDescent="0.3">
      <c r="A137" s="143" t="s">
        <v>74</v>
      </c>
    </row>
  </sheetData>
  <mergeCells count="66">
    <mergeCell ref="A1:S1"/>
    <mergeCell ref="T1:AE1"/>
    <mergeCell ref="A2:S2"/>
    <mergeCell ref="A4:A6"/>
    <mergeCell ref="B4:B5"/>
    <mergeCell ref="C4:C5"/>
    <mergeCell ref="D4:D5"/>
    <mergeCell ref="E4:E5"/>
    <mergeCell ref="F4:G4"/>
    <mergeCell ref="H4:I4"/>
    <mergeCell ref="AF4:AG4"/>
    <mergeCell ref="J4:K4"/>
    <mergeCell ref="L4:M4"/>
    <mergeCell ref="N4:O4"/>
    <mergeCell ref="P4:Q4"/>
    <mergeCell ref="R4:S4"/>
    <mergeCell ref="T4:U4"/>
    <mergeCell ref="A16:AE16"/>
    <mergeCell ref="V4:W4"/>
    <mergeCell ref="X4:Y4"/>
    <mergeCell ref="Z4:AA4"/>
    <mergeCell ref="AB4:AC4"/>
    <mergeCell ref="AD4:AE4"/>
    <mergeCell ref="AF5:AG5"/>
    <mergeCell ref="AF7:AG7"/>
    <mergeCell ref="A8:AD8"/>
    <mergeCell ref="A9:AE9"/>
    <mergeCell ref="AF10:AG15"/>
    <mergeCell ref="A55:AE55"/>
    <mergeCell ref="AF17:AG22"/>
    <mergeCell ref="A23:AE23"/>
    <mergeCell ref="AF24:AG29"/>
    <mergeCell ref="A30:AE30"/>
    <mergeCell ref="A37:AE37"/>
    <mergeCell ref="AF56:AG61"/>
    <mergeCell ref="AF30:AG36"/>
    <mergeCell ref="AF38:AG42"/>
    <mergeCell ref="A43:AE43"/>
    <mergeCell ref="AF44:AG48"/>
    <mergeCell ref="A49:AE49"/>
    <mergeCell ref="AF50:AG54"/>
    <mergeCell ref="A111:AE111"/>
    <mergeCell ref="A69:AE69"/>
    <mergeCell ref="A81:AD81"/>
    <mergeCell ref="A82:AE82"/>
    <mergeCell ref="AF83:AG87"/>
    <mergeCell ref="A94:AE94"/>
    <mergeCell ref="AF70:AG80"/>
    <mergeCell ref="AF63:AG68"/>
    <mergeCell ref="AF89:AG93"/>
    <mergeCell ref="AF100:AG104"/>
    <mergeCell ref="AF82:AG82"/>
    <mergeCell ref="AF95:AG99"/>
    <mergeCell ref="A105:AE105"/>
    <mergeCell ref="AF106:AG107"/>
    <mergeCell ref="A108:AE108"/>
    <mergeCell ref="AF109:AG110"/>
    <mergeCell ref="G127:H127"/>
    <mergeCell ref="AF112:AG113"/>
    <mergeCell ref="AF116:AG121"/>
    <mergeCell ref="B124:J124"/>
    <mergeCell ref="M124:N124"/>
    <mergeCell ref="A125:B125"/>
    <mergeCell ref="G126:H126"/>
    <mergeCell ref="I126:J126"/>
    <mergeCell ref="AF114:AG115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2931 Развитие жил. сферы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Краева Ольга Витальевна</dc:creator>
  <cp:lastModifiedBy>Краева Ольга Витальевна</cp:lastModifiedBy>
  <dcterms:created xsi:type="dcterms:W3CDTF">2020-06-15T10:39:54Z</dcterms:created>
  <dcterms:modified xsi:type="dcterms:W3CDTF">2020-06-15T11:21:56Z</dcterms:modified>
</cp:coreProperties>
</file>