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er\Downloads\МП2023\2.февраль на 01.03\"/>
    </mc:Choice>
  </mc:AlternateContent>
  <xr:revisionPtr revIDLastSave="0" documentId="13_ncr:1_{1AB9B76E-658C-4E3B-9ACE-F193DDDE9B9E}" xr6:coauthVersionLast="40" xr6:coauthVersionMax="40" xr10:uidLastSave="{00000000-0000-0000-0000-000000000000}"/>
  <bookViews>
    <workbookView xWindow="0" yWindow="0" windowWidth="15744" windowHeight="8652" xr2:uid="{00000000-000D-0000-FFFF-FFFF00000000}"/>
  </bookViews>
  <sheets>
    <sheet name="МП РЖС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7" i="1" l="1"/>
  <c r="E158" i="1"/>
  <c r="E135" i="1"/>
  <c r="D135" i="1"/>
  <c r="E129" i="1"/>
  <c r="D129" i="1"/>
  <c r="C123" i="1"/>
  <c r="C129" i="1"/>
  <c r="C135" i="1"/>
  <c r="E58" i="1"/>
  <c r="C59" i="1"/>
  <c r="C56" i="1"/>
  <c r="C57" i="1"/>
  <c r="C58" i="1"/>
  <c r="AD94" i="1" l="1"/>
  <c r="B115" i="1"/>
  <c r="B116" i="1"/>
  <c r="B81" i="1"/>
  <c r="R100" i="1"/>
  <c r="H81" i="1"/>
  <c r="H82" i="1"/>
  <c r="H83" i="1"/>
  <c r="I82" i="1"/>
  <c r="J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C81" i="1"/>
  <c r="I81" i="1"/>
  <c r="J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D82" i="1"/>
  <c r="AE82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E83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I84" i="1"/>
  <c r="H84" i="1"/>
  <c r="H49" i="1" l="1"/>
  <c r="AA53" i="1"/>
  <c r="AA52" i="1" s="1"/>
  <c r="AA51" i="1" s="1"/>
  <c r="AA50" i="1" s="1"/>
  <c r="AA49" i="1" s="1"/>
  <c r="Z53" i="1"/>
  <c r="Z52" i="1" s="1"/>
  <c r="Z51" i="1" s="1"/>
  <c r="Z50" i="1" s="1"/>
  <c r="Z49" i="1" s="1"/>
  <c r="AC53" i="1"/>
  <c r="AC52" i="1" s="1"/>
  <c r="AC51" i="1" s="1"/>
  <c r="AC50" i="1" s="1"/>
  <c r="AC49" i="1" s="1"/>
  <c r="AB53" i="1"/>
  <c r="AB52" i="1" s="1"/>
  <c r="AB51" i="1" s="1"/>
  <c r="AB50" i="1" s="1"/>
  <c r="AB49" i="1" s="1"/>
  <c r="X49" i="1"/>
  <c r="Y49" i="1"/>
  <c r="J43" i="1" l="1"/>
  <c r="AD157" i="1" l="1"/>
  <c r="AB157" i="1"/>
  <c r="Z157" i="1"/>
  <c r="Y157" i="1"/>
  <c r="X157" i="1"/>
  <c r="W157" i="1"/>
  <c r="V157" i="1"/>
  <c r="AD153" i="1"/>
  <c r="AD152" i="1"/>
  <c r="AD151" i="1"/>
  <c r="U147" i="1"/>
  <c r="T147" i="1"/>
  <c r="T144" i="1" s="1"/>
  <c r="S147" i="1"/>
  <c r="S157" i="1" s="1"/>
  <c r="R147" i="1"/>
  <c r="R157" i="1" s="1"/>
  <c r="Q147" i="1"/>
  <c r="Q157" i="1" s="1"/>
  <c r="P147" i="1"/>
  <c r="P157" i="1" s="1"/>
  <c r="O147" i="1"/>
  <c r="O157" i="1" s="1"/>
  <c r="N147" i="1"/>
  <c r="N157" i="1" s="1"/>
  <c r="M147" i="1"/>
  <c r="L147" i="1"/>
  <c r="L144" i="1" s="1"/>
  <c r="K147" i="1"/>
  <c r="K157" i="1" s="1"/>
  <c r="J147" i="1"/>
  <c r="J157" i="1" s="1"/>
  <c r="I147" i="1"/>
  <c r="I157" i="1" s="1"/>
  <c r="H147" i="1"/>
  <c r="H157" i="1" s="1"/>
  <c r="AD144" i="1"/>
  <c r="AB144" i="1"/>
  <c r="Z144" i="1"/>
  <c r="Y144" i="1"/>
  <c r="X144" i="1"/>
  <c r="W144" i="1"/>
  <c r="V144" i="1"/>
  <c r="O144" i="1"/>
  <c r="N144" i="1"/>
  <c r="AE142" i="1"/>
  <c r="AE148" i="1" s="1"/>
  <c r="AD142" i="1"/>
  <c r="AD148" i="1" s="1"/>
  <c r="AC142" i="1"/>
  <c r="AC148" i="1" s="1"/>
  <c r="AB142" i="1"/>
  <c r="AB148" i="1" s="1"/>
  <c r="AA142" i="1"/>
  <c r="AA148" i="1" s="1"/>
  <c r="Z142" i="1"/>
  <c r="Z148" i="1" s="1"/>
  <c r="Y142" i="1"/>
  <c r="Y148" i="1" s="1"/>
  <c r="X142" i="1"/>
  <c r="X148" i="1" s="1"/>
  <c r="W142" i="1"/>
  <c r="W148" i="1" s="1"/>
  <c r="V142" i="1"/>
  <c r="V148" i="1" s="1"/>
  <c r="U142" i="1"/>
  <c r="U148" i="1" s="1"/>
  <c r="T142" i="1"/>
  <c r="T148" i="1" s="1"/>
  <c r="S142" i="1"/>
  <c r="S148" i="1" s="1"/>
  <c r="R142" i="1"/>
  <c r="R148" i="1" s="1"/>
  <c r="Q142" i="1"/>
  <c r="Q148" i="1" s="1"/>
  <c r="P142" i="1"/>
  <c r="P148" i="1" s="1"/>
  <c r="O142" i="1"/>
  <c r="O148" i="1" s="1"/>
  <c r="N142" i="1"/>
  <c r="N148" i="1" s="1"/>
  <c r="M142" i="1"/>
  <c r="M148" i="1" s="1"/>
  <c r="L142" i="1"/>
  <c r="L148" i="1" s="1"/>
  <c r="K142" i="1"/>
  <c r="K148" i="1" s="1"/>
  <c r="J142" i="1"/>
  <c r="J148" i="1" s="1"/>
  <c r="I142" i="1"/>
  <c r="I148" i="1" s="1"/>
  <c r="H142" i="1"/>
  <c r="H148" i="1" s="1"/>
  <c r="AE141" i="1"/>
  <c r="AE147" i="1" s="1"/>
  <c r="AE157" i="1" s="1"/>
  <c r="AD141" i="1"/>
  <c r="AC141" i="1"/>
  <c r="AC147" i="1" s="1"/>
  <c r="AB141" i="1"/>
  <c r="AA141" i="1"/>
  <c r="AA147" i="1" s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AE140" i="1"/>
  <c r="AE146" i="1" s="1"/>
  <c r="AD140" i="1"/>
  <c r="AD146" i="1" s="1"/>
  <c r="AC140" i="1"/>
  <c r="AC146" i="1" s="1"/>
  <c r="AB140" i="1"/>
  <c r="AB146" i="1" s="1"/>
  <c r="AA140" i="1"/>
  <c r="AA146" i="1" s="1"/>
  <c r="Z140" i="1"/>
  <c r="Z146" i="1" s="1"/>
  <c r="Y140" i="1"/>
  <c r="Y146" i="1" s="1"/>
  <c r="X140" i="1"/>
  <c r="X146" i="1" s="1"/>
  <c r="W140" i="1"/>
  <c r="W146" i="1" s="1"/>
  <c r="V140" i="1"/>
  <c r="V146" i="1" s="1"/>
  <c r="U140" i="1"/>
  <c r="U146" i="1" s="1"/>
  <c r="T140" i="1"/>
  <c r="T146" i="1" s="1"/>
  <c r="S140" i="1"/>
  <c r="S146" i="1" s="1"/>
  <c r="R140" i="1"/>
  <c r="R146" i="1" s="1"/>
  <c r="Q140" i="1"/>
  <c r="Q146" i="1" s="1"/>
  <c r="P140" i="1"/>
  <c r="P146" i="1" s="1"/>
  <c r="O140" i="1"/>
  <c r="O146" i="1" s="1"/>
  <c r="N140" i="1"/>
  <c r="N146" i="1" s="1"/>
  <c r="M140" i="1"/>
  <c r="M146" i="1" s="1"/>
  <c r="L140" i="1"/>
  <c r="L146" i="1" s="1"/>
  <c r="K140" i="1"/>
  <c r="K146" i="1" s="1"/>
  <c r="J140" i="1"/>
  <c r="J146" i="1" s="1"/>
  <c r="I140" i="1"/>
  <c r="I146" i="1" s="1"/>
  <c r="H140" i="1"/>
  <c r="H146" i="1" s="1"/>
  <c r="AE139" i="1"/>
  <c r="AE145" i="1" s="1"/>
  <c r="AD139" i="1"/>
  <c r="AD145" i="1" s="1"/>
  <c r="AC139" i="1"/>
  <c r="AC145" i="1" s="1"/>
  <c r="AB139" i="1"/>
  <c r="AB145" i="1" s="1"/>
  <c r="AA139" i="1"/>
  <c r="AA145" i="1" s="1"/>
  <c r="Z139" i="1"/>
  <c r="Z145" i="1" s="1"/>
  <c r="Y139" i="1"/>
  <c r="Y145" i="1" s="1"/>
  <c r="X139" i="1"/>
  <c r="X145" i="1" s="1"/>
  <c r="W139" i="1"/>
  <c r="W145" i="1" s="1"/>
  <c r="V139" i="1"/>
  <c r="V145" i="1" s="1"/>
  <c r="U139" i="1"/>
  <c r="U145" i="1" s="1"/>
  <c r="T139" i="1"/>
  <c r="T145" i="1" s="1"/>
  <c r="S139" i="1"/>
  <c r="S145" i="1" s="1"/>
  <c r="R139" i="1"/>
  <c r="R145" i="1" s="1"/>
  <c r="Q139" i="1"/>
  <c r="Q145" i="1" s="1"/>
  <c r="P139" i="1"/>
  <c r="P145" i="1" s="1"/>
  <c r="O139" i="1"/>
  <c r="O145" i="1" s="1"/>
  <c r="N139" i="1"/>
  <c r="N145" i="1" s="1"/>
  <c r="M139" i="1"/>
  <c r="M145" i="1" s="1"/>
  <c r="L139" i="1"/>
  <c r="L145" i="1" s="1"/>
  <c r="K139" i="1"/>
  <c r="K145" i="1" s="1"/>
  <c r="J139" i="1"/>
  <c r="J145" i="1" s="1"/>
  <c r="I139" i="1"/>
  <c r="I145" i="1" s="1"/>
  <c r="H139" i="1"/>
  <c r="H145" i="1" s="1"/>
  <c r="E136" i="1"/>
  <c r="E142" i="1" s="1"/>
  <c r="E148" i="1" s="1"/>
  <c r="D136" i="1"/>
  <c r="D142" i="1" s="1"/>
  <c r="D148" i="1" s="1"/>
  <c r="C136" i="1"/>
  <c r="C142" i="1" s="1"/>
  <c r="C148" i="1" s="1"/>
  <c r="B136" i="1"/>
  <c r="B142" i="1" s="1"/>
  <c r="B148" i="1" s="1"/>
  <c r="D132" i="1"/>
  <c r="C132" i="1"/>
  <c r="B135" i="1"/>
  <c r="B132" i="1" s="1"/>
  <c r="E134" i="1"/>
  <c r="D134" i="1"/>
  <c r="D140" i="1" s="1"/>
  <c r="D146" i="1" s="1"/>
  <c r="C134" i="1"/>
  <c r="C140" i="1" s="1"/>
  <c r="C146" i="1" s="1"/>
  <c r="B134" i="1"/>
  <c r="E133" i="1"/>
  <c r="D133" i="1"/>
  <c r="D139" i="1" s="1"/>
  <c r="D145" i="1" s="1"/>
  <c r="C133" i="1"/>
  <c r="C139" i="1" s="1"/>
  <c r="C145" i="1" s="1"/>
  <c r="B133" i="1"/>
  <c r="AD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H132" i="1"/>
  <c r="E130" i="1"/>
  <c r="C130" i="1"/>
  <c r="B130" i="1"/>
  <c r="E126" i="1"/>
  <c r="C126" i="1"/>
  <c r="B129" i="1"/>
  <c r="E128" i="1"/>
  <c r="D128" i="1"/>
  <c r="C128" i="1"/>
  <c r="B128" i="1"/>
  <c r="E127" i="1"/>
  <c r="D127" i="1"/>
  <c r="C127" i="1"/>
  <c r="B127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D124" i="1"/>
  <c r="E124" i="1" s="1"/>
  <c r="C124" i="1"/>
  <c r="B124" i="1"/>
  <c r="D123" i="1"/>
  <c r="E123" i="1" s="1"/>
  <c r="C120" i="1"/>
  <c r="B123" i="1"/>
  <c r="B120" i="1" s="1"/>
  <c r="D122" i="1"/>
  <c r="E122" i="1" s="1"/>
  <c r="C122" i="1"/>
  <c r="B122" i="1"/>
  <c r="D121" i="1"/>
  <c r="E121" i="1" s="1"/>
  <c r="C121" i="1"/>
  <c r="B121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AE110" i="1"/>
  <c r="AE100" i="1" s="1"/>
  <c r="AD110" i="1"/>
  <c r="AC110" i="1"/>
  <c r="AB110" i="1"/>
  <c r="AA110" i="1"/>
  <c r="Z110" i="1"/>
  <c r="Y110" i="1"/>
  <c r="X110" i="1"/>
  <c r="W110" i="1"/>
  <c r="V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AD109" i="1"/>
  <c r="W109" i="1"/>
  <c r="V109" i="1"/>
  <c r="U109" i="1"/>
  <c r="T109" i="1"/>
  <c r="O109" i="1"/>
  <c r="N109" i="1"/>
  <c r="AD108" i="1"/>
  <c r="W108" i="1"/>
  <c r="V108" i="1"/>
  <c r="U108" i="1"/>
  <c r="T108" i="1"/>
  <c r="O108" i="1"/>
  <c r="N108" i="1"/>
  <c r="AD107" i="1"/>
  <c r="W107" i="1"/>
  <c r="V107" i="1"/>
  <c r="U107" i="1"/>
  <c r="T107" i="1"/>
  <c r="O107" i="1"/>
  <c r="N107" i="1"/>
  <c r="AC106" i="1"/>
  <c r="AB106" i="1"/>
  <c r="AA106" i="1"/>
  <c r="Z106" i="1"/>
  <c r="Y106" i="1"/>
  <c r="X106" i="1"/>
  <c r="S106" i="1"/>
  <c r="R106" i="1"/>
  <c r="Q106" i="1"/>
  <c r="P106" i="1"/>
  <c r="M106" i="1"/>
  <c r="L106" i="1"/>
  <c r="K106" i="1"/>
  <c r="J106" i="1"/>
  <c r="I106" i="1"/>
  <c r="H106" i="1"/>
  <c r="D104" i="1"/>
  <c r="E104" i="1" s="1"/>
  <c r="C104" i="1"/>
  <c r="B104" i="1"/>
  <c r="D103" i="1"/>
  <c r="E103" i="1" s="1"/>
  <c r="C103" i="1"/>
  <c r="B103" i="1"/>
  <c r="D102" i="1"/>
  <c r="E102" i="1" s="1"/>
  <c r="B102" i="1"/>
  <c r="D101" i="1"/>
  <c r="B101" i="1"/>
  <c r="AD100" i="1"/>
  <c r="U100" i="1"/>
  <c r="T100" i="1"/>
  <c r="D100" i="1"/>
  <c r="E100" i="1" s="1"/>
  <c r="E98" i="1"/>
  <c r="D98" i="1"/>
  <c r="C98" i="1"/>
  <c r="B98" i="1"/>
  <c r="F98" i="1" s="1"/>
  <c r="E97" i="1"/>
  <c r="D97" i="1"/>
  <c r="C97" i="1"/>
  <c r="B97" i="1"/>
  <c r="E96" i="1"/>
  <c r="D96" i="1"/>
  <c r="C96" i="1"/>
  <c r="B96" i="1"/>
  <c r="F96" i="1" s="1"/>
  <c r="E95" i="1"/>
  <c r="D95" i="1"/>
  <c r="B95" i="1"/>
  <c r="AE94" i="1"/>
  <c r="B94" i="1"/>
  <c r="E94" i="1"/>
  <c r="D94" i="1"/>
  <c r="U92" i="1"/>
  <c r="D92" i="1" s="1"/>
  <c r="C92" i="1"/>
  <c r="B92" i="1"/>
  <c r="AE91" i="1"/>
  <c r="AE109" i="1" s="1"/>
  <c r="AC91" i="1"/>
  <c r="AC109" i="1" s="1"/>
  <c r="AB91" i="1"/>
  <c r="AB109" i="1" s="1"/>
  <c r="AA91" i="1"/>
  <c r="AA109" i="1" s="1"/>
  <c r="Z91" i="1"/>
  <c r="Z109" i="1" s="1"/>
  <c r="Y91" i="1"/>
  <c r="Y109" i="1" s="1"/>
  <c r="X91" i="1"/>
  <c r="X109" i="1" s="1"/>
  <c r="S109" i="1"/>
  <c r="R91" i="1"/>
  <c r="R109" i="1" s="1"/>
  <c r="Q91" i="1"/>
  <c r="Q109" i="1" s="1"/>
  <c r="P91" i="1"/>
  <c r="P109" i="1" s="1"/>
  <c r="M91" i="1"/>
  <c r="M109" i="1" s="1"/>
  <c r="L91" i="1"/>
  <c r="K91" i="1"/>
  <c r="K109" i="1" s="1"/>
  <c r="J91" i="1"/>
  <c r="J109" i="1" s="1"/>
  <c r="I91" i="1"/>
  <c r="I109" i="1" s="1"/>
  <c r="H91" i="1"/>
  <c r="AE90" i="1"/>
  <c r="AE108" i="1" s="1"/>
  <c r="AC90" i="1"/>
  <c r="AC108" i="1" s="1"/>
  <c r="AB90" i="1"/>
  <c r="AB108" i="1" s="1"/>
  <c r="AA90" i="1"/>
  <c r="AA108" i="1" s="1"/>
  <c r="Z90" i="1"/>
  <c r="Z108" i="1" s="1"/>
  <c r="Y90" i="1"/>
  <c r="X90" i="1"/>
  <c r="X108" i="1" s="1"/>
  <c r="S108" i="1"/>
  <c r="R90" i="1"/>
  <c r="R108" i="1" s="1"/>
  <c r="Q90" i="1"/>
  <c r="Q108" i="1" s="1"/>
  <c r="P90" i="1"/>
  <c r="P108" i="1" s="1"/>
  <c r="M90" i="1"/>
  <c r="M108" i="1" s="1"/>
  <c r="L90" i="1"/>
  <c r="L108" i="1" s="1"/>
  <c r="K90" i="1"/>
  <c r="K108" i="1" s="1"/>
  <c r="J90" i="1"/>
  <c r="J108" i="1" s="1"/>
  <c r="I90" i="1"/>
  <c r="I108" i="1" s="1"/>
  <c r="H90" i="1"/>
  <c r="H108" i="1" s="1"/>
  <c r="AE89" i="1"/>
  <c r="AE107" i="1" s="1"/>
  <c r="AC89" i="1"/>
  <c r="AC107" i="1" s="1"/>
  <c r="AB89" i="1"/>
  <c r="AB107" i="1" s="1"/>
  <c r="AA89" i="1"/>
  <c r="AA107" i="1" s="1"/>
  <c r="Z89" i="1"/>
  <c r="Z107" i="1" s="1"/>
  <c r="Y89" i="1"/>
  <c r="Y107" i="1" s="1"/>
  <c r="X89" i="1"/>
  <c r="X107" i="1" s="1"/>
  <c r="S107" i="1"/>
  <c r="R89" i="1"/>
  <c r="R107" i="1" s="1"/>
  <c r="Q89" i="1"/>
  <c r="Q107" i="1" s="1"/>
  <c r="P89" i="1"/>
  <c r="P107" i="1" s="1"/>
  <c r="M89" i="1"/>
  <c r="M107" i="1" s="1"/>
  <c r="L89" i="1"/>
  <c r="L107" i="1" s="1"/>
  <c r="K89" i="1"/>
  <c r="K107" i="1" s="1"/>
  <c r="J89" i="1"/>
  <c r="J107" i="1" s="1"/>
  <c r="I89" i="1"/>
  <c r="I107" i="1" s="1"/>
  <c r="H89" i="1"/>
  <c r="H107" i="1" s="1"/>
  <c r="B89" i="1"/>
  <c r="AD88" i="1"/>
  <c r="AD85" i="1" s="1"/>
  <c r="W106" i="1"/>
  <c r="V106" i="1"/>
  <c r="T85" i="1"/>
  <c r="N85" i="1"/>
  <c r="AC85" i="1"/>
  <c r="AB85" i="1"/>
  <c r="AA85" i="1"/>
  <c r="Z85" i="1"/>
  <c r="Y85" i="1"/>
  <c r="X85" i="1"/>
  <c r="V85" i="1"/>
  <c r="U85" i="1"/>
  <c r="S85" i="1"/>
  <c r="R85" i="1"/>
  <c r="Q85" i="1"/>
  <c r="P85" i="1"/>
  <c r="M85" i="1"/>
  <c r="L85" i="1"/>
  <c r="K85" i="1"/>
  <c r="J85" i="1"/>
  <c r="I85" i="1"/>
  <c r="H85" i="1"/>
  <c r="AE78" i="1"/>
  <c r="AE153" i="1" s="1"/>
  <c r="AC78" i="1"/>
  <c r="AB78" i="1"/>
  <c r="AB153" i="1" s="1"/>
  <c r="AA78" i="1"/>
  <c r="AA153" i="1" s="1"/>
  <c r="Z78" i="1"/>
  <c r="Z153" i="1" s="1"/>
  <c r="Y78" i="1"/>
  <c r="Y153" i="1" s="1"/>
  <c r="X78" i="1"/>
  <c r="X153" i="1" s="1"/>
  <c r="W78" i="1"/>
  <c r="W153" i="1" s="1"/>
  <c r="V78" i="1"/>
  <c r="V153" i="1" s="1"/>
  <c r="U78" i="1"/>
  <c r="T78" i="1"/>
  <c r="T153" i="1" s="1"/>
  <c r="S78" i="1"/>
  <c r="S153" i="1" s="1"/>
  <c r="R78" i="1"/>
  <c r="R153" i="1" s="1"/>
  <c r="Q78" i="1"/>
  <c r="Q153" i="1" s="1"/>
  <c r="P78" i="1"/>
  <c r="P153" i="1" s="1"/>
  <c r="O78" i="1"/>
  <c r="O153" i="1" s="1"/>
  <c r="N78" i="1"/>
  <c r="N153" i="1" s="1"/>
  <c r="M78" i="1"/>
  <c r="L78" i="1"/>
  <c r="L153" i="1" s="1"/>
  <c r="K78" i="1"/>
  <c r="K153" i="1" s="1"/>
  <c r="J78" i="1"/>
  <c r="J153" i="1" s="1"/>
  <c r="I78" i="1"/>
  <c r="I153" i="1" s="1"/>
  <c r="H78" i="1"/>
  <c r="H153" i="1" s="1"/>
  <c r="AE77" i="1"/>
  <c r="AE152" i="1" s="1"/>
  <c r="AC77" i="1"/>
  <c r="AC152" i="1" s="1"/>
  <c r="AB77" i="1"/>
  <c r="AB152" i="1" s="1"/>
  <c r="AA77" i="1"/>
  <c r="AA152" i="1" s="1"/>
  <c r="Y77" i="1"/>
  <c r="Y152" i="1" s="1"/>
  <c r="Y162" i="1" s="1"/>
  <c r="X77" i="1"/>
  <c r="X152" i="1" s="1"/>
  <c r="W77" i="1"/>
  <c r="W152" i="1" s="1"/>
  <c r="V77" i="1"/>
  <c r="V152" i="1" s="1"/>
  <c r="U77" i="1"/>
  <c r="U152" i="1" s="1"/>
  <c r="T77" i="1"/>
  <c r="T152" i="1" s="1"/>
  <c r="S77" i="1"/>
  <c r="S152" i="1" s="1"/>
  <c r="R77" i="1"/>
  <c r="R152" i="1" s="1"/>
  <c r="Q77" i="1"/>
  <c r="Q152" i="1" s="1"/>
  <c r="P77" i="1"/>
  <c r="P152" i="1" s="1"/>
  <c r="O77" i="1"/>
  <c r="O152" i="1" s="1"/>
  <c r="N77" i="1"/>
  <c r="N152" i="1" s="1"/>
  <c r="M77" i="1"/>
  <c r="M152" i="1" s="1"/>
  <c r="L77" i="1"/>
  <c r="L152" i="1" s="1"/>
  <c r="K77" i="1"/>
  <c r="K152" i="1" s="1"/>
  <c r="J77" i="1"/>
  <c r="I77" i="1"/>
  <c r="I152" i="1" s="1"/>
  <c r="H77" i="1"/>
  <c r="H152" i="1" s="1"/>
  <c r="AB76" i="1"/>
  <c r="AB151" i="1" s="1"/>
  <c r="V76" i="1"/>
  <c r="V151" i="1" s="1"/>
  <c r="R76" i="1"/>
  <c r="R151" i="1" s="1"/>
  <c r="N76" i="1"/>
  <c r="N151" i="1" s="1"/>
  <c r="J76" i="1"/>
  <c r="J151" i="1" s="1"/>
  <c r="H76" i="1"/>
  <c r="H151" i="1" s="1"/>
  <c r="C76" i="1"/>
  <c r="C151" i="1" s="1"/>
  <c r="B76" i="1"/>
  <c r="B151" i="1" s="1"/>
  <c r="AB75" i="1"/>
  <c r="AB150" i="1" s="1"/>
  <c r="Z75" i="1"/>
  <c r="Z150" i="1" s="1"/>
  <c r="V75" i="1"/>
  <c r="V150" i="1" s="1"/>
  <c r="P75" i="1"/>
  <c r="P150" i="1" s="1"/>
  <c r="J75" i="1"/>
  <c r="J150" i="1" s="1"/>
  <c r="H75" i="1"/>
  <c r="H150" i="1" s="1"/>
  <c r="C75" i="1"/>
  <c r="C150" i="1" s="1"/>
  <c r="C74" i="1"/>
  <c r="S70" i="1"/>
  <c r="O70" i="1"/>
  <c r="E65" i="1"/>
  <c r="C64" i="1"/>
  <c r="E64" i="1"/>
  <c r="D64" i="1" s="1"/>
  <c r="Z76" i="1"/>
  <c r="E63" i="1"/>
  <c r="D63" i="1" s="1"/>
  <c r="E62" i="1"/>
  <c r="AE61" i="1"/>
  <c r="AD61" i="1"/>
  <c r="AC61" i="1"/>
  <c r="AB61" i="1"/>
  <c r="AA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E59" i="1"/>
  <c r="B59" i="1"/>
  <c r="C83" i="1"/>
  <c r="B58" i="1"/>
  <c r="B83" i="1" s="1"/>
  <c r="E57" i="1"/>
  <c r="D57" i="1" s="1"/>
  <c r="C82" i="1"/>
  <c r="B57" i="1"/>
  <c r="B82" i="1" s="1"/>
  <c r="E56" i="1"/>
  <c r="B56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H80" i="1" s="1"/>
  <c r="E53" i="1"/>
  <c r="G53" i="1" s="1"/>
  <c r="D53" i="1"/>
  <c r="B53" i="1"/>
  <c r="D52" i="1"/>
  <c r="E52" i="1" s="1"/>
  <c r="B52" i="1"/>
  <c r="C52" i="1" s="1"/>
  <c r="D51" i="1"/>
  <c r="E51" i="1" s="1"/>
  <c r="B51" i="1"/>
  <c r="C51" i="1" s="1"/>
  <c r="Y50" i="1"/>
  <c r="V50" i="1"/>
  <c r="V49" i="1" s="1"/>
  <c r="U50" i="1"/>
  <c r="U49" i="1" s="1"/>
  <c r="T50" i="1"/>
  <c r="T49" i="1" s="1"/>
  <c r="S50" i="1"/>
  <c r="S49" i="1" s="1"/>
  <c r="R50" i="1"/>
  <c r="Q50" i="1"/>
  <c r="Q49" i="1" s="1"/>
  <c r="P50" i="1"/>
  <c r="O50" i="1"/>
  <c r="N50" i="1"/>
  <c r="N49" i="1" s="1"/>
  <c r="M50" i="1"/>
  <c r="M49" i="1" s="1"/>
  <c r="L50" i="1"/>
  <c r="L49" i="1" s="1"/>
  <c r="K50" i="1"/>
  <c r="K49" i="1" s="1"/>
  <c r="K47" i="1" s="1"/>
  <c r="E47" i="1" s="1"/>
  <c r="D50" i="1"/>
  <c r="E50" i="1" s="1"/>
  <c r="B50" i="1"/>
  <c r="AE49" i="1"/>
  <c r="AD49" i="1"/>
  <c r="W49" i="1"/>
  <c r="R49" i="1"/>
  <c r="O49" i="1"/>
  <c r="J49" i="1"/>
  <c r="I49" i="1"/>
  <c r="C47" i="1"/>
  <c r="C41" i="1" s="1"/>
  <c r="B47" i="1"/>
  <c r="B41" i="1" s="1"/>
  <c r="E46" i="1"/>
  <c r="D46" i="1" s="1"/>
  <c r="D40" i="1" s="1"/>
  <c r="C46" i="1"/>
  <c r="C40" i="1" s="1"/>
  <c r="B46" i="1"/>
  <c r="C45" i="1"/>
  <c r="C39" i="1" s="1"/>
  <c r="B45" i="1"/>
  <c r="B39" i="1" s="1"/>
  <c r="AE44" i="1"/>
  <c r="AE43" i="1" s="1"/>
  <c r="AC44" i="1"/>
  <c r="AC43" i="1" s="1"/>
  <c r="AB44" i="1"/>
  <c r="AB43" i="1" s="1"/>
  <c r="AA44" i="1"/>
  <c r="Y44" i="1"/>
  <c r="Y38" i="1" s="1"/>
  <c r="X44" i="1"/>
  <c r="X38" i="1" s="1"/>
  <c r="W44" i="1"/>
  <c r="W43" i="1" s="1"/>
  <c r="V44" i="1"/>
  <c r="V43" i="1" s="1"/>
  <c r="U44" i="1"/>
  <c r="U43" i="1" s="1"/>
  <c r="T44" i="1"/>
  <c r="T43" i="1" s="1"/>
  <c r="S44" i="1"/>
  <c r="S43" i="1" s="1"/>
  <c r="R44" i="1"/>
  <c r="O44" i="1"/>
  <c r="O43" i="1" s="1"/>
  <c r="N44" i="1"/>
  <c r="N43" i="1" s="1"/>
  <c r="M44" i="1"/>
  <c r="M43" i="1" s="1"/>
  <c r="L44" i="1"/>
  <c r="L43" i="1" s="1"/>
  <c r="C44" i="1"/>
  <c r="AD43" i="1"/>
  <c r="AD37" i="1" s="1"/>
  <c r="AA43" i="1"/>
  <c r="Z43" i="1"/>
  <c r="R43" i="1"/>
  <c r="Q43" i="1"/>
  <c r="P43" i="1"/>
  <c r="H43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J41" i="1"/>
  <c r="I41" i="1"/>
  <c r="H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AE39" i="1"/>
  <c r="AD39" i="1"/>
  <c r="AD69" i="1" s="1"/>
  <c r="AC39" i="1"/>
  <c r="AB39" i="1"/>
  <c r="AA39" i="1"/>
  <c r="Z39" i="1"/>
  <c r="Z37" i="1" s="1"/>
  <c r="Y39" i="1"/>
  <c r="X39" i="1"/>
  <c r="W39" i="1"/>
  <c r="V39" i="1"/>
  <c r="V69" i="1" s="1"/>
  <c r="U39" i="1"/>
  <c r="T39" i="1"/>
  <c r="S39" i="1"/>
  <c r="R39" i="1"/>
  <c r="Q39" i="1"/>
  <c r="P39" i="1"/>
  <c r="O39" i="1"/>
  <c r="N39" i="1"/>
  <c r="M39" i="1"/>
  <c r="L39" i="1"/>
  <c r="J39" i="1"/>
  <c r="I39" i="1"/>
  <c r="H39" i="1"/>
  <c r="AE38" i="1"/>
  <c r="AD38" i="1"/>
  <c r="AA38" i="1"/>
  <c r="V38" i="1"/>
  <c r="U38" i="1"/>
  <c r="R38" i="1"/>
  <c r="Q38" i="1"/>
  <c r="L38" i="1"/>
  <c r="J38" i="1"/>
  <c r="J68" i="1" s="1"/>
  <c r="I38" i="1"/>
  <c r="H38" i="1"/>
  <c r="C38" i="1"/>
  <c r="AA37" i="1"/>
  <c r="AA34" i="1" s="1"/>
  <c r="AA33" i="1" s="1"/>
  <c r="AA32" i="1" s="1"/>
  <c r="AA31" i="1" s="1"/>
  <c r="E35" i="1"/>
  <c r="C35" i="1"/>
  <c r="C29" i="1" s="1"/>
  <c r="C84" i="1" s="1"/>
  <c r="B35" i="1"/>
  <c r="B29" i="1" s="1"/>
  <c r="B84" i="1" s="1"/>
  <c r="AD31" i="1"/>
  <c r="AD25" i="1" s="1"/>
  <c r="P31" i="1"/>
  <c r="O31" i="1"/>
  <c r="N31" i="1"/>
  <c r="M31" i="1"/>
  <c r="L31" i="1"/>
  <c r="L25" i="1" s="1"/>
  <c r="K31" i="1"/>
  <c r="H31" i="1"/>
  <c r="U29" i="1"/>
  <c r="T29" i="1"/>
  <c r="S29" i="1"/>
  <c r="R29" i="1"/>
  <c r="Q29" i="1"/>
  <c r="Z28" i="1"/>
  <c r="Z27" i="1"/>
  <c r="AD26" i="1"/>
  <c r="AD68" i="1" s="1"/>
  <c r="E22" i="1"/>
  <c r="D22" i="1"/>
  <c r="C22" i="1"/>
  <c r="G22" i="1" s="1"/>
  <c r="B22" i="1"/>
  <c r="F22" i="1" s="1"/>
  <c r="E21" i="1"/>
  <c r="F21" i="1" s="1"/>
  <c r="D21" i="1"/>
  <c r="C21" i="1"/>
  <c r="B21" i="1"/>
  <c r="B77" i="1" s="1"/>
  <c r="AE20" i="1"/>
  <c r="AE76" i="1" s="1"/>
  <c r="AE151" i="1" s="1"/>
  <c r="AC20" i="1"/>
  <c r="AC76" i="1" s="1"/>
  <c r="AC151" i="1" s="1"/>
  <c r="AA20" i="1"/>
  <c r="AA76" i="1" s="1"/>
  <c r="Y20" i="1"/>
  <c r="Y76" i="1" s="1"/>
  <c r="X20" i="1"/>
  <c r="X76" i="1" s="1"/>
  <c r="X151" i="1" s="1"/>
  <c r="W20" i="1"/>
  <c r="W76" i="1" s="1"/>
  <c r="U20" i="1"/>
  <c r="U76" i="1" s="1"/>
  <c r="U151" i="1" s="1"/>
  <c r="T20" i="1"/>
  <c r="T76" i="1" s="1"/>
  <c r="S20" i="1"/>
  <c r="S76" i="1" s="1"/>
  <c r="Q20" i="1"/>
  <c r="Q76" i="1" s="1"/>
  <c r="P20" i="1"/>
  <c r="P76" i="1" s="1"/>
  <c r="P151" i="1" s="1"/>
  <c r="O20" i="1"/>
  <c r="O19" i="1" s="1"/>
  <c r="M20" i="1"/>
  <c r="M76" i="1" s="1"/>
  <c r="M151" i="1" s="1"/>
  <c r="L20" i="1"/>
  <c r="L76" i="1" s="1"/>
  <c r="K20" i="1"/>
  <c r="K76" i="1" s="1"/>
  <c r="I20" i="1"/>
  <c r="I76" i="1" s="1"/>
  <c r="AD19" i="1"/>
  <c r="AD75" i="1" s="1"/>
  <c r="AC19" i="1"/>
  <c r="AC75" i="1" s="1"/>
  <c r="R19" i="1"/>
  <c r="R75" i="1" s="1"/>
  <c r="N19" i="1"/>
  <c r="N75" i="1" s="1"/>
  <c r="E16" i="1"/>
  <c r="C16" i="1"/>
  <c r="B16" i="1"/>
  <c r="E15" i="1"/>
  <c r="D15" i="1" s="1"/>
  <c r="C15" i="1"/>
  <c r="E14" i="1"/>
  <c r="C14" i="1"/>
  <c r="AD13" i="1"/>
  <c r="B13" i="1" s="1"/>
  <c r="E13" i="1"/>
  <c r="D13" i="1" s="1"/>
  <c r="C13" i="1"/>
  <c r="C12" i="1"/>
  <c r="G12" i="1" s="1"/>
  <c r="B12" i="1"/>
  <c r="F12" i="1" s="1"/>
  <c r="P144" i="1" l="1"/>
  <c r="H144" i="1"/>
  <c r="F46" i="1"/>
  <c r="K83" i="1"/>
  <c r="K70" i="1" s="1"/>
  <c r="D20" i="1"/>
  <c r="U70" i="1"/>
  <c r="AE70" i="1"/>
  <c r="I19" i="1"/>
  <c r="I75" i="1" s="1"/>
  <c r="I68" i="1" s="1"/>
  <c r="N69" i="1"/>
  <c r="T19" i="1"/>
  <c r="T75" i="1" s="1"/>
  <c r="T150" i="1" s="1"/>
  <c r="AA19" i="1"/>
  <c r="AA75" i="1" s="1"/>
  <c r="AA150" i="1" s="1"/>
  <c r="P68" i="1"/>
  <c r="Z68" i="1"/>
  <c r="N70" i="1"/>
  <c r="AD83" i="1"/>
  <c r="AD70" i="1" s="1"/>
  <c r="AC70" i="1"/>
  <c r="AB70" i="1"/>
  <c r="K19" i="1"/>
  <c r="K75" i="1" s="1"/>
  <c r="K150" i="1" s="1"/>
  <c r="G15" i="1"/>
  <c r="AC38" i="1"/>
  <c r="Q70" i="1"/>
  <c r="E92" i="1"/>
  <c r="U19" i="1"/>
  <c r="U75" i="1" s="1"/>
  <c r="R37" i="1"/>
  <c r="R34" i="1" s="1"/>
  <c r="R33" i="1" s="1"/>
  <c r="R32" i="1" s="1"/>
  <c r="R31" i="1" s="1"/>
  <c r="R162" i="1"/>
  <c r="F130" i="1"/>
  <c r="F148" i="1"/>
  <c r="T38" i="1"/>
  <c r="T155" i="1" s="1"/>
  <c r="T160" i="1" s="1"/>
  <c r="V70" i="1"/>
  <c r="G130" i="1"/>
  <c r="W70" i="1"/>
  <c r="G128" i="1"/>
  <c r="R18" i="1"/>
  <c r="T18" i="1"/>
  <c r="V68" i="1"/>
  <c r="F122" i="1"/>
  <c r="B126" i="1"/>
  <c r="B138" i="1" s="1"/>
  <c r="F15" i="1"/>
  <c r="G95" i="1"/>
  <c r="R71" i="1"/>
  <c r="X43" i="1"/>
  <c r="B40" i="1"/>
  <c r="C85" i="1"/>
  <c r="F95" i="1"/>
  <c r="M19" i="1"/>
  <c r="M75" i="1" s="1"/>
  <c r="M150" i="1" s="1"/>
  <c r="P49" i="1"/>
  <c r="G64" i="1"/>
  <c r="C107" i="1"/>
  <c r="C113" i="1" s="1"/>
  <c r="C110" i="1"/>
  <c r="C116" i="1" s="1"/>
  <c r="G127" i="1"/>
  <c r="G14" i="1"/>
  <c r="Q19" i="1"/>
  <c r="Y70" i="1"/>
  <c r="U106" i="1"/>
  <c r="F94" i="1"/>
  <c r="D110" i="1"/>
  <c r="D116" i="1" s="1"/>
  <c r="R144" i="1"/>
  <c r="O162" i="1"/>
  <c r="J71" i="1"/>
  <c r="B49" i="1"/>
  <c r="C63" i="1"/>
  <c r="G63" i="1" s="1"/>
  <c r="D91" i="1"/>
  <c r="D109" i="1" s="1"/>
  <c r="D115" i="1" s="1"/>
  <c r="G96" i="1"/>
  <c r="G98" i="1"/>
  <c r="F13" i="1"/>
  <c r="N38" i="1"/>
  <c r="D49" i="1"/>
  <c r="E49" i="1" s="1"/>
  <c r="P70" i="1"/>
  <c r="F97" i="1"/>
  <c r="L138" i="1"/>
  <c r="D126" i="1"/>
  <c r="B85" i="1"/>
  <c r="G16" i="1"/>
  <c r="U18" i="1"/>
  <c r="B44" i="1"/>
  <c r="B38" i="1" s="1"/>
  <c r="AA70" i="1"/>
  <c r="AE19" i="1"/>
  <c r="R70" i="1"/>
  <c r="E88" i="1"/>
  <c r="D89" i="1"/>
  <c r="D107" i="1" s="1"/>
  <c r="D113" i="1" s="1"/>
  <c r="B141" i="1"/>
  <c r="Q144" i="1"/>
  <c r="AB38" i="1"/>
  <c r="AB68" i="1" s="1"/>
  <c r="K138" i="1"/>
  <c r="S138" i="1"/>
  <c r="AA138" i="1"/>
  <c r="B139" i="1"/>
  <c r="B145" i="1" s="1"/>
  <c r="AC18" i="1"/>
  <c r="N18" i="1"/>
  <c r="AD18" i="1"/>
  <c r="S19" i="1"/>
  <c r="AA27" i="1"/>
  <c r="AA69" i="1" s="1"/>
  <c r="AC37" i="1"/>
  <c r="AC34" i="1" s="1"/>
  <c r="E61" i="1"/>
  <c r="H70" i="1"/>
  <c r="B100" i="1"/>
  <c r="F100" i="1" s="1"/>
  <c r="T106" i="1"/>
  <c r="T138" i="1"/>
  <c r="AB138" i="1"/>
  <c r="F127" i="1"/>
  <c r="W138" i="1"/>
  <c r="I18" i="1"/>
  <c r="D18" i="1" s="1"/>
  <c r="D74" i="1" s="1"/>
  <c r="G13" i="1"/>
  <c r="S38" i="1"/>
  <c r="T37" i="1"/>
  <c r="T34" i="1" s="1"/>
  <c r="T33" i="1" s="1"/>
  <c r="T32" i="1" s="1"/>
  <c r="T31" i="1" s="1"/>
  <c r="M70" i="1"/>
  <c r="B90" i="1"/>
  <c r="B108" i="1" s="1"/>
  <c r="B114" i="1" s="1"/>
  <c r="G97" i="1"/>
  <c r="C109" i="1"/>
  <c r="C115" i="1" s="1"/>
  <c r="M138" i="1"/>
  <c r="U138" i="1"/>
  <c r="AC138" i="1"/>
  <c r="H138" i="1"/>
  <c r="P138" i="1"/>
  <c r="X138" i="1"/>
  <c r="D141" i="1"/>
  <c r="I144" i="1"/>
  <c r="AB74" i="1"/>
  <c r="AB149" i="1" s="1"/>
  <c r="I138" i="1"/>
  <c r="Q138" i="1"/>
  <c r="Y138" i="1"/>
  <c r="J144" i="1"/>
  <c r="G21" i="1"/>
  <c r="AA28" i="1"/>
  <c r="J37" i="1"/>
  <c r="U37" i="1"/>
  <c r="U34" i="1" s="1"/>
  <c r="U33" i="1" s="1"/>
  <c r="U32" i="1" s="1"/>
  <c r="U31" i="1" s="1"/>
  <c r="P69" i="1"/>
  <c r="X37" i="1"/>
  <c r="X34" i="1" s="1"/>
  <c r="X33" i="1" s="1"/>
  <c r="X32" i="1" s="1"/>
  <c r="X31" i="1" s="1"/>
  <c r="C49" i="1"/>
  <c r="F53" i="1"/>
  <c r="X70" i="1"/>
  <c r="E91" i="1"/>
  <c r="G91" i="1" s="1"/>
  <c r="AE106" i="1"/>
  <c r="B110" i="1"/>
  <c r="D120" i="1"/>
  <c r="E120" i="1" s="1"/>
  <c r="F120" i="1" s="1"/>
  <c r="G122" i="1"/>
  <c r="G126" i="1"/>
  <c r="AE138" i="1"/>
  <c r="J138" i="1"/>
  <c r="R138" i="1"/>
  <c r="Z138" i="1"/>
  <c r="B140" i="1"/>
  <c r="B146" i="1" s="1"/>
  <c r="AD162" i="1"/>
  <c r="N68" i="1"/>
  <c r="G56" i="1"/>
  <c r="G59" i="1"/>
  <c r="C55" i="1"/>
  <c r="E55" i="1"/>
  <c r="F56" i="1"/>
  <c r="G57" i="1"/>
  <c r="B55" i="1"/>
  <c r="E40" i="1"/>
  <c r="C43" i="1"/>
  <c r="C37" i="1"/>
  <c r="G35" i="1"/>
  <c r="E29" i="1"/>
  <c r="Q80" i="1"/>
  <c r="D47" i="1"/>
  <c r="D41" i="1" s="1"/>
  <c r="F47" i="1"/>
  <c r="G47" i="1"/>
  <c r="E41" i="1"/>
  <c r="W151" i="1"/>
  <c r="W69" i="1"/>
  <c r="O18" i="1"/>
  <c r="O75" i="1"/>
  <c r="G52" i="1"/>
  <c r="F52" i="1"/>
  <c r="Y155" i="1"/>
  <c r="Y37" i="1"/>
  <c r="Y34" i="1" s="1"/>
  <c r="AC150" i="1"/>
  <c r="AC74" i="1"/>
  <c r="AC68" i="1"/>
  <c r="Q151" i="1"/>
  <c r="Q69" i="1"/>
  <c r="U150" i="1"/>
  <c r="U74" i="1"/>
  <c r="E74" i="1"/>
  <c r="Y151" i="1"/>
  <c r="I151" i="1"/>
  <c r="P71" i="1"/>
  <c r="P80" i="1"/>
  <c r="X71" i="1"/>
  <c r="B43" i="1"/>
  <c r="G50" i="1"/>
  <c r="F50" i="1"/>
  <c r="B152" i="1"/>
  <c r="F51" i="1"/>
  <c r="G51" i="1"/>
  <c r="L19" i="1"/>
  <c r="C20" i="1"/>
  <c r="S80" i="1"/>
  <c r="M38" i="1"/>
  <c r="I83" i="1"/>
  <c r="M80" i="1"/>
  <c r="Y43" i="1"/>
  <c r="D58" i="1"/>
  <c r="D59" i="1"/>
  <c r="D62" i="1"/>
  <c r="T68" i="1"/>
  <c r="U69" i="1"/>
  <c r="AA74" i="1"/>
  <c r="G88" i="1"/>
  <c r="E90" i="1"/>
  <c r="E108" i="1" s="1"/>
  <c r="Y108" i="1"/>
  <c r="D90" i="1"/>
  <c r="G103" i="1"/>
  <c r="F103" i="1"/>
  <c r="P155" i="1"/>
  <c r="P160" i="1" s="1"/>
  <c r="S156" i="1"/>
  <c r="T158" i="1"/>
  <c r="T163" i="1" s="1"/>
  <c r="L37" i="1"/>
  <c r="W38" i="1"/>
  <c r="J69" i="1"/>
  <c r="J83" i="1"/>
  <c r="J70" i="1" s="1"/>
  <c r="N80" i="1"/>
  <c r="N154" i="1" s="1"/>
  <c r="N71" i="1"/>
  <c r="V80" i="1"/>
  <c r="V154" i="1" s="1"/>
  <c r="V71" i="1"/>
  <c r="AD80" i="1"/>
  <c r="AD67" i="1" s="1"/>
  <c r="AD71" i="1"/>
  <c r="Q71" i="1"/>
  <c r="O76" i="1"/>
  <c r="L155" i="1"/>
  <c r="J158" i="1"/>
  <c r="J163" i="1" s="1"/>
  <c r="R158" i="1"/>
  <c r="R163" i="1" s="1"/>
  <c r="L69" i="1"/>
  <c r="L151" i="1"/>
  <c r="D14" i="1"/>
  <c r="D76" i="1" s="1"/>
  <c r="F14" i="1"/>
  <c r="AA151" i="1"/>
  <c r="U80" i="1"/>
  <c r="O38" i="1"/>
  <c r="O80" i="1"/>
  <c r="O154" i="1" s="1"/>
  <c r="O71" i="1"/>
  <c r="W80" i="1"/>
  <c r="W154" i="1" s="1"/>
  <c r="W71" i="1"/>
  <c r="AE80" i="1"/>
  <c r="AE71" i="1"/>
  <c r="F58" i="1"/>
  <c r="F59" i="1"/>
  <c r="Z61" i="1"/>
  <c r="B61" i="1" s="1"/>
  <c r="F61" i="1" s="1"/>
  <c r="F62" i="1"/>
  <c r="Z151" i="1"/>
  <c r="H69" i="1"/>
  <c r="K74" i="1"/>
  <c r="E85" i="1"/>
  <c r="E101" i="1"/>
  <c r="AC144" i="1"/>
  <c r="AC157" i="1"/>
  <c r="AC162" i="1" s="1"/>
  <c r="S158" i="1"/>
  <c r="S163" i="1" s="1"/>
  <c r="AA158" i="1"/>
  <c r="AA163" i="1" s="1"/>
  <c r="H71" i="1"/>
  <c r="D19" i="1"/>
  <c r="D75" i="1" s="1"/>
  <c r="N150" i="1"/>
  <c r="N74" i="1"/>
  <c r="X19" i="1"/>
  <c r="E20" i="1"/>
  <c r="D16" i="1"/>
  <c r="D78" i="1" s="1"/>
  <c r="P18" i="1"/>
  <c r="Y19" i="1"/>
  <c r="B78" i="1"/>
  <c r="D35" i="1"/>
  <c r="D29" i="1" s="1"/>
  <c r="N37" i="1"/>
  <c r="V37" i="1"/>
  <c r="V34" i="1" s="1"/>
  <c r="V33" i="1" s="1"/>
  <c r="V32" i="1" s="1"/>
  <c r="V31" i="1" s="1"/>
  <c r="D56" i="1"/>
  <c r="F57" i="1"/>
  <c r="G58" i="1"/>
  <c r="G62" i="1"/>
  <c r="B64" i="1"/>
  <c r="F64" i="1" s="1"/>
  <c r="S71" i="1"/>
  <c r="J152" i="1"/>
  <c r="J162" i="1" s="1"/>
  <c r="J74" i="1"/>
  <c r="Z77" i="1"/>
  <c r="G92" i="1"/>
  <c r="F92" i="1"/>
  <c r="E106" i="1"/>
  <c r="C108" i="1"/>
  <c r="C114" i="1" s="1"/>
  <c r="G104" i="1"/>
  <c r="F104" i="1"/>
  <c r="E110" i="1"/>
  <c r="N155" i="1"/>
  <c r="V155" i="1"/>
  <c r="V160" i="1" s="1"/>
  <c r="AD155" i="1"/>
  <c r="N156" i="1"/>
  <c r="N161" i="1" s="1"/>
  <c r="V156" i="1"/>
  <c r="V161" i="1" s="1"/>
  <c r="AD156" i="1"/>
  <c r="AD161" i="1" s="1"/>
  <c r="W19" i="1"/>
  <c r="S151" i="1"/>
  <c r="S69" i="1"/>
  <c r="C78" i="1"/>
  <c r="X80" i="1"/>
  <c r="X154" i="1" s="1"/>
  <c r="AE37" i="1"/>
  <c r="B63" i="1"/>
  <c r="D65" i="1"/>
  <c r="C65" i="1" s="1"/>
  <c r="H68" i="1"/>
  <c r="M69" i="1"/>
  <c r="Y71" i="1"/>
  <c r="B91" i="1"/>
  <c r="L109" i="1"/>
  <c r="G102" i="1"/>
  <c r="G121" i="1"/>
  <c r="F121" i="1"/>
  <c r="C138" i="1"/>
  <c r="D77" i="1"/>
  <c r="AB71" i="1"/>
  <c r="F16" i="1"/>
  <c r="R74" i="1"/>
  <c r="R150" i="1"/>
  <c r="T151" i="1"/>
  <c r="T69" i="1"/>
  <c r="F35" i="1"/>
  <c r="H37" i="1"/>
  <c r="P37" i="1"/>
  <c r="F102" i="1"/>
  <c r="L80" i="1"/>
  <c r="L154" i="1" s="1"/>
  <c r="L71" i="1"/>
  <c r="K18" i="1"/>
  <c r="I150" i="1"/>
  <c r="I74" i="1"/>
  <c r="AD150" i="1"/>
  <c r="AD74" i="1"/>
  <c r="AD149" i="1" s="1"/>
  <c r="K151" i="1"/>
  <c r="C77" i="1"/>
  <c r="U68" i="1"/>
  <c r="R69" i="1"/>
  <c r="Z69" i="1"/>
  <c r="I37" i="1"/>
  <c r="Q37" i="1"/>
  <c r="K41" i="1"/>
  <c r="K158" i="1" s="1"/>
  <c r="K163" i="1" s="1"/>
  <c r="R68" i="1"/>
  <c r="AE69" i="1"/>
  <c r="I71" i="1"/>
  <c r="AA71" i="1"/>
  <c r="T74" i="1"/>
  <c r="M153" i="1"/>
  <c r="M71" i="1"/>
  <c r="U153" i="1"/>
  <c r="U71" i="1"/>
  <c r="AC153" i="1"/>
  <c r="AC71" i="1"/>
  <c r="U110" i="1"/>
  <c r="G123" i="1"/>
  <c r="F123" i="1"/>
  <c r="AE155" i="1"/>
  <c r="O156" i="1"/>
  <c r="W156" i="1"/>
  <c r="AE156" i="1"/>
  <c r="AE161" i="1" s="1"/>
  <c r="L158" i="1"/>
  <c r="L163" i="1" s="1"/>
  <c r="AB158" i="1"/>
  <c r="AB163" i="1" s="1"/>
  <c r="Q155" i="1"/>
  <c r="M144" i="1"/>
  <c r="M157" i="1"/>
  <c r="M162" i="1" s="1"/>
  <c r="U144" i="1"/>
  <c r="U157" i="1"/>
  <c r="U162" i="1" s="1"/>
  <c r="P162" i="1"/>
  <c r="N106" i="1"/>
  <c r="AD106" i="1"/>
  <c r="H156" i="1"/>
  <c r="H161" i="1" s="1"/>
  <c r="P156" i="1"/>
  <c r="P161" i="1" s="1"/>
  <c r="C141" i="1"/>
  <c r="AE162" i="1"/>
  <c r="M158" i="1"/>
  <c r="U158" i="1"/>
  <c r="AC158" i="1"/>
  <c r="X155" i="1"/>
  <c r="V162" i="1"/>
  <c r="V74" i="1"/>
  <c r="O85" i="1"/>
  <c r="W85" i="1"/>
  <c r="B88" i="1"/>
  <c r="F88" i="1" s="1"/>
  <c r="E89" i="1"/>
  <c r="O106" i="1"/>
  <c r="AD138" i="1"/>
  <c r="E140" i="1"/>
  <c r="Q156" i="1"/>
  <c r="Q161" i="1" s="1"/>
  <c r="P154" i="1"/>
  <c r="N158" i="1"/>
  <c r="N163" i="1" s="1"/>
  <c r="W162" i="1"/>
  <c r="B107" i="1"/>
  <c r="B113" i="1" s="1"/>
  <c r="B155" i="1" s="1"/>
  <c r="D108" i="1"/>
  <c r="D114" i="1" s="1"/>
  <c r="G124" i="1"/>
  <c r="F124" i="1"/>
  <c r="G129" i="1"/>
  <c r="F129" i="1"/>
  <c r="N138" i="1"/>
  <c r="V138" i="1"/>
  <c r="F134" i="1"/>
  <c r="J155" i="1"/>
  <c r="J160" i="1" s="1"/>
  <c r="R155" i="1"/>
  <c r="R160" i="1" s="1"/>
  <c r="Z155" i="1"/>
  <c r="Z160" i="1" s="1"/>
  <c r="G148" i="1"/>
  <c r="O158" i="1"/>
  <c r="O163" i="1" s="1"/>
  <c r="W158" i="1"/>
  <c r="W163" i="1" s="1"/>
  <c r="AE158" i="1"/>
  <c r="AE163" i="1" s="1"/>
  <c r="V158" i="1"/>
  <c r="V163" i="1" s="1"/>
  <c r="X162" i="1"/>
  <c r="L70" i="1"/>
  <c r="T70" i="1"/>
  <c r="H74" i="1"/>
  <c r="P74" i="1"/>
  <c r="D88" i="1"/>
  <c r="O138" i="1"/>
  <c r="G134" i="1"/>
  <c r="F136" i="1"/>
  <c r="F142" i="1" s="1"/>
  <c r="AA155" i="1"/>
  <c r="AA160" i="1" s="1"/>
  <c r="H158" i="1"/>
  <c r="H163" i="1" s="1"/>
  <c r="P158" i="1"/>
  <c r="P163" i="1" s="1"/>
  <c r="X158" i="1"/>
  <c r="X163" i="1" s="1"/>
  <c r="AE144" i="1"/>
  <c r="J156" i="1"/>
  <c r="J161" i="1" s="1"/>
  <c r="I162" i="1"/>
  <c r="Q162" i="1"/>
  <c r="AD158" i="1"/>
  <c r="AD163" i="1" s="1"/>
  <c r="H109" i="1"/>
  <c r="B147" i="1"/>
  <c r="L156" i="1"/>
  <c r="T156" i="1"/>
  <c r="AA157" i="1"/>
  <c r="AA162" i="1" s="1"/>
  <c r="AA144" i="1"/>
  <c r="I158" i="1"/>
  <c r="I163" i="1" s="1"/>
  <c r="Q158" i="1"/>
  <c r="Q163" i="1" s="1"/>
  <c r="Y158" i="1"/>
  <c r="Y163" i="1" s="1"/>
  <c r="H155" i="1"/>
  <c r="H160" i="1" s="1"/>
  <c r="H162" i="1"/>
  <c r="F126" i="1"/>
  <c r="G133" i="1"/>
  <c r="F133" i="1"/>
  <c r="E139" i="1"/>
  <c r="C147" i="1"/>
  <c r="AC155" i="1"/>
  <c r="M156" i="1"/>
  <c r="M161" i="1" s="1"/>
  <c r="U156" i="1"/>
  <c r="U161" i="1" s="1"/>
  <c r="I155" i="1"/>
  <c r="K162" i="1"/>
  <c r="S162" i="1"/>
  <c r="N162" i="1"/>
  <c r="AB162" i="1"/>
  <c r="F128" i="1"/>
  <c r="G136" i="1"/>
  <c r="G142" i="1" s="1"/>
  <c r="K144" i="1"/>
  <c r="S144" i="1"/>
  <c r="L157" i="1"/>
  <c r="L162" i="1" s="1"/>
  <c r="T157" i="1"/>
  <c r="T162" i="1" s="1"/>
  <c r="D147" i="1"/>
  <c r="D144" i="1" s="1"/>
  <c r="C112" i="1" l="1"/>
  <c r="AC160" i="1"/>
  <c r="AA18" i="1"/>
  <c r="AA68" i="1"/>
  <c r="W161" i="1"/>
  <c r="I160" i="1"/>
  <c r="T161" i="1"/>
  <c r="F40" i="1"/>
  <c r="E109" i="1"/>
  <c r="F49" i="1"/>
  <c r="G120" i="1"/>
  <c r="AA156" i="1"/>
  <c r="AA161" i="1" s="1"/>
  <c r="AA80" i="1"/>
  <c r="AA154" i="1" s="1"/>
  <c r="L161" i="1"/>
  <c r="AB37" i="1"/>
  <c r="AB34" i="1" s="1"/>
  <c r="N160" i="1"/>
  <c r="AB155" i="1"/>
  <c r="AB160" i="1" s="1"/>
  <c r="R156" i="1"/>
  <c r="R161" i="1" s="1"/>
  <c r="C68" i="1"/>
  <c r="M18" i="1"/>
  <c r="G49" i="1"/>
  <c r="Q75" i="1"/>
  <c r="Q18" i="1"/>
  <c r="C61" i="1"/>
  <c r="G61" i="1" s="1"/>
  <c r="I80" i="1"/>
  <c r="I67" i="1" s="1"/>
  <c r="J80" i="1"/>
  <c r="J154" i="1" s="1"/>
  <c r="M74" i="1"/>
  <c r="M149" i="1" s="1"/>
  <c r="B158" i="1"/>
  <c r="Q68" i="1"/>
  <c r="G55" i="1"/>
  <c r="AB33" i="1"/>
  <c r="B33" i="1" s="1"/>
  <c r="B27" i="1" s="1"/>
  <c r="AB28" i="1"/>
  <c r="C157" i="1" s="1"/>
  <c r="C32" i="1"/>
  <c r="AE75" i="1"/>
  <c r="AE18" i="1"/>
  <c r="M163" i="1"/>
  <c r="Y33" i="1"/>
  <c r="Y28" i="1"/>
  <c r="D138" i="1"/>
  <c r="S37" i="1"/>
  <c r="S34" i="1" s="1"/>
  <c r="C33" i="1"/>
  <c r="C27" i="1" s="1"/>
  <c r="B34" i="1"/>
  <c r="B28" i="1" s="1"/>
  <c r="B70" i="1" s="1"/>
  <c r="Q154" i="1"/>
  <c r="AC33" i="1"/>
  <c r="AC28" i="1"/>
  <c r="E83" i="1" s="1"/>
  <c r="AD154" i="1"/>
  <c r="AD159" i="1" s="1"/>
  <c r="S75" i="1"/>
  <c r="S18" i="1"/>
  <c r="C34" i="1"/>
  <c r="I156" i="1"/>
  <c r="F55" i="1"/>
  <c r="D55" i="1"/>
  <c r="Z156" i="1"/>
  <c r="Z161" i="1" s="1"/>
  <c r="X69" i="1"/>
  <c r="X156" i="1"/>
  <c r="X161" i="1" s="1"/>
  <c r="S154" i="1"/>
  <c r="U154" i="1"/>
  <c r="U155" i="1"/>
  <c r="U160" i="1" s="1"/>
  <c r="AE154" i="1"/>
  <c r="E76" i="1"/>
  <c r="D151" i="1"/>
  <c r="L75" i="1"/>
  <c r="C19" i="1"/>
  <c r="C18" i="1" s="1"/>
  <c r="L18" i="1"/>
  <c r="B19" i="1"/>
  <c r="B75" i="1" s="1"/>
  <c r="E141" i="1"/>
  <c r="F135" i="1"/>
  <c r="E132" i="1"/>
  <c r="E147" i="1"/>
  <c r="G135" i="1"/>
  <c r="E145" i="1"/>
  <c r="G139" i="1"/>
  <c r="F139" i="1"/>
  <c r="E146" i="1"/>
  <c r="G140" i="1"/>
  <c r="F140" i="1"/>
  <c r="V149" i="1"/>
  <c r="V159" i="1" s="1"/>
  <c r="V67" i="1"/>
  <c r="I149" i="1"/>
  <c r="B106" i="1"/>
  <c r="AD160" i="1"/>
  <c r="T80" i="1"/>
  <c r="T154" i="1" s="1"/>
  <c r="T71" i="1"/>
  <c r="F63" i="1"/>
  <c r="I70" i="1"/>
  <c r="B37" i="1"/>
  <c r="H67" i="1"/>
  <c r="D153" i="1"/>
  <c r="E78" i="1"/>
  <c r="D152" i="1"/>
  <c r="E77" i="1"/>
  <c r="F91" i="1"/>
  <c r="B109" i="1"/>
  <c r="G20" i="1"/>
  <c r="F20" i="1"/>
  <c r="K149" i="1"/>
  <c r="S161" i="1"/>
  <c r="D61" i="1"/>
  <c r="G100" i="1"/>
  <c r="K39" i="1"/>
  <c r="K82" i="1" s="1"/>
  <c r="E45" i="1"/>
  <c r="X75" i="1"/>
  <c r="X18" i="1"/>
  <c r="O155" i="1"/>
  <c r="O37" i="1"/>
  <c r="O151" i="1"/>
  <c r="O161" i="1" s="1"/>
  <c r="O69" i="1"/>
  <c r="M37" i="1"/>
  <c r="AC149" i="1"/>
  <c r="C144" i="1"/>
  <c r="G74" i="1"/>
  <c r="G89" i="1"/>
  <c r="F89" i="1"/>
  <c r="C152" i="1"/>
  <c r="Z80" i="1"/>
  <c r="Z154" i="1" s="1"/>
  <c r="Z71" i="1"/>
  <c r="W75" i="1"/>
  <c r="W18" i="1"/>
  <c r="E116" i="1"/>
  <c r="G110" i="1"/>
  <c r="F110" i="1"/>
  <c r="Z152" i="1"/>
  <c r="Z162" i="1" s="1"/>
  <c r="Z70" i="1"/>
  <c r="G29" i="1"/>
  <c r="F29" i="1"/>
  <c r="N149" i="1"/>
  <c r="N159" i="1" s="1"/>
  <c r="N67" i="1"/>
  <c r="Z158" i="1"/>
  <c r="Z163" i="1" s="1"/>
  <c r="G90" i="1"/>
  <c r="F90" i="1"/>
  <c r="O150" i="1"/>
  <c r="O74" i="1"/>
  <c r="O68" i="1"/>
  <c r="G41" i="1"/>
  <c r="F41" i="1"/>
  <c r="D85" i="1"/>
  <c r="D106" i="1"/>
  <c r="K71" i="1"/>
  <c r="R80" i="1"/>
  <c r="R154" i="1" s="1"/>
  <c r="J149" i="1"/>
  <c r="J67" i="1"/>
  <c r="B153" i="1"/>
  <c r="B71" i="1"/>
  <c r="Z74" i="1"/>
  <c r="P149" i="1"/>
  <c r="P159" i="1" s="1"/>
  <c r="P67" i="1"/>
  <c r="AC163" i="1"/>
  <c r="R149" i="1"/>
  <c r="D84" i="1"/>
  <c r="D71" i="1" s="1"/>
  <c r="Y75" i="1"/>
  <c r="Y18" i="1"/>
  <c r="D150" i="1"/>
  <c r="E75" i="1"/>
  <c r="E107" i="1"/>
  <c r="G101" i="1"/>
  <c r="F101" i="1"/>
  <c r="W155" i="1"/>
  <c r="W37" i="1"/>
  <c r="W34" i="1" s="1"/>
  <c r="W33" i="1" s="1"/>
  <c r="W32" i="1" s="1"/>
  <c r="W31" i="1" s="1"/>
  <c r="AA149" i="1"/>
  <c r="U149" i="1"/>
  <c r="U67" i="1"/>
  <c r="B144" i="1"/>
  <c r="H149" i="1"/>
  <c r="I161" i="1"/>
  <c r="U163" i="1"/>
  <c r="M154" i="1"/>
  <c r="T149" i="1"/>
  <c r="G108" i="1"/>
  <c r="F108" i="1"/>
  <c r="E114" i="1"/>
  <c r="G65" i="1"/>
  <c r="B65" i="1"/>
  <c r="F65" i="1" s="1"/>
  <c r="E84" i="1"/>
  <c r="C153" i="1"/>
  <c r="E19" i="1"/>
  <c r="C158" i="1"/>
  <c r="D112" i="1"/>
  <c r="G109" i="1"/>
  <c r="E115" i="1"/>
  <c r="I69" i="1"/>
  <c r="F106" i="1" l="1"/>
  <c r="B112" i="1"/>
  <c r="F109" i="1"/>
  <c r="B157" i="1"/>
  <c r="B162" i="1" s="1"/>
  <c r="AA67" i="1"/>
  <c r="I154" i="1"/>
  <c r="I159" i="1" s="1"/>
  <c r="U159" i="1"/>
  <c r="J159" i="1"/>
  <c r="C155" i="1"/>
  <c r="C160" i="1" s="1"/>
  <c r="M67" i="1"/>
  <c r="B163" i="1"/>
  <c r="Q150" i="1"/>
  <c r="Q160" i="1" s="1"/>
  <c r="Q74" i="1"/>
  <c r="B156" i="1"/>
  <c r="B69" i="1"/>
  <c r="B67" i="1" s="1"/>
  <c r="S150" i="1"/>
  <c r="S74" i="1"/>
  <c r="AE150" i="1"/>
  <c r="AE160" i="1" s="1"/>
  <c r="AE74" i="1"/>
  <c r="AE68" i="1"/>
  <c r="S68" i="1"/>
  <c r="S155" i="1"/>
  <c r="S33" i="1"/>
  <c r="E34" i="1"/>
  <c r="C26" i="1"/>
  <c r="AC32" i="1"/>
  <c r="AC31" i="1" s="1"/>
  <c r="AC27" i="1"/>
  <c r="AC80" i="1" s="1"/>
  <c r="Y32" i="1"/>
  <c r="Y31" i="1" s="1"/>
  <c r="Y27" i="1"/>
  <c r="AB32" i="1"/>
  <c r="AB27" i="1"/>
  <c r="D83" i="1"/>
  <c r="D70" i="1" s="1"/>
  <c r="C31" i="1"/>
  <c r="C25" i="1" s="1"/>
  <c r="C80" i="1" s="1"/>
  <c r="C28" i="1"/>
  <c r="C70" i="1"/>
  <c r="AA159" i="1"/>
  <c r="C163" i="1"/>
  <c r="T67" i="1"/>
  <c r="G115" i="1"/>
  <c r="F115" i="1"/>
  <c r="G84" i="1"/>
  <c r="F84" i="1"/>
  <c r="M159" i="1"/>
  <c r="E150" i="1"/>
  <c r="F75" i="1"/>
  <c r="G75" i="1"/>
  <c r="Z149" i="1"/>
  <c r="Z159" i="1" s="1"/>
  <c r="Z67" i="1"/>
  <c r="X150" i="1"/>
  <c r="X160" i="1" s="1"/>
  <c r="X74" i="1"/>
  <c r="X68" i="1"/>
  <c r="F146" i="1"/>
  <c r="G146" i="1"/>
  <c r="F141" i="1"/>
  <c r="G141" i="1"/>
  <c r="D149" i="1"/>
  <c r="E39" i="1"/>
  <c r="G45" i="1"/>
  <c r="F45" i="1"/>
  <c r="D45" i="1"/>
  <c r="D39" i="1" s="1"/>
  <c r="B150" i="1"/>
  <c r="C162" i="1"/>
  <c r="C149" i="1"/>
  <c r="M155" i="1"/>
  <c r="M160" i="1" s="1"/>
  <c r="M68" i="1"/>
  <c r="K156" i="1"/>
  <c r="K161" i="1" s="1"/>
  <c r="K69" i="1"/>
  <c r="G83" i="1"/>
  <c r="F83" i="1"/>
  <c r="B18" i="1"/>
  <c r="B74" i="1" s="1"/>
  <c r="G114" i="1"/>
  <c r="F114" i="1"/>
  <c r="Y150" i="1"/>
  <c r="Y160" i="1" s="1"/>
  <c r="Y74" i="1"/>
  <c r="Y68" i="1"/>
  <c r="G116" i="1"/>
  <c r="F116" i="1"/>
  <c r="K38" i="1"/>
  <c r="K81" i="1" s="1"/>
  <c r="E44" i="1"/>
  <c r="K43" i="1"/>
  <c r="G145" i="1"/>
  <c r="F145" i="1"/>
  <c r="E151" i="1"/>
  <c r="F76" i="1"/>
  <c r="G76" i="1"/>
  <c r="K80" i="1"/>
  <c r="E152" i="1"/>
  <c r="E70" i="1"/>
  <c r="G77" i="1"/>
  <c r="F77" i="1"/>
  <c r="L150" i="1"/>
  <c r="L160" i="1" s="1"/>
  <c r="L74" i="1"/>
  <c r="L68" i="1"/>
  <c r="G19" i="1"/>
  <c r="F19" i="1"/>
  <c r="E18" i="1"/>
  <c r="R67" i="1"/>
  <c r="W150" i="1"/>
  <c r="W160" i="1" s="1"/>
  <c r="W74" i="1"/>
  <c r="W68" i="1"/>
  <c r="H154" i="1"/>
  <c r="H159" i="1" s="1"/>
  <c r="T159" i="1"/>
  <c r="G147" i="1"/>
  <c r="F147" i="1"/>
  <c r="E144" i="1"/>
  <c r="E153" i="1"/>
  <c r="E71" i="1"/>
  <c r="G78" i="1"/>
  <c r="F78" i="1"/>
  <c r="C71" i="1"/>
  <c r="E113" i="1"/>
  <c r="G107" i="1"/>
  <c r="F107" i="1"/>
  <c r="R159" i="1"/>
  <c r="O149" i="1"/>
  <c r="O159" i="1" s="1"/>
  <c r="O67" i="1"/>
  <c r="O160" i="1"/>
  <c r="F132" i="1"/>
  <c r="G132" i="1"/>
  <c r="E138" i="1"/>
  <c r="B154" i="1" l="1"/>
  <c r="B161" i="1"/>
  <c r="Q149" i="1"/>
  <c r="Q159" i="1" s="1"/>
  <c r="Q67" i="1"/>
  <c r="AC67" i="1"/>
  <c r="AC154" i="1"/>
  <c r="AC159" i="1" s="1"/>
  <c r="AB69" i="1"/>
  <c r="AB156" i="1"/>
  <c r="AB161" i="1" s="1"/>
  <c r="Y69" i="1"/>
  <c r="Y156" i="1"/>
  <c r="Y161" i="1" s="1"/>
  <c r="E28" i="1"/>
  <c r="D34" i="1"/>
  <c r="G34" i="1"/>
  <c r="F34" i="1"/>
  <c r="S149" i="1"/>
  <c r="S159" i="1" s="1"/>
  <c r="S67" i="1"/>
  <c r="AE149" i="1"/>
  <c r="AE159" i="1" s="1"/>
  <c r="AE67" i="1"/>
  <c r="AB80" i="1"/>
  <c r="S32" i="1"/>
  <c r="E33" i="1"/>
  <c r="AB31" i="1"/>
  <c r="B31" i="1" s="1"/>
  <c r="B25" i="1" s="1"/>
  <c r="B80" i="1" s="1"/>
  <c r="B32" i="1"/>
  <c r="B26" i="1" s="1"/>
  <c r="D82" i="1"/>
  <c r="D69" i="1" s="1"/>
  <c r="Y80" i="1"/>
  <c r="Y154" i="1" s="1"/>
  <c r="E82" i="1"/>
  <c r="AC156" i="1"/>
  <c r="AC161" i="1" s="1"/>
  <c r="AC69" i="1"/>
  <c r="S160" i="1"/>
  <c r="G151" i="1"/>
  <c r="F151" i="1"/>
  <c r="F74" i="1"/>
  <c r="G39" i="1"/>
  <c r="F39" i="1"/>
  <c r="F144" i="1"/>
  <c r="G144" i="1"/>
  <c r="G18" i="1"/>
  <c r="F18" i="1"/>
  <c r="F70" i="1"/>
  <c r="G70" i="1"/>
  <c r="G153" i="1"/>
  <c r="F153" i="1"/>
  <c r="G113" i="1"/>
  <c r="E112" i="1"/>
  <c r="F113" i="1"/>
  <c r="G152" i="1"/>
  <c r="F152" i="1"/>
  <c r="Y149" i="1"/>
  <c r="X67" i="1"/>
  <c r="X149" i="1"/>
  <c r="X159" i="1" s="1"/>
  <c r="G150" i="1"/>
  <c r="E149" i="1"/>
  <c r="F150" i="1"/>
  <c r="G138" i="1"/>
  <c r="F138" i="1"/>
  <c r="K154" i="1"/>
  <c r="K159" i="1" s="1"/>
  <c r="K67" i="1"/>
  <c r="B149" i="1"/>
  <c r="E43" i="1"/>
  <c r="G44" i="1"/>
  <c r="F44" i="1"/>
  <c r="D44" i="1"/>
  <c r="E38" i="1"/>
  <c r="E81" i="1" s="1"/>
  <c r="L149" i="1"/>
  <c r="L159" i="1" s="1"/>
  <c r="L67" i="1"/>
  <c r="K37" i="1"/>
  <c r="G71" i="1"/>
  <c r="F71" i="1"/>
  <c r="W149" i="1"/>
  <c r="W159" i="1" s="1"/>
  <c r="W67" i="1"/>
  <c r="D80" i="1" l="1"/>
  <c r="D67" i="1" s="1"/>
  <c r="G82" i="1"/>
  <c r="F82" i="1"/>
  <c r="E69" i="1"/>
  <c r="G28" i="1"/>
  <c r="F28" i="1"/>
  <c r="B68" i="1"/>
  <c r="C69" i="1"/>
  <c r="C156" i="1"/>
  <c r="C161" i="1" s="1"/>
  <c r="D33" i="1"/>
  <c r="D27" i="1" s="1"/>
  <c r="G33" i="1"/>
  <c r="E27" i="1"/>
  <c r="F33" i="1"/>
  <c r="Y67" i="1"/>
  <c r="S31" i="1"/>
  <c r="E32" i="1"/>
  <c r="E31" i="1"/>
  <c r="Y159" i="1"/>
  <c r="AB67" i="1"/>
  <c r="AB154" i="1"/>
  <c r="AB159" i="1" s="1"/>
  <c r="D28" i="1"/>
  <c r="D31" i="1"/>
  <c r="D25" i="1" s="1"/>
  <c r="G157" i="1"/>
  <c r="F157" i="1"/>
  <c r="D157" i="1"/>
  <c r="D162" i="1" s="1"/>
  <c r="E162" i="1"/>
  <c r="F43" i="1"/>
  <c r="G38" i="1"/>
  <c r="G81" i="1" s="1"/>
  <c r="E37" i="1"/>
  <c r="F38" i="1"/>
  <c r="F81" i="1" s="1"/>
  <c r="D158" i="1"/>
  <c r="D163" i="1" s="1"/>
  <c r="E163" i="1" s="1"/>
  <c r="G158" i="1"/>
  <c r="F158" i="1"/>
  <c r="G112" i="1"/>
  <c r="F112" i="1"/>
  <c r="G149" i="1"/>
  <c r="F149" i="1"/>
  <c r="D43" i="1"/>
  <c r="D38" i="1"/>
  <c r="K68" i="1"/>
  <c r="K155" i="1"/>
  <c r="K160" i="1" s="1"/>
  <c r="D154" i="1" l="1"/>
  <c r="D159" i="1" s="1"/>
  <c r="E80" i="1"/>
  <c r="F80" i="1" s="1"/>
  <c r="D37" i="1"/>
  <c r="D81" i="1"/>
  <c r="D68" i="1" s="1"/>
  <c r="C67" i="1"/>
  <c r="C154" i="1"/>
  <c r="C159" i="1" s="1"/>
  <c r="G27" i="1"/>
  <c r="F27" i="1"/>
  <c r="G69" i="1"/>
  <c r="F69" i="1"/>
  <c r="E156" i="1"/>
  <c r="B159" i="1"/>
  <c r="B160" i="1"/>
  <c r="E25" i="1"/>
  <c r="F31" i="1"/>
  <c r="G31" i="1"/>
  <c r="D32" i="1"/>
  <c r="D26" i="1" s="1"/>
  <c r="E26" i="1"/>
  <c r="F32" i="1"/>
  <c r="G32" i="1"/>
  <c r="E68" i="1"/>
  <c r="G162" i="1"/>
  <c r="F162" i="1"/>
  <c r="G163" i="1"/>
  <c r="F163" i="1"/>
  <c r="F37" i="1"/>
  <c r="G80" i="1" l="1"/>
  <c r="E67" i="1"/>
  <c r="E154" i="1" s="1"/>
  <c r="F25" i="1"/>
  <c r="G25" i="1"/>
  <c r="E161" i="1"/>
  <c r="F156" i="1"/>
  <c r="G156" i="1"/>
  <c r="D156" i="1"/>
  <c r="D161" i="1" s="1"/>
  <c r="G26" i="1"/>
  <c r="F26" i="1"/>
  <c r="G67" i="1"/>
  <c r="F67" i="1"/>
  <c r="G68" i="1"/>
  <c r="F68" i="1"/>
  <c r="E155" i="1"/>
  <c r="G161" i="1" l="1"/>
  <c r="F161" i="1"/>
  <c r="G155" i="1"/>
  <c r="F155" i="1"/>
  <c r="D155" i="1"/>
  <c r="D160" i="1" s="1"/>
  <c r="E160" i="1"/>
  <c r="G154" i="1"/>
  <c r="F154" i="1"/>
  <c r="E159" i="1"/>
  <c r="G159" i="1" l="1"/>
  <c r="F159" i="1"/>
  <c r="G160" i="1"/>
  <c r="F160" i="1"/>
  <c r="G94" i="1"/>
  <c r="C106" i="1"/>
  <c r="G106" i="1" s="1"/>
</calcChain>
</file>

<file path=xl/sharedStrings.xml><?xml version="1.0" encoding="utf-8"?>
<sst xmlns="http://schemas.openxmlformats.org/spreadsheetml/2006/main" count="216" uniqueCount="78">
  <si>
    <t>Отчет о ходе реализации муниципальной программы (сетевой график)</t>
  </si>
  <si>
    <t>"Развитие жилищной сферы в городе Когалыме" (постановление Администрации города Когалыма от  №2931)</t>
  </si>
  <si>
    <t>Наименование мероприятий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</si>
  <si>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</si>
  <si>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</si>
  <si>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</si>
  <si>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</si>
  <si>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</si>
  <si>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</si>
  <si>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</si>
  <si>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</si>
  <si>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</si>
  <si>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</si>
  <si>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</si>
  <si>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</si>
  <si>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</si>
  <si>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</si>
  <si>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</si>
  <si>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</si>
  <si>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</si>
  <si>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</si>
  <si>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 «Содействие развитию жилищного строительства»</t>
  </si>
  <si>
    <t xml:space="preserve">Проектная часть </t>
  </si>
  <si>
    <t xml:space="preserve">1.1.Портфель проектов «Жилье и городская среда», региональный проект «Жилье» (I, III, 4) 
</t>
  </si>
  <si>
    <t>Всего</t>
  </si>
  <si>
    <t>федеральный бюджет</t>
  </si>
  <si>
    <t>бюджет автономного округа</t>
  </si>
  <si>
    <t>бюджет города Когалыма</t>
  </si>
  <si>
    <t xml:space="preserve">иные источники финансирования  </t>
  </si>
  <si>
    <t xml:space="preserve">1.2.Портфель проектов «Жилье и городская среда», региональный проект «Обеспечение устойчивого сокращения непригодного для проживания жилищного фонда»  (II, 6) </t>
  </si>
  <si>
    <t>Процессная часть</t>
  </si>
  <si>
    <t>1. Муниципальный контракт №0187300013721000134 от 22.06.2021  выполнение проектно-изыскательских работ (сети водоснабжения и канализации) на сумму 1 723,33 тыс. руб., срок завершения выполнения работ 30.11.2021, работы выполнены и оплачены в полном объеме.
2. Муниципальный контракт №34/2021 от 01.11.2021  выполнение проектно-изыскательских работ (сети водоснабжения и канализации) на сумму 224,00 тыс. руб., срок завершения выполнения работ 30.11.2021, работы выполнены и оплачены в полном объеме.
3. Муниципальный контракт №0187300013721000386 от 25.01.2022  выполнение проектно-изыскательских работ (сети ливневой канализации) на сумму 3 993,67 тыс. руб., срок завершения выполнения работ 25.07.2022, ведется выполнение работ.
Сетевой график не исполнен, в связи с нарушением сроков выполнения работ проектной организацией по МК №0187300013721000386 от 25.01.2022.</t>
  </si>
  <si>
    <r>
      <t xml:space="preserve">
Работы по контракту выполнены. Оплата произведена в полном объеме. 
На оказание услуг по разработке проектно-сметной документации по демонтажу зданий каркасно-деревянной конструкции с ООО "СеверСтройПроект" заключен контракт от 31.01.2022 №2022-01/1 на сумму 550,0 тыс.руб.
На выполнение работ по сносу ветхого и непригодного для проживания дома №8 по ул.Кирова с ООО "Трэйд" заключен договор от 10.02.2022 №10-02 на сумму 597,00 тыс.руб.
На выполнение работ по сносу ветхих и непригодных для проживания домов ул.Парковая, д.61А заключен МК с ООО "ВТОР РЕСУРС" от 25.02.2022 №0187300013722000001 на сумму 481,444 тыс.руб.
На выполнение работ по сносу ветхих и непригодных для проживания домов с ООО "Трэйд" заключены:
- МК от 17.03.2022 №0187300013722000011 на снос дома 85 по ул.Набережная на сумму 348,21 тыс.руб.;
- договор от 14.03.2022 №778 на снос дома №10 по ул.Кирова на сумму 597,00 тыс.руб.;
- договор от 14.03.2022 №779 на снос дома №61Б по ул.Парковая на сумму 597,00 тыс.руб.
Работы по сносу выполнены. Оплата произведена в полном объеме. 
На выполнение работ по сносу ветхих и непригодных для проживания домов заключены МК:
- от 04.05.2022 №0187300013722000054 с ООО "Трэйд" (снос дома №11 по ул.Фестивальная) на сумму 793,02 тыс.руб.;
- от 17.05.2022 №0187300013722000057 с ООО "Югра Техник" (снос дома №7 по ул.Береговая) на сумму 1075,86 тыс.руб.;
- от 17.05.2022 №0187300013722000056 с ООО "Трэйд" (снос дома 61 по ул.Парковая) на сумму 975,58 тыс.руб.;
- от 17.05.2022 № 0187300013722000062 с ООО "КогалымРемСтройСервис" (снос дома 77 по ул.Набережная) на сумму 841,72 тыс.руб.;
- от 06.06.2022 №0187300013722000081 с ООО "Трэйд" (снос дома №9 по ул.Фестивальная); на сумму 576,3 тыс.руб.;
- от 06.06.2022 №0187300013722000083 с ООО "Трэйд" (снос дома №37 по ул.Набережная); на сумму 923,18 тыс.руб.;
- от 10.06.2022 №0187300013722000087 с ИП Шаманаевой В.П. (снос дома №73 по ул.Набережная); на сумму 860,12 тыс.руб..
Заключен контракт от 17.06.2022 №2022/15 с ООО "СеверСтройПроект" на оказание услуг по разработке проектно-сметной документации по демонтажу зданий каркасно-деревянной конструкции на сумму 600,00 тыс.руб.
Выполнены и оплачены работы по сносу домов №7 по ул.Береговая, №73 и №77 по ул.Набережная, №61 по ул.Парковая. 
Заключен контракт от 12.07.2022 №37 с ООО "Антей"  на выполнение работ по сносу ветхого и непригодного для проживания дома 12 по ул.Фестивальная на сумму 600,0 тыс.руб.
Выполнены и оплачены работы по сносу домов: №37 по ул.Набережная и №9 по ул.Фестивальная. 
Выделены дополнительные плановые ассигнования на мероприятия по сносу ветхих и непригодных для проживания домов в соответствии с постановлением Администрации города Когалыма от 15.08.2022 №1843 в сумме 4 479,9 тыс.руб.
Выполнены и оплачены работы по сносу дома №12 ул.Фестивальная. 
В соответствии с решением Думы г.Когалыма от 21.09.2022 №147-ГД выделены дополнительные плановые ассигнования в сумме 442,896 тыс.руб.
На основании приказа КФ Администрации г.Когалыма от 28.10.2022 №100 выделены дополнительные плановые ассигнования в сумме 1591,05тыс.руб.
На выполнение работ по сносу ветхих и непригодных для проживания домов заключены контракты:
- от 20.09.2022 №0187300013722000157 с ООО "ВТОР РЕСУРС" (ул.Береговая, д.3) на сумму 630,266 тыс.руб.;
- от 23.09.2022 №0187300013722000158 с ООО "Трэйд" (ул.Береговая, д.255) на сумму 597,323 тыс.руб.;
- от 03.10.2022 №0187300013722000162 с ИП Шаманаевой В.П. (ул.Береговая, д.14) на сумму 1 156,02 тыс.руб.;
- от 26.10.2022 №244с  ООО "Трэйд" (ул.Кирова, д.7) на сумму 600,00 тыс.руб.
Работы по заключенным контрактам выполнены. Оплата работ будет произведена в ноябре 2022 года. </t>
    </r>
    <r>
      <rPr>
        <b/>
        <sz val="14"/>
        <color theme="1"/>
        <rFont val="Times New Roman"/>
        <family val="1"/>
        <charset val="204"/>
      </rPr>
      <t>Работы по заключенным контрактам выполнены. Оплата работ будет произведена в ноябре 2022 года.</t>
    </r>
  </si>
  <si>
    <t>Выделены дополнительные плановые ассигнования на обустройство МКД пандусами согласно постановления Администрации г.Когалыма от 28.03.2022 №706 в соответствии с приказом КФ Администрации г.Когалыма от 27.05.2022 №50-О.
С ИП Аразмедовой Айной Оремурадовной заключены муниципальные контракты на выполнение работ по устройству стационарных пандусов для инвалидов и маломобильных групп населения в многоквартирных жилых домах: 
от 25.07.2022 № 0187300013722000119  на сумму 663,598 т.р. (д.№37, подъезд 2 по ул.Дружбы Народов);
от 01.08.2022 №0187300013722000121 на сумму 587,866 т.р. (д.№11, подъезд 1 по ул.Сургутское шоссе):
от 01.08.2022 №0187300013722000122 на сумму 598,287 т.р.(д.№3, подъезд 1 по ул.Сургутское шоссе). 
Выполнены работы по обустройству пандусов по ул.Сургутское шоссе д.3 и д.11.
Оплата произведена в полном объеме.
Согласно доп.соглашения №2 от 06.10.2022 к МК от 25.07.2022 № 0187300013722000119 дата окончания исполнения контракта перенесена на 30.11.2022.
С ИП Аразмедовой Айной Оремурадовной заключен контракт на выполнение работ по расширению площадки крыльца подъезда для устройства стационарного пандуса, предназначенного для инвалидов и маломобильных групп населения в многоквартирном жилом доме (д.№37, подъезд 2 по ул.Дружбы Народов) от 21.11.2022 № 53  на сумму 127,608 т.р..</t>
  </si>
  <si>
    <t>ИТОГО по подпрограмме 1</t>
  </si>
  <si>
    <t>В том чсиле:</t>
  </si>
  <si>
    <t>Проектная часть подпрограммы 1</t>
  </si>
  <si>
    <t>Процессная часть подпрограммы 1</t>
  </si>
  <si>
    <t xml:space="preserve">Подпрограмма 2. «Обеспечение мерами финансовой поддержки по улучшению жилищных условий отдельных категорий </t>
  </si>
  <si>
    <t xml:space="preserve">Процессная часть </t>
  </si>
  <si>
    <t xml:space="preserve">2.1. «Обеспечение жильем молодых семей» государственной программы Российской Федерации «Обеспечение доступным и комфортным жильем и коммунальными услугами граждан Российской Федерации» (3,1) </t>
  </si>
  <si>
    <t xml:space="preserve">По состоянию на 30.12.2022 в списке молодых семей, претендующих на получение меры государственной поддержки  по городу Когалыму, состоят 11 семей. В 2022 году в соответствии с условиями муниципальной программы запланировано предоставление мер государственной поддрежки 4 молодым семьям: 2 семьям в апреле перечислена субсидия на приобретение жилого помещения или создание объекта индивидуального жилищного сторительства  на общую сумму 3 605 931 руб. - 171 792 руб.14 коп. из федерального бюджета, 3 253 811 руб. 64 коп. из бюджета автономного округа, 180 327 руб. 22 коп. из местного бюджета; 1 семье в июле на общую сумму 1 442 372 руб. 40 коп. -  68 716 руб.86 коп. из федерального бюджета, 1 301 524 руб. 65 коп. из бюджета автономного округа, 72 130 руб. 89 коп. из местного бюджета;  1 молодой семье в августе на общую сумму 841 383 руб. 90 коп. - 40 084 руб.83 коп. из федерального бюджета, 759 222 руб.72 коп. из бюджета автономного округа, 42 076 руб. 35 коп. из местного бюджета. </t>
  </si>
  <si>
    <t>2.2.Улучшение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 (3,1)</t>
  </si>
  <si>
    <t>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претендующих на получение меры государственной поддержки  по городу Когалыму на 30.12.2022 состоит 6 человек.  Неисполнение возникает в связи с  проблемой при формировании и утверждении перечня граждан, изъявивших желание получить субсидию в планируемом году, а именно отсутствием желания у граждан, состоящих в списках отдельных категорий граждан, установленных Федеральными законами от 12.01.1995 №5-ФЗ «О ветеранах», от 24.11.1995 №181-ФЗ «О социальной защите инвалидов в Российской Федерации», нуждающихся в улучшении жилищных условий, вставших на учет до 1 января 2005 года, на получение данной меры государственной поддержки ввиду высокой стоимости жилья, а также размера денежной выплаты, недостаточной для улучшения жилищных условий граждан,  материальное положение которых не позволяет оформить жилищный кредит (ипотеку), что в свою очередь приводит к отсутствию граждан, изъявляющих желание получить субсидию, несмотря на ежегодные письменные напоминания, направляемые им посредством почтовой связи, а также информирование посредством телефонной связи.</t>
  </si>
  <si>
    <t xml:space="preserve">2.3.Реализация полномочий по обеспечению жилыми помещениями отдельных категорий граждан (1) </t>
  </si>
  <si>
    <t>Не состоялся аукцион на приобретение бумаги.</t>
  </si>
  <si>
    <t>ИТОГО по подпрограмме 2</t>
  </si>
  <si>
    <t>Процессная часть подпрограммы 2</t>
  </si>
  <si>
    <t>ВСЕГО</t>
  </si>
  <si>
    <t>Подпрограмма 3.  "Организационное обеспечение деятельности структурных подразделений Администрации города Когалыма и казенных учреждений города Когалыма"</t>
  </si>
  <si>
    <t>3.1 Обеспечение деятельности отдела архитектуры и градостроительства Администрации города Когалыма (I-IV)</t>
  </si>
  <si>
    <t>Отклонение плана реализации денежных средств от факта сложилась ввиду того, что вновь принятые муниципальные служащие отдела архитектуры и градостроительтсва 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</si>
  <si>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 xml:space="preserve">3.2  Обеспечение деятельности управления по жилищной политике Администрации города Когалыма (I-IV) </t>
  </si>
  <si>
    <t>Отклонение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</si>
  <si>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 xml:space="preserve">3.3 Обеспечение деятельности Муниципального казённого учреждения «Управление капитального строительства города Когалыма» (I-IV) </t>
  </si>
  <si>
    <t>Основными статьями неисполнения являются:
- заработная плата и страховые взносы  - в связи с наличием вакансий, предоставлением листов нетрудоспособности, отпуска без сохранения заработной платы, а также выплатой денежного поощрения по результатам работы за I-II кварталы и год за фактически отработанное время;
- проезд в отпуск и обратно - расходы произведены согласно предоставленным авансовым отчетам.</t>
  </si>
  <si>
    <t>ИТОГО по подпрограмме 3</t>
  </si>
  <si>
    <t>Процессная часть подпрограммы 3</t>
  </si>
  <si>
    <t>иные источники финансирования</t>
  </si>
  <si>
    <t>ПРОЕКТНАЯ ЧАСТЬ В ЦЕЛОМ ПО МУНИЦИПАЛЬНОЙ ПРОГРАММЕ:</t>
  </si>
  <si>
    <t>ПРОЦЕССНАЯ ЧАСТЬ В ЦЕЛОМ ПО МУНИЦИПАЛЬНОЙ ПРОГРАММЕ:</t>
  </si>
  <si>
    <t>Итого по программе, в том числе</t>
  </si>
  <si>
    <t xml:space="preserve">Сложилась экономия на сумму 1 700,00 тыс.руб.
В договоре, заключенном между ПАО «Лукойл», ООО «Логика», Администрацией г. Когалыма, прописано срок выполнения работ до момента завершения работ:
Работы на сумму 1 700,00 тыс.руб. по следующим договорам переносятся на 2023 год: 
№1105 от 09.11.2020 (ППиМТ под размещение Русского музея) на сумму 600,00 т.р., 
№1112 от 09.11.2020 (кадастровые работы по образованию земельных участков под размещение Русского музея) на сумму 150,00 т.р., 
№1108 от 09.11.2020 (кадастровые работы по образованию земельных участков под размещение Музейного комплекса в районе аэропорта) на сумму 150,00 т.р., 
№1115 от 16.11.2020 (раздел земельного участка с кадастровым номером 86:17:0000000:14, принадлежащего АО «РЖД») на сумму 800,00 т.р.
Данные средства выделены в рамках соглашения ПАО «Лукойл» на корректировку ППиМТ, межевание земельных участков.
</t>
  </si>
  <si>
    <t xml:space="preserve">По состоянию на 31.12.2022  заключены контракты на приобретение               48 квартир на сумму  205 275 700,90 руб.
</t>
  </si>
  <si>
    <t>Ответственный за составление О.В.Краева №телефона 9-38-22</t>
  </si>
  <si>
    <t>1.5.Мероприятие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</t>
  </si>
  <si>
    <t xml:space="preserve">1.1. Реализация полномочий в области градостроительной деятельности  
</t>
  </si>
  <si>
    <t xml:space="preserve">1.1.1. Разработка и внесение
изменений в
градостроительную
документацию города
Когалыма 
</t>
  </si>
  <si>
    <t xml:space="preserve">1.2 Магистральные  инженерные сети к жилым комплексам "Философский камень" и "ЛУКОЙЛ" и мкр. 11 в городе Когалыме(I) </t>
  </si>
  <si>
    <t>1.2.1.Магистральные инженерные сети к жилым комплексам «Филосовский камень»,
«Лукойл» и мкр. 11 в городе Когалыме»»</t>
  </si>
  <si>
    <t xml:space="preserve">1.3. Приобретение жилья в целях реализации полномочий органов местного самоуправления в сфере жилищных отношений (I-III,4,2) </t>
  </si>
  <si>
    <t xml:space="preserve">1.4. 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(6) </t>
  </si>
  <si>
    <t>2023 год</t>
  </si>
  <si>
    <t xml:space="preserve">И.о.начальника отдела архитектуры и градостроительсвта   ___________________________      </t>
  </si>
  <si>
    <t>План на  01.04.2023</t>
  </si>
  <si>
    <t>План на 01.04.2023</t>
  </si>
  <si>
    <t>Профинансировано на  01.04.2023</t>
  </si>
  <si>
    <t xml:space="preserve">Кассовый расход на  01.04.2023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</si>
</sst>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_ ;[Red]\-#,##0.00\ "/>
    <numFmt numFmtId="169" formatCode="#,##0.00\ _₽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.5"/>
      <name val="Times New Roman"/>
      <family val="1"/>
      <charset val="204"/>
    </font>
    <font>
      <sz val="10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166" fontId="2" fillId="0" borderId="0" applyFont="0" applyFill="0" applyBorder="0" applyAlignment="0" applyProtection="0"/>
    <xf numFmtId="0" fontId="12" fillId="0" borderId="0"/>
  </cellStyleXfs>
  <cellXfs count="173">
    <xf numFmtId="0" fontId="0" fillId="0" borderId="0" xfId="0"/>
    <xf numFmtId="0" fontId="8" fillId="2" borderId="2" xfId="2" applyFont="1" applyFill="1" applyBorder="1" applyAlignment="1">
      <alignment horizontal="left" vertical="center" wrapText="1"/>
    </xf>
    <xf numFmtId="0" fontId="8" fillId="2" borderId="3" xfId="2" applyFont="1" applyFill="1" applyBorder="1" applyAlignment="1">
      <alignment horizontal="left" vertical="center" wrapText="1"/>
    </xf>
    <xf numFmtId="0" fontId="8" fillId="2" borderId="4" xfId="2" applyFont="1" applyFill="1" applyBorder="1" applyAlignment="1">
      <alignment horizontal="left" vertical="center" wrapText="1"/>
    </xf>
    <xf numFmtId="0" fontId="0" fillId="2" borderId="0" xfId="0" applyFont="1" applyFill="1"/>
    <xf numFmtId="0" fontId="9" fillId="2" borderId="1" xfId="1" applyFont="1" applyFill="1" applyBorder="1" applyAlignment="1" applyProtection="1">
      <alignment horizontal="justify"/>
    </xf>
    <xf numFmtId="4" fontId="9" fillId="2" borderId="1" xfId="3" applyNumberFormat="1" applyFont="1" applyFill="1" applyBorder="1" applyAlignment="1" applyProtection="1">
      <alignment horizontal="center" vertical="center" wrapText="1"/>
    </xf>
    <xf numFmtId="4" fontId="9" fillId="2" borderId="1" xfId="1" applyNumberFormat="1" applyFont="1" applyFill="1" applyBorder="1" applyAlignment="1" applyProtection="1">
      <alignment horizontal="center" vertical="center" wrapText="1"/>
    </xf>
    <xf numFmtId="168" fontId="9" fillId="2" borderId="1" xfId="0" applyNumberFormat="1" applyFont="1" applyFill="1" applyBorder="1" applyAlignment="1">
      <alignment horizontal="center"/>
    </xf>
    <xf numFmtId="0" fontId="9" fillId="2" borderId="2" xfId="1" applyFont="1" applyFill="1" applyBorder="1" applyAlignment="1" applyProtection="1">
      <alignment horizontal="left" vertical="center"/>
    </xf>
    <xf numFmtId="0" fontId="9" fillId="2" borderId="3" xfId="1" applyFont="1" applyFill="1" applyBorder="1" applyAlignment="1" applyProtection="1">
      <alignment horizontal="left" vertical="center"/>
    </xf>
    <xf numFmtId="0" fontId="9" fillId="2" borderId="4" xfId="1" applyFont="1" applyFill="1" applyBorder="1" applyAlignment="1" applyProtection="1">
      <alignment horizontal="left" vertical="center"/>
    </xf>
    <xf numFmtId="164" fontId="9" fillId="2" borderId="7" xfId="1" applyNumberFormat="1" applyFont="1" applyFill="1" applyBorder="1" applyAlignment="1" applyProtection="1">
      <alignment vertical="top" wrapText="1"/>
    </xf>
    <xf numFmtId="169" fontId="9" fillId="2" borderId="1" xfId="3" applyNumberFormat="1" applyFont="1" applyFill="1" applyBorder="1" applyAlignment="1" applyProtection="1">
      <alignment horizontal="center" vertical="center" wrapText="1"/>
    </xf>
    <xf numFmtId="4" fontId="9" fillId="2" borderId="2" xfId="1" applyNumberFormat="1" applyFont="1" applyFill="1" applyBorder="1" applyAlignment="1" applyProtection="1">
      <alignment horizontal="center" vertical="center" wrapText="1"/>
    </xf>
    <xf numFmtId="4" fontId="9" fillId="2" borderId="2" xfId="3" applyNumberFormat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justify" vertical="center"/>
    </xf>
    <xf numFmtId="168" fontId="9" fillId="2" borderId="1" xfId="1" applyNumberFormat="1" applyFont="1" applyFill="1" applyBorder="1" applyAlignment="1" applyProtection="1">
      <alignment horizontal="center" vertical="center" wrapText="1"/>
    </xf>
    <xf numFmtId="164" fontId="9" fillId="2" borderId="1" xfId="1" applyNumberFormat="1" applyFont="1" applyFill="1" applyBorder="1" applyAlignment="1" applyProtection="1">
      <alignment horizontal="center" vertical="center" wrapText="1"/>
    </xf>
    <xf numFmtId="164" fontId="8" fillId="2" borderId="1" xfId="1" applyNumberFormat="1" applyFont="1" applyFill="1" applyBorder="1" applyAlignment="1" applyProtection="1">
      <alignment horizontal="left" vertical="top" wrapText="1"/>
    </xf>
    <xf numFmtId="167" fontId="9" fillId="2" borderId="1" xfId="3" applyNumberFormat="1" applyFont="1" applyFill="1" applyBorder="1" applyAlignment="1" applyProtection="1">
      <alignment horizontal="center" vertical="center" wrapText="1"/>
    </xf>
    <xf numFmtId="167" fontId="9" fillId="2" borderId="1" xfId="1" applyNumberFormat="1" applyFont="1" applyFill="1" applyBorder="1" applyAlignment="1" applyProtection="1">
      <alignment horizontal="center" vertical="center" wrapText="1"/>
    </xf>
    <xf numFmtId="164" fontId="8" fillId="2" borderId="5" xfId="1" applyNumberFormat="1" applyFont="1" applyFill="1" applyBorder="1" applyAlignment="1" applyProtection="1">
      <alignment horizontal="left" vertical="top" wrapText="1"/>
    </xf>
    <xf numFmtId="166" fontId="7" fillId="2" borderId="1" xfId="3" applyFont="1" applyFill="1" applyBorder="1" applyAlignment="1" applyProtection="1">
      <alignment vertical="center" wrapText="1"/>
    </xf>
    <xf numFmtId="0" fontId="9" fillId="2" borderId="2" xfId="1" applyFont="1" applyFill="1" applyBorder="1" applyAlignment="1" applyProtection="1">
      <alignment horizontal="left" vertical="center" wrapText="1"/>
    </xf>
    <xf numFmtId="0" fontId="9" fillId="2" borderId="3" xfId="1" applyFont="1" applyFill="1" applyBorder="1" applyAlignment="1" applyProtection="1">
      <alignment horizontal="left" vertical="center" wrapText="1"/>
    </xf>
    <xf numFmtId="0" fontId="9" fillId="2" borderId="4" xfId="1" applyFont="1" applyFill="1" applyBorder="1" applyAlignment="1" applyProtection="1">
      <alignment horizontal="left" vertical="center" wrapText="1"/>
    </xf>
    <xf numFmtId="164" fontId="8" fillId="2" borderId="7" xfId="1" applyNumberFormat="1" applyFont="1" applyFill="1" applyBorder="1" applyAlignment="1" applyProtection="1">
      <alignment horizontal="left" vertical="top" wrapText="1"/>
    </xf>
    <xf numFmtId="167" fontId="9" fillId="2" borderId="1" xfId="0" applyNumberFormat="1" applyFont="1" applyFill="1" applyBorder="1" applyAlignment="1">
      <alignment horizontal="center"/>
    </xf>
    <xf numFmtId="0" fontId="9" fillId="2" borderId="1" xfId="1" applyFont="1" applyFill="1" applyBorder="1" applyAlignment="1" applyProtection="1"/>
    <xf numFmtId="0" fontId="9" fillId="2" borderId="3" xfId="1" applyFont="1" applyFill="1" applyBorder="1" applyAlignment="1" applyProtection="1">
      <alignment vertical="center"/>
    </xf>
    <xf numFmtId="0" fontId="9" fillId="2" borderId="2" xfId="1" applyFont="1" applyFill="1" applyBorder="1" applyAlignment="1" applyProtection="1">
      <alignment vertical="center"/>
    </xf>
    <xf numFmtId="164" fontId="8" fillId="2" borderId="1" xfId="1" applyNumberFormat="1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 applyProtection="1">
      <alignment horizontal="left"/>
    </xf>
    <xf numFmtId="0" fontId="9" fillId="2" borderId="2" xfId="1" applyFont="1" applyFill="1" applyBorder="1" applyAlignment="1" applyProtection="1">
      <alignment horizontal="left"/>
    </xf>
    <xf numFmtId="167" fontId="9" fillId="2" borderId="7" xfId="1" applyNumberFormat="1" applyFont="1" applyFill="1" applyBorder="1" applyAlignment="1" applyProtection="1">
      <alignment horizontal="center" vertical="center" wrapText="1"/>
    </xf>
    <xf numFmtId="168" fontId="9" fillId="2" borderId="3" xfId="1" applyNumberFormat="1" applyFont="1" applyFill="1" applyBorder="1" applyAlignment="1" applyProtection="1">
      <alignment horizontal="left" vertical="center" wrapText="1"/>
    </xf>
    <xf numFmtId="168" fontId="9" fillId="2" borderId="1" xfId="0" applyNumberFormat="1" applyFont="1" applyFill="1" applyBorder="1" applyAlignment="1">
      <alignment horizontal="center" vertical="center"/>
    </xf>
    <xf numFmtId="168" fontId="9" fillId="2" borderId="1" xfId="0" applyNumberFormat="1" applyFont="1" applyFill="1" applyBorder="1" applyAlignment="1">
      <alignment horizontal="center" vertical="top"/>
    </xf>
    <xf numFmtId="4" fontId="11" fillId="2" borderId="0" xfId="0" applyNumberFormat="1" applyFont="1" applyFill="1" applyAlignment="1">
      <alignment horizontal="center"/>
    </xf>
    <xf numFmtId="4" fontId="11" fillId="2" borderId="1" xfId="1" applyNumberFormat="1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center" vertical="center" wrapText="1"/>
    </xf>
    <xf numFmtId="168" fontId="9" fillId="2" borderId="2" xfId="1" applyNumberFormat="1" applyFont="1" applyFill="1" applyBorder="1" applyAlignment="1" applyProtection="1">
      <alignment horizontal="left" vertical="center" wrapText="1"/>
    </xf>
    <xf numFmtId="168" fontId="9" fillId="2" borderId="1" xfId="1" applyNumberFormat="1" applyFont="1" applyFill="1" applyBorder="1" applyAlignment="1" applyProtection="1">
      <alignment horizontal="justify"/>
    </xf>
    <xf numFmtId="168" fontId="9" fillId="2" borderId="2" xfId="1" applyNumberFormat="1" applyFont="1" applyFill="1" applyBorder="1" applyAlignment="1" applyProtection="1">
      <alignment horizontal="left"/>
    </xf>
    <xf numFmtId="168" fontId="9" fillId="2" borderId="1" xfId="1" applyNumberFormat="1" applyFont="1" applyFill="1" applyBorder="1" applyAlignment="1" applyProtection="1">
      <alignment horizontal="left"/>
    </xf>
    <xf numFmtId="0" fontId="3" fillId="2" borderId="0" xfId="1" applyFont="1" applyFill="1" applyAlignment="1" applyProtection="1">
      <alignment horizontal="justify" vertical="center"/>
    </xf>
    <xf numFmtId="0" fontId="3" fillId="2" borderId="0" xfId="1" applyFont="1" applyFill="1" applyAlignment="1" applyProtection="1">
      <alignment horizontal="center" vertical="center" wrapText="1"/>
    </xf>
    <xf numFmtId="164" fontId="3" fillId="2" borderId="0" xfId="1" applyNumberFormat="1" applyFont="1" applyFill="1" applyAlignment="1">
      <alignment horizontal="center" vertical="center" wrapText="1"/>
    </xf>
    <xf numFmtId="164" fontId="3" fillId="2" borderId="0" xfId="1" applyNumberFormat="1" applyFont="1" applyFill="1" applyAlignment="1" applyProtection="1">
      <alignment horizontal="center" vertical="center" wrapText="1"/>
    </xf>
    <xf numFmtId="164" fontId="5" fillId="2" borderId="0" xfId="1" applyNumberFormat="1" applyFont="1" applyFill="1" applyAlignment="1" applyProtection="1">
      <alignment vertical="center" wrapText="1"/>
    </xf>
    <xf numFmtId="0" fontId="0" fillId="2" borderId="0" xfId="0" applyFill="1"/>
    <xf numFmtId="164" fontId="6" fillId="2" borderId="0" xfId="0" applyNumberFormat="1" applyFont="1" applyFill="1" applyBorder="1" applyAlignment="1" applyProtection="1">
      <alignment horizontal="center" vertical="center"/>
    </xf>
    <xf numFmtId="164" fontId="6" fillId="2" borderId="0" xfId="0" applyNumberFormat="1" applyFont="1" applyFill="1" applyBorder="1" applyAlignment="1" applyProtection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/>
    </xf>
    <xf numFmtId="164" fontId="7" fillId="2" borderId="1" xfId="1" applyNumberFormat="1" applyFont="1" applyFill="1" applyBorder="1" applyAlignment="1" applyProtection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</xf>
    <xf numFmtId="1" fontId="7" fillId="2" borderId="1" xfId="1" applyNumberFormat="1" applyFont="1" applyFill="1" applyBorder="1" applyAlignment="1" applyProtection="1">
      <alignment horizontal="center" vertical="center" wrapText="1"/>
    </xf>
    <xf numFmtId="14" fontId="7" fillId="2" borderId="1" xfId="1" applyNumberFormat="1" applyFont="1" applyFill="1" applyBorder="1" applyAlignment="1" applyProtection="1">
      <alignment horizontal="center" vertical="center" wrapText="1"/>
    </xf>
    <xf numFmtId="165" fontId="9" fillId="2" borderId="1" xfId="1" applyNumberFormat="1" applyFont="1" applyFill="1" applyBorder="1" applyAlignment="1" applyProtection="1">
      <alignment horizontal="center" vertical="center"/>
    </xf>
    <xf numFmtId="165" fontId="9" fillId="2" borderId="1" xfId="1" applyNumberFormat="1" applyFont="1" applyFill="1" applyBorder="1" applyAlignment="1" applyProtection="1">
      <alignment horizontal="center" vertical="center" wrapText="1"/>
    </xf>
    <xf numFmtId="165" fontId="8" fillId="2" borderId="1" xfId="1" applyNumberFormat="1" applyFont="1" applyFill="1" applyBorder="1" applyAlignment="1" applyProtection="1">
      <alignment horizontal="center" vertical="center" wrapText="1"/>
    </xf>
    <xf numFmtId="164" fontId="8" fillId="2" borderId="5" xfId="1" applyNumberFormat="1" applyFont="1" applyFill="1" applyBorder="1" applyAlignment="1" applyProtection="1">
      <alignment horizontal="center" vertical="top" wrapText="1"/>
    </xf>
    <xf numFmtId="164" fontId="8" fillId="2" borderId="6" xfId="1" applyNumberFormat="1" applyFont="1" applyFill="1" applyBorder="1" applyAlignment="1" applyProtection="1">
      <alignment horizontal="center" vertical="top" wrapText="1"/>
    </xf>
    <xf numFmtId="164" fontId="8" fillId="2" borderId="7" xfId="1" applyNumberFormat="1" applyFont="1" applyFill="1" applyBorder="1" applyAlignment="1" applyProtection="1">
      <alignment vertical="top" wrapText="1"/>
    </xf>
    <xf numFmtId="0" fontId="9" fillId="2" borderId="1" xfId="1" applyFont="1" applyFill="1" applyBorder="1" applyAlignment="1" applyProtection="1">
      <alignment horizontal="left" vertical="center"/>
    </xf>
    <xf numFmtId="167" fontId="9" fillId="2" borderId="3" xfId="3" applyNumberFormat="1" applyFont="1" applyFill="1" applyBorder="1" applyAlignment="1" applyProtection="1">
      <alignment horizontal="center" vertical="center" wrapText="1"/>
    </xf>
    <xf numFmtId="167" fontId="9" fillId="2" borderId="3" xfId="1" applyNumberFormat="1" applyFont="1" applyFill="1" applyBorder="1" applyAlignment="1" applyProtection="1">
      <alignment horizontal="center" vertical="center" wrapText="1"/>
    </xf>
    <xf numFmtId="169" fontId="9" fillId="2" borderId="3" xfId="3" applyNumberFormat="1" applyFont="1" applyFill="1" applyBorder="1" applyAlignment="1" applyProtection="1">
      <alignment horizontal="center" vertical="center" wrapText="1"/>
    </xf>
    <xf numFmtId="164" fontId="9" fillId="2" borderId="3" xfId="1" applyNumberFormat="1" applyFont="1" applyFill="1" applyBorder="1" applyAlignment="1" applyProtection="1">
      <alignment horizontal="center" vertical="center" wrapText="1"/>
    </xf>
    <xf numFmtId="164" fontId="9" fillId="2" borderId="4" xfId="1" applyNumberFormat="1" applyFont="1" applyFill="1" applyBorder="1" applyAlignment="1" applyProtection="1">
      <alignment horizontal="center" vertical="center" wrapText="1"/>
    </xf>
    <xf numFmtId="164" fontId="8" fillId="2" borderId="1" xfId="1" applyNumberFormat="1" applyFont="1" applyFill="1" applyBorder="1" applyAlignment="1" applyProtection="1">
      <alignment vertical="center" wrapText="1"/>
    </xf>
    <xf numFmtId="4" fontId="9" fillId="2" borderId="1" xfId="0" applyNumberFormat="1" applyFont="1" applyFill="1" applyBorder="1" applyAlignment="1" applyProtection="1">
      <alignment horizontal="center" vertical="center" wrapText="1"/>
    </xf>
    <xf numFmtId="164" fontId="8" fillId="2" borderId="5" xfId="1" applyNumberFormat="1" applyFont="1" applyFill="1" applyBorder="1" applyAlignment="1" applyProtection="1">
      <alignment vertical="top" wrapText="1"/>
    </xf>
    <xf numFmtId="0" fontId="9" fillId="2" borderId="1" xfId="1" applyFont="1" applyFill="1" applyBorder="1" applyAlignment="1" applyProtection="1">
      <alignment vertical="center"/>
    </xf>
    <xf numFmtId="168" fontId="9" fillId="2" borderId="1" xfId="3" applyNumberFormat="1" applyFont="1" applyFill="1" applyBorder="1" applyAlignment="1" applyProtection="1">
      <alignment horizontal="center"/>
    </xf>
    <xf numFmtId="168" fontId="9" fillId="2" borderId="1" xfId="1" applyNumberFormat="1" applyFont="1" applyFill="1" applyBorder="1" applyAlignment="1" applyProtection="1">
      <alignment horizontal="center"/>
    </xf>
    <xf numFmtId="0" fontId="9" fillId="2" borderId="2" xfId="1" applyFont="1" applyFill="1" applyBorder="1" applyAlignment="1" applyProtection="1"/>
    <xf numFmtId="167" fontId="9" fillId="2" borderId="4" xfId="1" applyNumberFormat="1" applyFont="1" applyFill="1" applyBorder="1" applyAlignment="1" applyProtection="1">
      <alignment horizontal="center" vertical="center" wrapText="1"/>
    </xf>
    <xf numFmtId="164" fontId="8" fillId="2" borderId="2" xfId="1" applyNumberFormat="1" applyFont="1" applyFill="1" applyBorder="1" applyAlignment="1" applyProtection="1">
      <alignment vertical="center" wrapText="1"/>
    </xf>
    <xf numFmtId="0" fontId="9" fillId="2" borderId="3" xfId="1" applyFont="1" applyFill="1" applyBorder="1" applyAlignment="1" applyProtection="1">
      <alignment horizontal="left" vertical="center" wrapText="1"/>
    </xf>
    <xf numFmtId="164" fontId="8" fillId="2" borderId="4" xfId="1" applyNumberFormat="1" applyFont="1" applyFill="1" applyBorder="1" applyAlignment="1" applyProtection="1">
      <alignment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164" fontId="9" fillId="2" borderId="8" xfId="1" applyNumberFormat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left" vertical="center" wrapText="1"/>
    </xf>
    <xf numFmtId="164" fontId="8" fillId="2" borderId="7" xfId="1" applyNumberFormat="1" applyFont="1" applyFill="1" applyBorder="1" applyAlignment="1" applyProtection="1">
      <alignment horizontal="left" vertical="top" wrapText="1"/>
    </xf>
    <xf numFmtId="0" fontId="9" fillId="2" borderId="7" xfId="1" applyFont="1" applyFill="1" applyBorder="1" applyAlignment="1" applyProtection="1">
      <alignment horizontal="justify"/>
    </xf>
    <xf numFmtId="168" fontId="9" fillId="2" borderId="7" xfId="0" applyNumberFormat="1" applyFont="1" applyFill="1" applyBorder="1" applyAlignment="1">
      <alignment horizontal="center" vertical="center"/>
    </xf>
    <xf numFmtId="0" fontId="9" fillId="2" borderId="9" xfId="1" applyFont="1" applyFill="1" applyBorder="1" applyAlignment="1" applyProtection="1">
      <alignment horizontal="left" vertical="center"/>
    </xf>
    <xf numFmtId="167" fontId="9" fillId="2" borderId="10" xfId="3" applyNumberFormat="1" applyFont="1" applyFill="1" applyBorder="1" applyAlignment="1" applyProtection="1">
      <alignment horizontal="center" vertical="center" wrapText="1"/>
    </xf>
    <xf numFmtId="167" fontId="9" fillId="2" borderId="10" xfId="1" applyNumberFormat="1" applyFont="1" applyFill="1" applyBorder="1" applyAlignment="1" applyProtection="1">
      <alignment horizontal="center" vertical="center" wrapText="1"/>
    </xf>
    <xf numFmtId="169" fontId="9" fillId="2" borderId="10" xfId="3" applyNumberFormat="1" applyFont="1" applyFill="1" applyBorder="1" applyAlignment="1" applyProtection="1">
      <alignment horizontal="center" vertical="center" wrapText="1"/>
    </xf>
    <xf numFmtId="164" fontId="9" fillId="2" borderId="10" xfId="1" applyNumberFormat="1" applyFont="1" applyFill="1" applyBorder="1" applyAlignment="1" applyProtection="1">
      <alignment horizontal="center" vertical="center" wrapText="1"/>
    </xf>
    <xf numFmtId="168" fontId="9" fillId="2" borderId="4" xfId="1" applyNumberFormat="1" applyFont="1" applyFill="1" applyBorder="1" applyAlignment="1" applyProtection="1">
      <alignment horizontal="left" vertical="center" wrapText="1"/>
    </xf>
    <xf numFmtId="168" fontId="9" fillId="2" borderId="1" xfId="3" applyNumberFormat="1" applyFont="1" applyFill="1" applyBorder="1" applyAlignment="1" applyProtection="1">
      <alignment horizontal="center" vertical="center" wrapText="1"/>
    </xf>
    <xf numFmtId="168" fontId="9" fillId="2" borderId="1" xfId="0" applyNumberFormat="1" applyFont="1" applyFill="1" applyBorder="1" applyAlignment="1">
      <alignment horizontal="center" vertical="center" wrapText="1"/>
    </xf>
    <xf numFmtId="168" fontId="9" fillId="2" borderId="3" xfId="1" applyNumberFormat="1" applyFont="1" applyFill="1" applyBorder="1" applyAlignment="1" applyProtection="1">
      <alignment horizontal="center" vertical="center" wrapText="1"/>
    </xf>
    <xf numFmtId="168" fontId="9" fillId="2" borderId="3" xfId="3" applyNumberFormat="1" applyFont="1" applyFill="1" applyBorder="1" applyAlignment="1" applyProtection="1">
      <alignment horizontal="center" vertical="center" wrapText="1"/>
    </xf>
    <xf numFmtId="168" fontId="9" fillId="2" borderId="4" xfId="1" applyNumberFormat="1" applyFont="1" applyFill="1" applyBorder="1" applyAlignment="1" applyProtection="1">
      <alignment horizontal="center" vertical="center" wrapText="1"/>
    </xf>
    <xf numFmtId="168" fontId="7" fillId="2" borderId="1" xfId="1" applyNumberFormat="1" applyFont="1" applyFill="1" applyBorder="1" applyAlignment="1" applyProtection="1">
      <alignment horizontal="left" vertical="center"/>
    </xf>
    <xf numFmtId="164" fontId="8" fillId="2" borderId="7" xfId="1" applyNumberFormat="1" applyFont="1" applyFill="1" applyBorder="1" applyAlignment="1" applyProtection="1">
      <alignment horizontal="center" vertical="top" wrapText="1"/>
    </xf>
    <xf numFmtId="0" fontId="0" fillId="2" borderId="0" xfId="0" applyFill="1" applyAlignment="1"/>
    <xf numFmtId="0" fontId="0" fillId="2" borderId="0" xfId="0" applyFill="1" applyAlignment="1">
      <alignment horizontal="center"/>
    </xf>
    <xf numFmtId="164" fontId="5" fillId="2" borderId="0" xfId="1" applyNumberFormat="1" applyFont="1" applyFill="1" applyAlignment="1">
      <alignment vertical="center" wrapText="1"/>
    </xf>
    <xf numFmtId="164" fontId="8" fillId="2" borderId="0" xfId="1" applyNumberFormat="1" applyFont="1" applyFill="1" applyBorder="1" applyAlignment="1" applyProtection="1">
      <alignment horizontal="left" vertical="top" wrapText="1"/>
    </xf>
    <xf numFmtId="0" fontId="3" fillId="2" borderId="0" xfId="1" applyFont="1" applyFill="1" applyAlignment="1">
      <alignment horizontal="justify" vertical="center"/>
    </xf>
    <xf numFmtId="164" fontId="5" fillId="2" borderId="0" xfId="1" applyNumberFormat="1" applyFont="1" applyFill="1" applyAlignment="1">
      <alignment horizontal="left" vertical="top" wrapText="1"/>
    </xf>
    <xf numFmtId="0" fontId="5" fillId="2" borderId="0" xfId="1" applyFont="1" applyFill="1" applyAlignment="1">
      <alignment horizontal="left" vertical="top" wrapText="1"/>
    </xf>
    <xf numFmtId="0" fontId="9" fillId="3" borderId="1" xfId="1" applyFont="1" applyFill="1" applyBorder="1" applyAlignment="1" applyProtection="1">
      <alignment vertical="center"/>
    </xf>
    <xf numFmtId="167" fontId="9" fillId="3" borderId="1" xfId="3" applyNumberFormat="1" applyFont="1" applyFill="1" applyBorder="1" applyAlignment="1" applyProtection="1">
      <alignment horizontal="center" vertical="center" wrapText="1"/>
    </xf>
    <xf numFmtId="164" fontId="9" fillId="3" borderId="1" xfId="1" applyNumberFormat="1" applyFont="1" applyFill="1" applyBorder="1" applyAlignment="1" applyProtection="1">
      <alignment horizontal="center" vertical="center" wrapText="1"/>
    </xf>
    <xf numFmtId="164" fontId="8" fillId="3" borderId="1" xfId="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/>
    <xf numFmtId="169" fontId="9" fillId="3" borderId="1" xfId="3" applyNumberFormat="1" applyFont="1" applyFill="1" applyBorder="1" applyAlignment="1" applyProtection="1">
      <alignment horizontal="center" vertical="center" wrapText="1"/>
    </xf>
    <xf numFmtId="164" fontId="8" fillId="3" borderId="5" xfId="1" applyNumberFormat="1" applyFont="1" applyFill="1" applyBorder="1" applyAlignment="1" applyProtection="1">
      <alignment horizontal="left" vertical="top" wrapText="1"/>
    </xf>
    <xf numFmtId="164" fontId="9" fillId="3" borderId="4" xfId="1" applyNumberFormat="1" applyFont="1" applyFill="1" applyBorder="1" applyAlignment="1" applyProtection="1">
      <alignment horizontal="center" vertical="center" wrapText="1"/>
    </xf>
    <xf numFmtId="164" fontId="8" fillId="3" borderId="4" xfId="1" applyNumberFormat="1" applyFont="1" applyFill="1" applyBorder="1" applyAlignment="1" applyProtection="1">
      <alignment vertical="center" wrapText="1"/>
    </xf>
    <xf numFmtId="168" fontId="9" fillId="2" borderId="1" xfId="1" applyNumberFormat="1" applyFont="1" applyFill="1" applyBorder="1" applyAlignment="1" applyProtection="1">
      <alignment horizontal="justify" vertical="center"/>
    </xf>
    <xf numFmtId="168" fontId="9" fillId="3" borderId="1" xfId="1" applyNumberFormat="1" applyFont="1" applyFill="1" applyBorder="1" applyAlignment="1" applyProtection="1"/>
    <xf numFmtId="168" fontId="9" fillId="3" borderId="1" xfId="3" applyNumberFormat="1" applyFont="1" applyFill="1" applyBorder="1" applyAlignment="1" applyProtection="1">
      <alignment horizontal="center" vertical="center" wrapText="1"/>
    </xf>
    <xf numFmtId="168" fontId="9" fillId="3" borderId="1" xfId="1" applyNumberFormat="1" applyFont="1" applyFill="1" applyBorder="1" applyAlignment="1" applyProtection="1">
      <alignment horizontal="center" vertical="center" wrapText="1"/>
    </xf>
    <xf numFmtId="168" fontId="9" fillId="3" borderId="2" xfId="1" applyNumberFormat="1" applyFont="1" applyFill="1" applyBorder="1" applyAlignment="1" applyProtection="1">
      <alignment horizontal="left" vertical="center"/>
    </xf>
    <xf numFmtId="168" fontId="9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168" fontId="9" fillId="3" borderId="1" xfId="1" applyNumberFormat="1" applyFont="1" applyFill="1" applyBorder="1" applyAlignment="1" applyProtection="1">
      <alignment horizontal="left" wrapText="1"/>
    </xf>
    <xf numFmtId="168" fontId="9" fillId="3" borderId="1" xfId="0" applyNumberFormat="1" applyFont="1" applyFill="1" applyBorder="1" applyAlignment="1">
      <alignment horizontal="center"/>
    </xf>
    <xf numFmtId="0" fontId="9" fillId="3" borderId="1" xfId="1" applyFont="1" applyFill="1" applyBorder="1" applyAlignment="1" applyProtection="1">
      <alignment horizontal="left" vertical="center"/>
    </xf>
    <xf numFmtId="0" fontId="0" fillId="2" borderId="0" xfId="0" applyFont="1" applyFill="1" applyAlignment="1">
      <alignment vertical="center"/>
    </xf>
    <xf numFmtId="0" fontId="0" fillId="3" borderId="1" xfId="0" applyFont="1" applyFill="1" applyBorder="1"/>
    <xf numFmtId="0" fontId="9" fillId="4" borderId="2" xfId="1" applyFont="1" applyFill="1" applyBorder="1" applyAlignment="1" applyProtection="1">
      <alignment horizontal="left" vertical="center" wrapText="1"/>
    </xf>
    <xf numFmtId="168" fontId="9" fillId="4" borderId="1" xfId="1" applyNumberFormat="1" applyFont="1" applyFill="1" applyBorder="1" applyAlignment="1" applyProtection="1">
      <alignment horizontal="center" vertical="center" wrapText="1"/>
    </xf>
    <xf numFmtId="168" fontId="9" fillId="5" borderId="1" xfId="1" applyNumberFormat="1" applyFont="1" applyFill="1" applyBorder="1" applyAlignment="1" applyProtection="1">
      <alignment horizontal="center" vertical="center" wrapText="1"/>
    </xf>
    <xf numFmtId="168" fontId="9" fillId="6" borderId="1" xfId="1" applyNumberFormat="1" applyFont="1" applyFill="1" applyBorder="1" applyAlignment="1" applyProtection="1">
      <alignment horizontal="center" vertical="center" wrapText="1"/>
    </xf>
    <xf numFmtId="4" fontId="11" fillId="6" borderId="1" xfId="1" applyNumberFormat="1" applyFont="1" applyFill="1" applyBorder="1" applyAlignment="1" applyProtection="1">
      <alignment horizontal="center" vertical="center" wrapText="1"/>
    </xf>
    <xf numFmtId="168" fontId="9" fillId="5" borderId="1" xfId="1" applyNumberFormat="1" applyFont="1" applyFill="1" applyBorder="1" applyAlignment="1" applyProtection="1">
      <alignment horizontal="justify"/>
    </xf>
    <xf numFmtId="164" fontId="8" fillId="5" borderId="1" xfId="1" applyNumberFormat="1" applyFont="1" applyFill="1" applyBorder="1" applyAlignment="1" applyProtection="1">
      <alignment horizontal="left" vertical="center" wrapText="1"/>
    </xf>
    <xf numFmtId="164" fontId="7" fillId="2" borderId="2" xfId="1" applyNumberFormat="1" applyFont="1" applyFill="1" applyBorder="1" applyAlignment="1" applyProtection="1">
      <alignment horizontal="center" vertical="center" wrapText="1"/>
    </xf>
    <xf numFmtId="164" fontId="7" fillId="2" borderId="4" xfId="1" applyNumberFormat="1" applyFont="1" applyFill="1" applyBorder="1" applyAlignment="1" applyProtection="1">
      <alignment horizontal="center" vertical="center" wrapText="1"/>
    </xf>
    <xf numFmtId="164" fontId="8" fillId="4" borderId="7" xfId="1" applyNumberFormat="1" applyFont="1" applyFill="1" applyBorder="1" applyAlignment="1" applyProtection="1">
      <alignment horizontal="left" vertical="top" wrapText="1"/>
    </xf>
    <xf numFmtId="164" fontId="8" fillId="4" borderId="5" xfId="1" applyNumberFormat="1" applyFont="1" applyFill="1" applyBorder="1" applyAlignment="1" applyProtection="1">
      <alignment horizontal="left" vertical="top" wrapText="1"/>
    </xf>
    <xf numFmtId="164" fontId="8" fillId="4" borderId="6" xfId="1" applyNumberFormat="1" applyFont="1" applyFill="1" applyBorder="1" applyAlignment="1" applyProtection="1">
      <alignment horizontal="left" vertical="top" wrapText="1"/>
    </xf>
    <xf numFmtId="164" fontId="8" fillId="5" borderId="7" xfId="1" applyNumberFormat="1" applyFont="1" applyFill="1" applyBorder="1" applyAlignment="1" applyProtection="1">
      <alignment horizontal="left" vertical="top" wrapText="1"/>
    </xf>
    <xf numFmtId="164" fontId="8" fillId="5" borderId="5" xfId="1" applyNumberFormat="1" applyFont="1" applyFill="1" applyBorder="1" applyAlignment="1" applyProtection="1">
      <alignment horizontal="left" vertical="top" wrapText="1"/>
    </xf>
    <xf numFmtId="164" fontId="8" fillId="5" borderId="6" xfId="1" applyNumberFormat="1" applyFont="1" applyFill="1" applyBorder="1" applyAlignment="1" applyProtection="1">
      <alignment horizontal="left" vertical="top" wrapText="1"/>
    </xf>
    <xf numFmtId="164" fontId="8" fillId="5" borderId="7" xfId="1" applyNumberFormat="1" applyFont="1" applyFill="1" applyBorder="1" applyAlignment="1" applyProtection="1">
      <alignment horizontal="left" vertical="center" wrapText="1"/>
    </xf>
    <xf numFmtId="164" fontId="8" fillId="5" borderId="5" xfId="1" applyNumberFormat="1" applyFont="1" applyFill="1" applyBorder="1" applyAlignment="1" applyProtection="1">
      <alignment horizontal="left" vertical="center" wrapText="1"/>
    </xf>
    <xf numFmtId="164" fontId="8" fillId="5" borderId="6" xfId="1" applyNumberFormat="1" applyFont="1" applyFill="1" applyBorder="1" applyAlignment="1" applyProtection="1">
      <alignment horizontal="left" vertical="center" wrapText="1"/>
    </xf>
    <xf numFmtId="164" fontId="8" fillId="2" borderId="7" xfId="1" applyNumberFormat="1" applyFont="1" applyFill="1" applyBorder="1" applyAlignment="1" applyProtection="1">
      <alignment horizontal="center" vertical="center" wrapText="1"/>
    </xf>
    <xf numFmtId="164" fontId="8" fillId="2" borderId="5" xfId="1" applyNumberFormat="1" applyFont="1" applyFill="1" applyBorder="1" applyAlignment="1" applyProtection="1">
      <alignment horizontal="center" vertical="center" wrapText="1"/>
    </xf>
    <xf numFmtId="164" fontId="8" fillId="2" borderId="6" xfId="1" applyNumberFormat="1" applyFont="1" applyFill="1" applyBorder="1" applyAlignment="1" applyProtection="1">
      <alignment horizontal="center" vertical="center" wrapText="1"/>
    </xf>
    <xf numFmtId="0" fontId="9" fillId="2" borderId="0" xfId="1" applyFont="1" applyFill="1" applyAlignment="1">
      <alignment horizontal="left" vertical="center" wrapText="1"/>
    </xf>
    <xf numFmtId="164" fontId="8" fillId="2" borderId="7" xfId="1" applyNumberFormat="1" applyFont="1" applyFill="1" applyBorder="1" applyAlignment="1" applyProtection="1">
      <alignment horizontal="center" vertical="top" wrapText="1"/>
    </xf>
    <xf numFmtId="164" fontId="8" fillId="2" borderId="5" xfId="1" applyNumberFormat="1" applyFont="1" applyFill="1" applyBorder="1" applyAlignment="1" applyProtection="1">
      <alignment horizontal="center" vertical="top" wrapText="1"/>
    </xf>
    <xf numFmtId="164" fontId="8" fillId="2" borderId="6" xfId="1" applyNumberFormat="1" applyFont="1" applyFill="1" applyBorder="1" applyAlignment="1" applyProtection="1">
      <alignment horizontal="center" vertical="top" wrapText="1"/>
    </xf>
    <xf numFmtId="0" fontId="9" fillId="2" borderId="2" xfId="1" applyFont="1" applyFill="1" applyBorder="1" applyAlignment="1" applyProtection="1">
      <alignment horizontal="left" vertical="center" wrapText="1"/>
    </xf>
    <xf numFmtId="0" fontId="9" fillId="2" borderId="3" xfId="1" applyFont="1" applyFill="1" applyBorder="1" applyAlignment="1" applyProtection="1">
      <alignment horizontal="left" vertical="center" wrapText="1"/>
    </xf>
    <xf numFmtId="0" fontId="9" fillId="2" borderId="4" xfId="1" applyFont="1" applyFill="1" applyBorder="1" applyAlignment="1" applyProtection="1">
      <alignment horizontal="left" vertical="center" wrapText="1"/>
    </xf>
    <xf numFmtId="164" fontId="8" fillId="2" borderId="7" xfId="1" applyNumberFormat="1" applyFont="1" applyFill="1" applyBorder="1" applyAlignment="1" applyProtection="1">
      <alignment horizontal="left" vertical="top" wrapText="1"/>
    </xf>
    <xf numFmtId="164" fontId="8" fillId="2" borderId="5" xfId="1" applyNumberFormat="1" applyFont="1" applyFill="1" applyBorder="1" applyAlignment="1" applyProtection="1">
      <alignment horizontal="left" vertical="top" wrapText="1"/>
    </xf>
    <xf numFmtId="164" fontId="8" fillId="2" borderId="6" xfId="1" applyNumberFormat="1" applyFont="1" applyFill="1" applyBorder="1" applyAlignment="1" applyProtection="1">
      <alignment horizontal="left" vertical="top" wrapText="1"/>
    </xf>
    <xf numFmtId="0" fontId="9" fillId="3" borderId="2" xfId="1" applyFont="1" applyFill="1" applyBorder="1" applyAlignment="1" applyProtection="1">
      <alignment horizontal="left" vertical="center" wrapText="1"/>
    </xf>
    <xf numFmtId="0" fontId="9" fillId="3" borderId="3" xfId="1" applyFont="1" applyFill="1" applyBorder="1" applyAlignment="1" applyProtection="1">
      <alignment horizontal="left" vertical="center" wrapText="1"/>
    </xf>
    <xf numFmtId="164" fontId="8" fillId="5" borderId="1" xfId="1" applyNumberFormat="1" applyFont="1" applyFill="1" applyBorder="1" applyAlignment="1" applyProtection="1">
      <alignment horizontal="left" vertical="top" wrapText="1"/>
    </xf>
    <xf numFmtId="164" fontId="4" fillId="2" borderId="0" xfId="1" applyNumberFormat="1" applyFont="1" applyFill="1" applyAlignment="1">
      <alignment horizontal="center" vertical="center" wrapText="1"/>
    </xf>
    <xf numFmtId="0" fontId="9" fillId="4" borderId="2" xfId="1" applyFont="1" applyFill="1" applyBorder="1" applyAlignment="1" applyProtection="1">
      <alignment horizontal="left" vertical="center" wrapText="1"/>
    </xf>
    <xf numFmtId="0" fontId="9" fillId="4" borderId="3" xfId="1" applyFont="1" applyFill="1" applyBorder="1" applyAlignment="1" applyProtection="1">
      <alignment horizontal="left" vertical="center" wrapText="1"/>
    </xf>
    <xf numFmtId="0" fontId="9" fillId="4" borderId="4" xfId="1" applyFont="1" applyFill="1" applyBorder="1" applyAlignment="1" applyProtection="1">
      <alignment horizontal="left" vertical="center" wrapText="1"/>
    </xf>
    <xf numFmtId="164" fontId="6" fillId="2" borderId="0" xfId="0" applyNumberFormat="1" applyFont="1" applyFill="1" applyBorder="1" applyAlignment="1" applyProtection="1">
      <alignment horizontal="center" vertical="center" wrapText="1"/>
    </xf>
    <xf numFmtId="4" fontId="11" fillId="4" borderId="1" xfId="1" applyNumberFormat="1" applyFont="1" applyFill="1" applyBorder="1" applyAlignment="1" applyProtection="1">
      <alignment horizontal="center" vertical="center" wrapText="1"/>
    </xf>
    <xf numFmtId="4" fontId="11" fillId="4" borderId="1" xfId="0" applyNumberFormat="1" applyFont="1" applyFill="1" applyBorder="1" applyAlignment="1" applyProtection="1">
      <alignment horizontal="center" vertical="center" wrapText="1"/>
    </xf>
    <xf numFmtId="166" fontId="7" fillId="4" borderId="1" xfId="3" applyFont="1" applyFill="1" applyBorder="1" applyAlignment="1" applyProtection="1">
      <alignment vertical="center" wrapText="1"/>
    </xf>
  </cellXfs>
  <cellStyles count="5">
    <cellStyle name="Обычный" xfId="0" builtinId="0"/>
    <cellStyle name="Обычный 2" xfId="1" xr:uid="{00000000-0005-0000-0000-000001000000}"/>
    <cellStyle name="Обычный 3" xfId="4" xr:uid="{C746880C-2B64-4F92-924A-A6654BAE4A59}"/>
    <cellStyle name="Обычный 6 2" xfId="2" xr:uid="{00000000-0005-0000-0000-000002000000}"/>
    <cellStyle name="Финансовый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AG176"/>
  <sheetViews>
    <sheetView tabSelected="1" zoomScale="50" zoomScaleNormal="50" workbookViewId="0">
      <pane xSplit="1" ySplit="7" topLeftCell="C87" activePane="bottomRight" state="frozen"/>
      <selection pane="topRight" activeCell="B1" sqref="B1"/>
      <selection pane="bottomLeft" activeCell="A8" sqref="A8"/>
      <selection pane="bottomRight" activeCell="E91" sqref="E91"/>
    </sheetView>
  </sheetViews>
  <sheetFormatPr defaultColWidth="9.109375" defaultRowHeight="14.4" x14ac:dyDescent="0.3"/>
  <cols>
    <col min="1" max="1" width="58.33203125" style="103" customWidth="1"/>
    <col min="2" max="2" width="24.88671875" style="104" customWidth="1"/>
    <col min="3" max="3" width="15.88671875" style="104" customWidth="1"/>
    <col min="4" max="4" width="20.109375" style="104" customWidth="1"/>
    <col min="5" max="5" width="18.5546875" style="104" customWidth="1"/>
    <col min="6" max="6" width="21.33203125" style="104" customWidth="1"/>
    <col min="7" max="7" width="23.33203125" style="104" bestFit="1" customWidth="1"/>
    <col min="8" max="8" width="16.6640625" style="104" customWidth="1"/>
    <col min="9" max="9" width="18.6640625" style="104" customWidth="1"/>
    <col min="10" max="10" width="16.5546875" style="104" customWidth="1"/>
    <col min="11" max="11" width="19" style="104" customWidth="1"/>
    <col min="12" max="12" width="18.44140625" style="104" customWidth="1"/>
    <col min="13" max="13" width="15.88671875" style="104" customWidth="1"/>
    <col min="14" max="14" width="16.44140625" style="104" customWidth="1"/>
    <col min="15" max="15" width="17" style="104" customWidth="1"/>
    <col min="16" max="16" width="15.5546875" style="104" customWidth="1"/>
    <col min="17" max="17" width="16.44140625" style="104" customWidth="1"/>
    <col min="18" max="18" width="16.6640625" style="104" customWidth="1"/>
    <col min="19" max="19" width="17.88671875" style="104" customWidth="1"/>
    <col min="20" max="20" width="13.5546875" style="104" customWidth="1"/>
    <col min="21" max="21" width="16.44140625" style="104" customWidth="1"/>
    <col min="22" max="22" width="15.33203125" style="104" customWidth="1"/>
    <col min="23" max="23" width="17" style="104" customWidth="1"/>
    <col min="24" max="24" width="16" style="104" customWidth="1"/>
    <col min="25" max="25" width="18.109375" style="104" customWidth="1"/>
    <col min="26" max="26" width="16.5546875" style="104" customWidth="1"/>
    <col min="27" max="27" width="18.44140625" style="104" customWidth="1"/>
    <col min="28" max="28" width="16" style="104" customWidth="1"/>
    <col min="29" max="29" width="18.109375" style="104" customWidth="1"/>
    <col min="30" max="30" width="17" style="104" customWidth="1"/>
    <col min="31" max="31" width="16.5546875" style="104" customWidth="1"/>
    <col min="32" max="32" width="81.109375" style="53" customWidth="1"/>
    <col min="33" max="16384" width="9.109375" style="53"/>
  </cols>
  <sheetData>
    <row r="1" spans="1:33" ht="21" x14ac:dyDescent="0.3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165"/>
      <c r="U1" s="165"/>
      <c r="V1" s="165"/>
      <c r="W1" s="165"/>
      <c r="X1" s="165"/>
      <c r="Y1" s="165"/>
      <c r="Z1" s="50"/>
      <c r="AA1" s="50"/>
      <c r="AB1" s="50"/>
      <c r="AC1" s="51"/>
      <c r="AD1" s="51"/>
      <c r="AE1" s="51"/>
      <c r="AF1" s="52"/>
    </row>
    <row r="2" spans="1:33" ht="21" x14ac:dyDescent="0.3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51"/>
      <c r="AF2" s="52"/>
    </row>
    <row r="3" spans="1:33" ht="20.25" customHeight="1" x14ac:dyDescent="0.3">
      <c r="A3" s="169" t="s">
        <v>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</row>
    <row r="4" spans="1:33" ht="20.25" customHeight="1" x14ac:dyDescent="0.3">
      <c r="A4" s="169" t="s">
        <v>1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</row>
    <row r="5" spans="1:33" ht="20.399999999999999" x14ac:dyDescent="0.3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49"/>
      <c r="Q5" s="49"/>
      <c r="R5" s="49"/>
      <c r="S5" s="49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2"/>
    </row>
    <row r="6" spans="1:33" ht="57.75" customHeight="1" x14ac:dyDescent="0.3">
      <c r="A6" s="56" t="s">
        <v>2</v>
      </c>
      <c r="B6" s="57" t="s">
        <v>75</v>
      </c>
      <c r="C6" s="57" t="s">
        <v>74</v>
      </c>
      <c r="D6" s="57" t="s">
        <v>76</v>
      </c>
      <c r="E6" s="57" t="s">
        <v>77</v>
      </c>
      <c r="F6" s="57" t="s">
        <v>3</v>
      </c>
      <c r="G6" s="57"/>
      <c r="H6" s="138" t="s">
        <v>4</v>
      </c>
      <c r="I6" s="139"/>
      <c r="J6" s="138" t="s">
        <v>5</v>
      </c>
      <c r="K6" s="139"/>
      <c r="L6" s="138" t="s">
        <v>6</v>
      </c>
      <c r="M6" s="139"/>
      <c r="N6" s="138" t="s">
        <v>7</v>
      </c>
      <c r="O6" s="139"/>
      <c r="P6" s="138" t="s">
        <v>8</v>
      </c>
      <c r="Q6" s="139"/>
      <c r="R6" s="138" t="s">
        <v>9</v>
      </c>
      <c r="S6" s="139"/>
      <c r="T6" s="138" t="s">
        <v>10</v>
      </c>
      <c r="U6" s="139"/>
      <c r="V6" s="138" t="s">
        <v>11</v>
      </c>
      <c r="W6" s="139"/>
      <c r="X6" s="138" t="s">
        <v>12</v>
      </c>
      <c r="Y6" s="139"/>
      <c r="Z6" s="138" t="s">
        <v>13</v>
      </c>
      <c r="AA6" s="139"/>
      <c r="AB6" s="138" t="s">
        <v>14</v>
      </c>
      <c r="AC6" s="139"/>
      <c r="AD6" s="138" t="s">
        <v>15</v>
      </c>
      <c r="AE6" s="139"/>
      <c r="AF6" s="58" t="s">
        <v>16</v>
      </c>
    </row>
    <row r="7" spans="1:33" ht="36" x14ac:dyDescent="0.3">
      <c r="A7" s="56"/>
      <c r="B7" s="59" t="s">
        <v>72</v>
      </c>
      <c r="C7" s="60">
        <v>44986</v>
      </c>
      <c r="D7" s="60">
        <v>44986</v>
      </c>
      <c r="E7" s="60">
        <v>44986</v>
      </c>
      <c r="F7" s="57" t="s">
        <v>17</v>
      </c>
      <c r="G7" s="57" t="s">
        <v>18</v>
      </c>
      <c r="H7" s="20" t="s">
        <v>19</v>
      </c>
      <c r="I7" s="20" t="s">
        <v>20</v>
      </c>
      <c r="J7" s="20" t="s">
        <v>19</v>
      </c>
      <c r="K7" s="20" t="s">
        <v>20</v>
      </c>
      <c r="L7" s="20" t="s">
        <v>19</v>
      </c>
      <c r="M7" s="20" t="s">
        <v>20</v>
      </c>
      <c r="N7" s="20" t="s">
        <v>19</v>
      </c>
      <c r="O7" s="20" t="s">
        <v>20</v>
      </c>
      <c r="P7" s="20" t="s">
        <v>19</v>
      </c>
      <c r="Q7" s="20" t="s">
        <v>20</v>
      </c>
      <c r="R7" s="20" t="s">
        <v>19</v>
      </c>
      <c r="S7" s="20" t="s">
        <v>20</v>
      </c>
      <c r="T7" s="20" t="s">
        <v>19</v>
      </c>
      <c r="U7" s="20" t="s">
        <v>20</v>
      </c>
      <c r="V7" s="20" t="s">
        <v>19</v>
      </c>
      <c r="W7" s="20" t="s">
        <v>20</v>
      </c>
      <c r="X7" s="20" t="s">
        <v>19</v>
      </c>
      <c r="Y7" s="20" t="s">
        <v>20</v>
      </c>
      <c r="Z7" s="20" t="s">
        <v>19</v>
      </c>
      <c r="AA7" s="20" t="s">
        <v>20</v>
      </c>
      <c r="AB7" s="20" t="s">
        <v>19</v>
      </c>
      <c r="AC7" s="20" t="s">
        <v>20</v>
      </c>
      <c r="AD7" s="20" t="s">
        <v>19</v>
      </c>
      <c r="AE7" s="20" t="s">
        <v>20</v>
      </c>
      <c r="AF7" s="58"/>
    </row>
    <row r="8" spans="1:33" ht="18" x14ac:dyDescent="0.3">
      <c r="A8" s="61">
        <v>1</v>
      </c>
      <c r="B8" s="62">
        <v>2</v>
      </c>
      <c r="C8" s="62">
        <v>3</v>
      </c>
      <c r="D8" s="62">
        <v>4</v>
      </c>
      <c r="E8" s="62">
        <v>5</v>
      </c>
      <c r="F8" s="62">
        <v>6</v>
      </c>
      <c r="G8" s="62">
        <v>7</v>
      </c>
      <c r="H8" s="62">
        <v>8</v>
      </c>
      <c r="I8" s="62">
        <v>9</v>
      </c>
      <c r="J8" s="62">
        <v>10</v>
      </c>
      <c r="K8" s="62">
        <v>11</v>
      </c>
      <c r="L8" s="62">
        <v>12</v>
      </c>
      <c r="M8" s="62">
        <v>13</v>
      </c>
      <c r="N8" s="62">
        <v>14</v>
      </c>
      <c r="O8" s="62">
        <v>15</v>
      </c>
      <c r="P8" s="62">
        <v>16</v>
      </c>
      <c r="Q8" s="62">
        <v>17</v>
      </c>
      <c r="R8" s="62">
        <v>18</v>
      </c>
      <c r="S8" s="62">
        <v>19</v>
      </c>
      <c r="T8" s="62">
        <v>20</v>
      </c>
      <c r="U8" s="62">
        <v>21</v>
      </c>
      <c r="V8" s="62">
        <v>22</v>
      </c>
      <c r="W8" s="62">
        <v>23</v>
      </c>
      <c r="X8" s="62">
        <v>24</v>
      </c>
      <c r="Y8" s="62">
        <v>25</v>
      </c>
      <c r="Z8" s="62">
        <v>26</v>
      </c>
      <c r="AA8" s="62">
        <v>27</v>
      </c>
      <c r="AB8" s="62">
        <v>28</v>
      </c>
      <c r="AC8" s="62">
        <v>29</v>
      </c>
      <c r="AD8" s="62">
        <v>30</v>
      </c>
      <c r="AE8" s="62">
        <v>31</v>
      </c>
      <c r="AF8" s="63">
        <v>32</v>
      </c>
    </row>
    <row r="9" spans="1:33" s="4" customFormat="1" ht="41.4" hidden="1" customHeight="1" x14ac:dyDescent="0.3">
      <c r="A9" s="1" t="s">
        <v>21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"/>
    </row>
    <row r="10" spans="1:33" s="4" customFormat="1" ht="28.8" hidden="1" customHeight="1" x14ac:dyDescent="0.3">
      <c r="A10" s="1" t="s">
        <v>22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3"/>
    </row>
    <row r="11" spans="1:33" s="4" customFormat="1" ht="53.4" hidden="1" customHeight="1" x14ac:dyDescent="0.3">
      <c r="A11" s="26" t="s">
        <v>23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8"/>
      <c r="AF11" s="24"/>
    </row>
    <row r="12" spans="1:33" s="4" customFormat="1" ht="18" hidden="1" x14ac:dyDescent="0.35">
      <c r="A12" s="5" t="s">
        <v>24</v>
      </c>
      <c r="B12" s="22">
        <f>H12+J12+L12+N12+P12+R12+T12+V12+X12+Z12+AB12+AD12</f>
        <v>0</v>
      </c>
      <c r="C12" s="22">
        <f>H12+J12+L12+N12+P12+R12+T12+V12+X12+Z12+AB12</f>
        <v>0</v>
      </c>
      <c r="D12" s="23">
        <v>0</v>
      </c>
      <c r="E12" s="23">
        <v>0</v>
      </c>
      <c r="F12" s="8">
        <f>IFERROR(E12/B12*100,0)</f>
        <v>0</v>
      </c>
      <c r="G12" s="8">
        <f>IFERROR(E12/C12*100,0)</f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64"/>
    </row>
    <row r="13" spans="1:33" s="4" customFormat="1" ht="18" hidden="1" x14ac:dyDescent="0.35">
      <c r="A13" s="5" t="s">
        <v>25</v>
      </c>
      <c r="B13" s="22">
        <f>H13+J13+L13+N13+P13+R13+T13+V13+X13+Z13+AB13+AD13</f>
        <v>0</v>
      </c>
      <c r="C13" s="22">
        <f>H13+J13+L13+N13+P13+R13+T13+V13+X13+Z13+AB13</f>
        <v>0</v>
      </c>
      <c r="D13" s="23">
        <f>E13</f>
        <v>0</v>
      </c>
      <c r="E13" s="22">
        <f>I13+K13+M13+O13+Q13+S13+U13+W13+Y13+AA13+AC13+AE13</f>
        <v>0</v>
      </c>
      <c r="F13" s="8">
        <f>IFERROR(E13/B13*100,0)</f>
        <v>0</v>
      </c>
      <c r="G13" s="8">
        <f>IFERROR(E13/C13*100,0)</f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f>AD62</f>
        <v>0</v>
      </c>
      <c r="AE13" s="20">
        <v>0</v>
      </c>
      <c r="AF13" s="64"/>
    </row>
    <row r="14" spans="1:33" s="4" customFormat="1" ht="18" hidden="1" x14ac:dyDescent="0.35">
      <c r="A14" s="5" t="s">
        <v>26</v>
      </c>
      <c r="B14" s="22">
        <v>0</v>
      </c>
      <c r="C14" s="22">
        <f>H14+J14+L14+N14+P14+R14+T14+V14+X14+Z14+AB14</f>
        <v>0</v>
      </c>
      <c r="D14" s="23">
        <f>E14</f>
        <v>0</v>
      </c>
      <c r="E14" s="22">
        <f>I14+K14+M14+O14+Q14+S14+U14+W14+Y14+AA14+AC14+AE14</f>
        <v>0</v>
      </c>
      <c r="F14" s="8">
        <f>IFERROR(E14/B14*100,0)</f>
        <v>0</v>
      </c>
      <c r="G14" s="8">
        <f>IFERROR(E14/C14*100,0)</f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64"/>
    </row>
    <row r="15" spans="1:33" s="4" customFormat="1" ht="18" hidden="1" x14ac:dyDescent="0.35">
      <c r="A15" s="5" t="s">
        <v>27</v>
      </c>
      <c r="B15" s="22">
        <v>0</v>
      </c>
      <c r="C15" s="22">
        <f>H15+J15+L15+N15+P15+R15+T15+V15+X15+Z15+AB15</f>
        <v>0</v>
      </c>
      <c r="D15" s="23">
        <f>E15</f>
        <v>0</v>
      </c>
      <c r="E15" s="22">
        <f>I15+K15+M15+O15+Q15+S15+U15+W15+Y15+AA15+AC15+AE15</f>
        <v>0</v>
      </c>
      <c r="F15" s="8">
        <f>IFERROR(E15/B15*100,0)</f>
        <v>0</v>
      </c>
      <c r="G15" s="8">
        <f>IFERROR(E15/C15*100,0)</f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64"/>
    </row>
    <row r="16" spans="1:33" s="4" customFormat="1" ht="18" hidden="1" x14ac:dyDescent="0.35">
      <c r="A16" s="5" t="s">
        <v>28</v>
      </c>
      <c r="B16" s="22">
        <f>H16+J16+L16+N16+P16+R16+T16+V16+X16+Z16+AB16+AD16</f>
        <v>0</v>
      </c>
      <c r="C16" s="22">
        <f>H16+J16+L16+N16+P16+R16+T16+V16+X16+Z16+AB16</f>
        <v>0</v>
      </c>
      <c r="D16" s="23">
        <f>E16</f>
        <v>0</v>
      </c>
      <c r="E16" s="22">
        <f>I16+K16+M16+O16+Q16+S16+U16+W16+Y16+AA16+AC16+AE16</f>
        <v>0</v>
      </c>
      <c r="F16" s="8">
        <f>IFERROR(E16/B16*100,0)</f>
        <v>0</v>
      </c>
      <c r="G16" s="8">
        <f>IFERROR(E16/C16*100,0)</f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65"/>
    </row>
    <row r="17" spans="1:33" s="4" customFormat="1" ht="81.75" hidden="1" customHeight="1" x14ac:dyDescent="0.3">
      <c r="A17" s="156" t="s">
        <v>29</v>
      </c>
      <c r="B17" s="157"/>
      <c r="C17" s="15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8"/>
      <c r="AF17" s="66"/>
    </row>
    <row r="18" spans="1:33" s="4" customFormat="1" ht="18" hidden="1" x14ac:dyDescent="0.35">
      <c r="A18" s="5" t="s">
        <v>24</v>
      </c>
      <c r="B18" s="23">
        <f>H18+J18+L18+N18+P18+R18+T18+V18+X18+Z18+AB18+AD18</f>
        <v>0</v>
      </c>
      <c r="C18" s="22">
        <f>C19+C20+C21+C22</f>
        <v>0</v>
      </c>
      <c r="D18" s="23">
        <f>I18</f>
        <v>0</v>
      </c>
      <c r="E18" s="22">
        <f>E19+E20+E21+E22</f>
        <v>0</v>
      </c>
      <c r="F18" s="8">
        <f>IFERROR(E18/B18*100,0)</f>
        <v>0</v>
      </c>
      <c r="G18" s="8">
        <f>IFERROR(E18/C18*100,0)</f>
        <v>0</v>
      </c>
      <c r="H18" s="19">
        <v>0</v>
      </c>
      <c r="I18" s="19">
        <f t="shared" ref="I18:AE20" si="0">SUM(I19:I22)</f>
        <v>0</v>
      </c>
      <c r="J18" s="19">
        <v>0</v>
      </c>
      <c r="K18" s="19">
        <f t="shared" si="0"/>
        <v>0</v>
      </c>
      <c r="L18" s="19">
        <f t="shared" si="0"/>
        <v>0</v>
      </c>
      <c r="M18" s="19">
        <f t="shared" si="0"/>
        <v>0</v>
      </c>
      <c r="N18" s="19">
        <f t="shared" si="0"/>
        <v>0</v>
      </c>
      <c r="O18" s="19">
        <f t="shared" si="0"/>
        <v>0</v>
      </c>
      <c r="P18" s="19">
        <f t="shared" si="0"/>
        <v>0</v>
      </c>
      <c r="Q18" s="19">
        <f t="shared" si="0"/>
        <v>0</v>
      </c>
      <c r="R18" s="19">
        <f t="shared" si="0"/>
        <v>0</v>
      </c>
      <c r="S18" s="19">
        <f t="shared" si="0"/>
        <v>0</v>
      </c>
      <c r="T18" s="19">
        <f t="shared" si="0"/>
        <v>0</v>
      </c>
      <c r="U18" s="19">
        <f t="shared" si="0"/>
        <v>0</v>
      </c>
      <c r="V18" s="19">
        <v>0</v>
      </c>
      <c r="W18" s="19">
        <f t="shared" si="0"/>
        <v>0</v>
      </c>
      <c r="X18" s="19">
        <f t="shared" si="0"/>
        <v>0</v>
      </c>
      <c r="Y18" s="19">
        <f t="shared" si="0"/>
        <v>0</v>
      </c>
      <c r="Z18" s="19">
        <v>0</v>
      </c>
      <c r="AA18" s="19">
        <f t="shared" si="0"/>
        <v>0</v>
      </c>
      <c r="AB18" s="19">
        <v>0</v>
      </c>
      <c r="AC18" s="19">
        <f t="shared" si="0"/>
        <v>0</v>
      </c>
      <c r="AD18" s="19">
        <f t="shared" si="0"/>
        <v>0</v>
      </c>
      <c r="AE18" s="19">
        <f t="shared" si="0"/>
        <v>0</v>
      </c>
      <c r="AF18" s="64"/>
    </row>
    <row r="19" spans="1:33" s="4" customFormat="1" ht="18" hidden="1" x14ac:dyDescent="0.35">
      <c r="A19" s="5" t="s">
        <v>25</v>
      </c>
      <c r="B19" s="22">
        <f>H19+J19+L19+N19+P19+R19+T19+V19+X19+Z19+AB19+AD19</f>
        <v>0</v>
      </c>
      <c r="C19" s="22">
        <f>H19+J19+L19+N19+P19+R19+T19+V19+X19+Z19+AB19</f>
        <v>0</v>
      </c>
      <c r="D19" s="23">
        <f>I19</f>
        <v>0</v>
      </c>
      <c r="E19" s="22">
        <f>I19+K19+M19+O19+Q19+S19+U19+W19+Y19+AA19+AC19+AE19</f>
        <v>0</v>
      </c>
      <c r="F19" s="8">
        <f>IFERROR(E19/B19*100,0)</f>
        <v>0</v>
      </c>
      <c r="G19" s="8">
        <f>IFERROR(E19/C19*100,0)</f>
        <v>0</v>
      </c>
      <c r="H19" s="19">
        <v>0</v>
      </c>
      <c r="I19" s="19">
        <f t="shared" si="0"/>
        <v>0</v>
      </c>
      <c r="J19" s="19">
        <v>0</v>
      </c>
      <c r="K19" s="19">
        <f t="shared" si="0"/>
        <v>0</v>
      </c>
      <c r="L19" s="19">
        <f t="shared" si="0"/>
        <v>0</v>
      </c>
      <c r="M19" s="19">
        <f t="shared" si="0"/>
        <v>0</v>
      </c>
      <c r="N19" s="19">
        <f t="shared" si="0"/>
        <v>0</v>
      </c>
      <c r="O19" s="19">
        <f t="shared" si="0"/>
        <v>0</v>
      </c>
      <c r="P19" s="19">
        <v>0</v>
      </c>
      <c r="Q19" s="19">
        <f>SUM(Q20:Q23)</f>
        <v>0</v>
      </c>
      <c r="R19" s="19">
        <f>SUM(R20:R23)</f>
        <v>0</v>
      </c>
      <c r="S19" s="19">
        <f>SUM(S20:S23)</f>
        <v>0</v>
      </c>
      <c r="T19" s="19">
        <f>SUM(T20:T23)</f>
        <v>0</v>
      </c>
      <c r="U19" s="19">
        <f>SUM(U20:U23)</f>
        <v>0</v>
      </c>
      <c r="V19" s="19">
        <v>0</v>
      </c>
      <c r="W19" s="19">
        <f t="shared" ref="W19:Y20" si="1">SUM(W20:W23)</f>
        <v>0</v>
      </c>
      <c r="X19" s="19">
        <f t="shared" si="1"/>
        <v>0</v>
      </c>
      <c r="Y19" s="19">
        <f t="shared" si="1"/>
        <v>0</v>
      </c>
      <c r="Z19" s="19">
        <v>0</v>
      </c>
      <c r="AA19" s="19">
        <f>SUM(AA20:AA23)</f>
        <v>0</v>
      </c>
      <c r="AB19" s="19">
        <v>0</v>
      </c>
      <c r="AC19" s="19">
        <f>SUM(AC20:AC23)</f>
        <v>0</v>
      </c>
      <c r="AD19" s="19">
        <f>SUM(AD20:AD23)</f>
        <v>0</v>
      </c>
      <c r="AE19" s="19">
        <f>SUM(AE20:AE23)</f>
        <v>0</v>
      </c>
      <c r="AF19" s="64"/>
    </row>
    <row r="20" spans="1:33" s="4" customFormat="1" ht="18" hidden="1" x14ac:dyDescent="0.35">
      <c r="A20" s="5" t="s">
        <v>26</v>
      </c>
      <c r="B20" s="22">
        <v>0</v>
      </c>
      <c r="C20" s="22">
        <f>H20+J20+L20+N20+P20+R20+T20+V20+X20+Z20+AB20</f>
        <v>0</v>
      </c>
      <c r="D20" s="23">
        <f>I20</f>
        <v>0</v>
      </c>
      <c r="E20" s="22">
        <f>I20+K20+M20+O20+Q20+S20+U20+AD20+Y20+AA20+AC20+AE20</f>
        <v>0</v>
      </c>
      <c r="F20" s="8">
        <f>IFERROR(E20/B20*100,0)</f>
        <v>0</v>
      </c>
      <c r="G20" s="8">
        <f>IFERROR(E20/C20*100,0)</f>
        <v>0</v>
      </c>
      <c r="H20" s="19">
        <v>0</v>
      </c>
      <c r="I20" s="19">
        <f t="shared" si="0"/>
        <v>0</v>
      </c>
      <c r="J20" s="19">
        <v>0</v>
      </c>
      <c r="K20" s="19">
        <f t="shared" si="0"/>
        <v>0</v>
      </c>
      <c r="L20" s="19">
        <f t="shared" si="0"/>
        <v>0</v>
      </c>
      <c r="M20" s="19">
        <f t="shared" si="0"/>
        <v>0</v>
      </c>
      <c r="N20" s="19">
        <v>0</v>
      </c>
      <c r="O20" s="19">
        <f t="shared" si="0"/>
        <v>0</v>
      </c>
      <c r="P20" s="19">
        <f t="shared" si="0"/>
        <v>0</v>
      </c>
      <c r="Q20" s="19">
        <f t="shared" si="0"/>
        <v>0</v>
      </c>
      <c r="R20" s="19">
        <v>0</v>
      </c>
      <c r="S20" s="19">
        <f t="shared" si="0"/>
        <v>0</v>
      </c>
      <c r="T20" s="19">
        <f t="shared" si="0"/>
        <v>0</v>
      </c>
      <c r="U20" s="19">
        <f t="shared" si="0"/>
        <v>0</v>
      </c>
      <c r="V20" s="19">
        <v>0</v>
      </c>
      <c r="W20" s="19">
        <f t="shared" si="1"/>
        <v>0</v>
      </c>
      <c r="X20" s="19">
        <f t="shared" si="1"/>
        <v>0</v>
      </c>
      <c r="Y20" s="19">
        <f t="shared" si="1"/>
        <v>0</v>
      </c>
      <c r="Z20" s="19">
        <v>0</v>
      </c>
      <c r="AA20" s="19">
        <f>SUM(AA21:AA24)</f>
        <v>0</v>
      </c>
      <c r="AB20" s="19">
        <v>0</v>
      </c>
      <c r="AC20" s="19">
        <f>SUM(AC21:AC24)</f>
        <v>0</v>
      </c>
      <c r="AD20" s="19">
        <v>0</v>
      </c>
      <c r="AE20" s="19">
        <f>SUM(AE21:AE24)</f>
        <v>0</v>
      </c>
      <c r="AF20" s="64"/>
    </row>
    <row r="21" spans="1:33" s="4" customFormat="1" ht="18" hidden="1" x14ac:dyDescent="0.35">
      <c r="A21" s="5" t="s">
        <v>27</v>
      </c>
      <c r="B21" s="22">
        <f>H21+J21+L21+N21+P21+R21+T21+V21+X21+Z21+AB21+AD21</f>
        <v>0</v>
      </c>
      <c r="C21" s="22">
        <f>H21+J21+L21+N21+P21+R21+T21+V21+X21+Z21+AB21</f>
        <v>0</v>
      </c>
      <c r="D21" s="23">
        <f>I21</f>
        <v>0</v>
      </c>
      <c r="E21" s="22">
        <f>I21+K21+M21+O21+Q21+S21+U21+W21+Y21+AA21+AC21+AE21</f>
        <v>0</v>
      </c>
      <c r="F21" s="8">
        <f>IFERROR(E21/B21*100,0)</f>
        <v>0</v>
      </c>
      <c r="G21" s="8">
        <f>IFERROR(E21/C21*100,0)</f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64"/>
    </row>
    <row r="22" spans="1:33" s="4" customFormat="1" ht="18" hidden="1" x14ac:dyDescent="0.35">
      <c r="A22" s="5" t="s">
        <v>28</v>
      </c>
      <c r="B22" s="22">
        <f>H22+J22+L22+N22+P22+R22+T22+V22+X22+Z22+AB22+AD22</f>
        <v>0</v>
      </c>
      <c r="C22" s="22">
        <f>H22+J22+L22+N22+P22+R22+T22+V22+X22+Z22+AB22</f>
        <v>0</v>
      </c>
      <c r="D22" s="23">
        <f>I22</f>
        <v>0</v>
      </c>
      <c r="E22" s="22">
        <f>I22+K22+M22+O22+Q22+S22+U22+W22+Y22+AA22+AC22+AE22</f>
        <v>0</v>
      </c>
      <c r="F22" s="8">
        <f>IFERROR(E22/B22*100,0)</f>
        <v>0</v>
      </c>
      <c r="G22" s="8">
        <f>IFERROR(E22/C22*100,0)</f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65"/>
    </row>
    <row r="23" spans="1:33" s="4" customFormat="1" ht="18" hidden="1" x14ac:dyDescent="0.3">
      <c r="A23" s="67" t="s">
        <v>30</v>
      </c>
      <c r="B23" s="68"/>
      <c r="C23" s="69"/>
      <c r="D23" s="69"/>
      <c r="E23" s="68"/>
      <c r="F23" s="70"/>
      <c r="G23" s="70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2"/>
      <c r="AF23" s="66"/>
    </row>
    <row r="24" spans="1:33" s="114" customFormat="1" ht="41.25" customHeight="1" x14ac:dyDescent="0.3">
      <c r="A24" s="166" t="s">
        <v>66</v>
      </c>
      <c r="B24" s="167"/>
      <c r="C24" s="16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30"/>
      <c r="AG24" s="4"/>
    </row>
    <row r="25" spans="1:33" s="4" customFormat="1" ht="18" x14ac:dyDescent="0.35">
      <c r="A25" s="18" t="s">
        <v>24</v>
      </c>
      <c r="B25" s="6">
        <f>B31</f>
        <v>13826.15</v>
      </c>
      <c r="C25" s="6">
        <f t="shared" ref="C25:E28" si="2">C31</f>
        <v>13826.150000000001</v>
      </c>
      <c r="D25" s="20">
        <f t="shared" si="2"/>
        <v>0</v>
      </c>
      <c r="E25" s="20">
        <f t="shared" si="2"/>
        <v>0</v>
      </c>
      <c r="F25" s="8">
        <f>IFERROR(E25/B25*100,0)</f>
        <v>0</v>
      </c>
      <c r="G25" s="8">
        <f>IFERROR(E25/C25*100,0)</f>
        <v>0</v>
      </c>
      <c r="H25" s="19">
        <v>0</v>
      </c>
      <c r="I25" s="19">
        <v>0</v>
      </c>
      <c r="J25" s="19">
        <v>0</v>
      </c>
      <c r="K25" s="19">
        <v>0</v>
      </c>
      <c r="L25" s="19">
        <f>L31</f>
        <v>166.55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f>AD31</f>
        <v>13659.6</v>
      </c>
      <c r="AE25" s="19">
        <v>0</v>
      </c>
      <c r="AF25" s="140" t="s">
        <v>62</v>
      </c>
    </row>
    <row r="26" spans="1:33" s="4" customFormat="1" ht="18" x14ac:dyDescent="0.35">
      <c r="A26" s="18" t="s">
        <v>25</v>
      </c>
      <c r="B26" s="6">
        <f>B32</f>
        <v>0</v>
      </c>
      <c r="C26" s="6">
        <f t="shared" si="2"/>
        <v>0</v>
      </c>
      <c r="D26" s="20">
        <f t="shared" si="2"/>
        <v>0</v>
      </c>
      <c r="E26" s="20">
        <f t="shared" si="2"/>
        <v>0</v>
      </c>
      <c r="F26" s="8">
        <f>IFERROR(E26/B26*100,0)</f>
        <v>0</v>
      </c>
      <c r="G26" s="8">
        <f>IFERROR(E26/C26*100,0)</f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f>AD32</f>
        <v>0</v>
      </c>
      <c r="AE26" s="19">
        <v>0</v>
      </c>
      <c r="AF26" s="141"/>
    </row>
    <row r="27" spans="1:33" s="4" customFormat="1" ht="18" x14ac:dyDescent="0.35">
      <c r="A27" s="18" t="s">
        <v>26</v>
      </c>
      <c r="B27" s="6">
        <f>B33</f>
        <v>5496</v>
      </c>
      <c r="C27" s="6">
        <f t="shared" si="2"/>
        <v>5496</v>
      </c>
      <c r="D27" s="20">
        <f t="shared" si="2"/>
        <v>0</v>
      </c>
      <c r="E27" s="20">
        <f t="shared" si="2"/>
        <v>0</v>
      </c>
      <c r="F27" s="8">
        <f>IFERROR(E27/B27*100,0)</f>
        <v>0</v>
      </c>
      <c r="G27" s="8">
        <f>IFERROR(E27/C27*100,0)</f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f t="shared" ref="Y27:AC28" si="3">Y33</f>
        <v>0</v>
      </c>
      <c r="Z27" s="19">
        <f t="shared" si="3"/>
        <v>0</v>
      </c>
      <c r="AA27" s="19">
        <f t="shared" si="3"/>
        <v>0</v>
      </c>
      <c r="AB27" s="19">
        <f t="shared" si="3"/>
        <v>0</v>
      </c>
      <c r="AC27" s="19">
        <f t="shared" si="3"/>
        <v>0</v>
      </c>
      <c r="AD27" s="19">
        <v>5496</v>
      </c>
      <c r="AE27" s="19">
        <v>0</v>
      </c>
      <c r="AF27" s="141"/>
    </row>
    <row r="28" spans="1:33" s="4" customFormat="1" ht="18" x14ac:dyDescent="0.35">
      <c r="A28" s="18" t="s">
        <v>27</v>
      </c>
      <c r="B28" s="6">
        <f>B34</f>
        <v>6630.1500000000005</v>
      </c>
      <c r="C28" s="6">
        <f t="shared" si="2"/>
        <v>6630.1500000000005</v>
      </c>
      <c r="D28" s="20">
        <f t="shared" si="2"/>
        <v>0</v>
      </c>
      <c r="E28" s="20">
        <f t="shared" si="2"/>
        <v>0</v>
      </c>
      <c r="F28" s="8">
        <f>IFERROR(E28/B28*100,0)</f>
        <v>0</v>
      </c>
      <c r="G28" s="8">
        <f>IFERROR(E28/C28*100,0)</f>
        <v>0</v>
      </c>
      <c r="H28" s="19">
        <v>0</v>
      </c>
      <c r="I28" s="19">
        <v>0</v>
      </c>
      <c r="J28" s="19">
        <v>0</v>
      </c>
      <c r="K28" s="19">
        <v>0</v>
      </c>
      <c r="L28" s="19">
        <v>166.55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f t="shared" si="3"/>
        <v>0</v>
      </c>
      <c r="Z28" s="19">
        <f t="shared" si="3"/>
        <v>0</v>
      </c>
      <c r="AA28" s="19">
        <f t="shared" si="3"/>
        <v>0</v>
      </c>
      <c r="AB28" s="19">
        <f t="shared" si="3"/>
        <v>0</v>
      </c>
      <c r="AC28" s="19">
        <f t="shared" si="3"/>
        <v>0</v>
      </c>
      <c r="AD28" s="19">
        <v>6463.6</v>
      </c>
      <c r="AE28" s="19">
        <v>0</v>
      </c>
      <c r="AF28" s="141"/>
    </row>
    <row r="29" spans="1:33" s="4" customFormat="1" ht="30.75" customHeight="1" x14ac:dyDescent="0.3">
      <c r="A29" s="18" t="s">
        <v>28</v>
      </c>
      <c r="B29" s="6">
        <f>B35</f>
        <v>1700</v>
      </c>
      <c r="C29" s="22">
        <f>C35</f>
        <v>1700</v>
      </c>
      <c r="D29" s="20">
        <f>D35</f>
        <v>0</v>
      </c>
      <c r="E29" s="20">
        <f>E35</f>
        <v>0</v>
      </c>
      <c r="F29" s="39">
        <f>IFERROR(E29/B29*100,0)</f>
        <v>0</v>
      </c>
      <c r="G29" s="39">
        <f>IFERROR(E29/C29*100,0)</f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f t="shared" ref="Q29:T29" si="4">Q35</f>
        <v>0</v>
      </c>
      <c r="R29" s="19">
        <f t="shared" si="4"/>
        <v>0</v>
      </c>
      <c r="S29" s="19">
        <f t="shared" si="4"/>
        <v>0</v>
      </c>
      <c r="T29" s="19">
        <f t="shared" si="4"/>
        <v>0</v>
      </c>
      <c r="U29" s="19">
        <f>U35</f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1700</v>
      </c>
      <c r="AE29" s="19">
        <v>0</v>
      </c>
      <c r="AF29" s="141"/>
    </row>
    <row r="30" spans="1:33" s="4" customFormat="1" ht="69" customHeight="1" x14ac:dyDescent="0.3">
      <c r="A30" s="131" t="s">
        <v>67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1"/>
      <c r="AF30" s="141"/>
    </row>
    <row r="31" spans="1:33" s="4" customFormat="1" ht="18" x14ac:dyDescent="0.35">
      <c r="A31" s="5" t="s">
        <v>24</v>
      </c>
      <c r="B31" s="6">
        <f>H31+J31+L31+N31+P31+R31+T31+V31+X31+Z31+AB31+AD31</f>
        <v>13826.15</v>
      </c>
      <c r="C31" s="7">
        <f>C34+C33+C35</f>
        <v>13826.150000000001</v>
      </c>
      <c r="D31" s="7">
        <f>D34+D33+D35</f>
        <v>0</v>
      </c>
      <c r="E31" s="7">
        <f>E34+E33+E35</f>
        <v>0</v>
      </c>
      <c r="F31" s="8">
        <f t="shared" ref="F31:F32" si="5">E31/B31*100</f>
        <v>0</v>
      </c>
      <c r="G31" s="8">
        <f>IFERROR(E31/C31*100,0)</f>
        <v>0</v>
      </c>
      <c r="H31" s="7">
        <f>SUM(H32:H35)</f>
        <v>0</v>
      </c>
      <c r="I31" s="7">
        <v>0</v>
      </c>
      <c r="J31" s="7">
        <v>0</v>
      </c>
      <c r="K31" s="7">
        <f t="shared" ref="K31:AD31" si="6">SUM(K32:K35)</f>
        <v>0</v>
      </c>
      <c r="L31" s="7">
        <f t="shared" si="6"/>
        <v>166.55</v>
      </c>
      <c r="M31" s="7">
        <f t="shared" si="6"/>
        <v>0</v>
      </c>
      <c r="N31" s="7">
        <f t="shared" si="6"/>
        <v>0</v>
      </c>
      <c r="O31" s="7">
        <f t="shared" si="6"/>
        <v>0</v>
      </c>
      <c r="P31" s="7">
        <f t="shared" si="6"/>
        <v>0</v>
      </c>
      <c r="Q31" s="7">
        <v>0</v>
      </c>
      <c r="R31" s="7">
        <f t="shared" ref="R31:AC31" si="7">SUM(R32:R35)</f>
        <v>0</v>
      </c>
      <c r="S31" s="7">
        <f t="shared" si="7"/>
        <v>0</v>
      </c>
      <c r="T31" s="7">
        <f t="shared" si="7"/>
        <v>0</v>
      </c>
      <c r="U31" s="7">
        <f t="shared" si="7"/>
        <v>0</v>
      </c>
      <c r="V31" s="7">
        <f t="shared" si="7"/>
        <v>0</v>
      </c>
      <c r="W31" s="7">
        <f t="shared" si="7"/>
        <v>0</v>
      </c>
      <c r="X31" s="7">
        <f t="shared" si="7"/>
        <v>0</v>
      </c>
      <c r="Y31" s="7">
        <f t="shared" si="7"/>
        <v>0</v>
      </c>
      <c r="Z31" s="7">
        <v>0</v>
      </c>
      <c r="AA31" s="7">
        <f t="shared" si="7"/>
        <v>0</v>
      </c>
      <c r="AB31" s="7">
        <f t="shared" si="7"/>
        <v>0</v>
      </c>
      <c r="AC31" s="7">
        <f t="shared" si="7"/>
        <v>0</v>
      </c>
      <c r="AD31" s="7">
        <f t="shared" si="6"/>
        <v>13659.6</v>
      </c>
      <c r="AE31" s="7">
        <v>0</v>
      </c>
      <c r="AF31" s="141"/>
    </row>
    <row r="32" spans="1:33" s="4" customFormat="1" ht="18" x14ac:dyDescent="0.35">
      <c r="A32" s="5" t="s">
        <v>25</v>
      </c>
      <c r="B32" s="6">
        <f>H32+J32+L32+N32+P32+R32+T32+AD32+V32+X32+Z32+AB32</f>
        <v>0</v>
      </c>
      <c r="C32" s="7">
        <f t="shared" ref="C32" si="8">H32+J32+L32+N32+P32+R32+T32+V32</f>
        <v>0</v>
      </c>
      <c r="D32" s="7">
        <f>E32</f>
        <v>0</v>
      </c>
      <c r="E32" s="6">
        <f>I32+K32+M32+O32+Q32+S32+U32+W32+Y32+AA32+AC32+AE32</f>
        <v>0</v>
      </c>
      <c r="F32" s="8" t="e">
        <f t="shared" si="5"/>
        <v>#DIV/0!</v>
      </c>
      <c r="G32" s="8">
        <f>IFERROR(E32/C32*100,0)</f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f t="shared" ref="R32:AC32" si="9">SUM(R33:R36)</f>
        <v>0</v>
      </c>
      <c r="S32" s="7">
        <f t="shared" si="9"/>
        <v>0</v>
      </c>
      <c r="T32" s="7">
        <f t="shared" si="9"/>
        <v>0</v>
      </c>
      <c r="U32" s="7">
        <f t="shared" si="9"/>
        <v>0</v>
      </c>
      <c r="V32" s="7">
        <f t="shared" si="9"/>
        <v>0</v>
      </c>
      <c r="W32" s="7">
        <f t="shared" si="9"/>
        <v>0</v>
      </c>
      <c r="X32" s="7">
        <f t="shared" si="9"/>
        <v>0</v>
      </c>
      <c r="Y32" s="7">
        <f t="shared" si="9"/>
        <v>0</v>
      </c>
      <c r="Z32" s="7">
        <v>0</v>
      </c>
      <c r="AA32" s="7">
        <f t="shared" si="9"/>
        <v>0</v>
      </c>
      <c r="AB32" s="7">
        <f t="shared" si="9"/>
        <v>0</v>
      </c>
      <c r="AC32" s="7">
        <f t="shared" si="9"/>
        <v>0</v>
      </c>
      <c r="AD32" s="7">
        <v>0</v>
      </c>
      <c r="AE32" s="7">
        <v>0</v>
      </c>
      <c r="AF32" s="141"/>
    </row>
    <row r="33" spans="1:32" s="4" customFormat="1" ht="18" x14ac:dyDescent="0.35">
      <c r="A33" s="5" t="s">
        <v>26</v>
      </c>
      <c r="B33" s="6">
        <f>H33+J33+L33+N33+P33+R33+T33+AD33+V33+X33+Z33+AB33</f>
        <v>5496</v>
      </c>
      <c r="C33" s="7">
        <f>H33+J33+L33+N33+P33+R33+T33+V33+X33+AD33</f>
        <v>5496</v>
      </c>
      <c r="D33" s="7">
        <f>E33</f>
        <v>0</v>
      </c>
      <c r="E33" s="6">
        <f>I33+K33+M33+O33+Q33+S33+U33+W33+Y33+AA33+AC33+AE33</f>
        <v>0</v>
      </c>
      <c r="F33" s="8">
        <f>E33/B33*100</f>
        <v>0</v>
      </c>
      <c r="G33" s="8">
        <f>IFERROR(E33/C33*100,0)</f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">
        <v>0</v>
      </c>
      <c r="R33" s="7">
        <f t="shared" ref="R33:AC33" si="10">SUM(R34:R37)</f>
        <v>0</v>
      </c>
      <c r="S33" s="7">
        <f t="shared" si="10"/>
        <v>0</v>
      </c>
      <c r="T33" s="7">
        <f t="shared" si="10"/>
        <v>0</v>
      </c>
      <c r="U33" s="7">
        <f t="shared" si="10"/>
        <v>0</v>
      </c>
      <c r="V33" s="7">
        <f t="shared" si="10"/>
        <v>0</v>
      </c>
      <c r="W33" s="7">
        <f t="shared" si="10"/>
        <v>0</v>
      </c>
      <c r="X33" s="7">
        <f t="shared" si="10"/>
        <v>0</v>
      </c>
      <c r="Y33" s="7">
        <f t="shared" si="10"/>
        <v>0</v>
      </c>
      <c r="Z33" s="7">
        <v>0</v>
      </c>
      <c r="AA33" s="7">
        <f t="shared" si="10"/>
        <v>0</v>
      </c>
      <c r="AB33" s="7">
        <f t="shared" si="10"/>
        <v>0</v>
      </c>
      <c r="AC33" s="7">
        <f t="shared" si="10"/>
        <v>0</v>
      </c>
      <c r="AD33" s="19">
        <v>5496</v>
      </c>
      <c r="AE33" s="7">
        <v>0</v>
      </c>
      <c r="AF33" s="141"/>
    </row>
    <row r="34" spans="1:32" s="4" customFormat="1" ht="18" x14ac:dyDescent="0.35">
      <c r="A34" s="5" t="s">
        <v>27</v>
      </c>
      <c r="B34" s="6">
        <f>H34+J34+L34+N34+P34+R34+T34+AD34+V34+X34+Z34+AB34</f>
        <v>6630.1500000000005</v>
      </c>
      <c r="C34" s="7">
        <f>H34+J34+L34+N34+P34+R34+T34+V34+X34+AD34</f>
        <v>6630.1500000000005</v>
      </c>
      <c r="D34" s="7">
        <f>E34</f>
        <v>0</v>
      </c>
      <c r="E34" s="6">
        <f>I34+K34+M34+O34+Q34+S34+U34+W34+Y34+AA34+AC34+AE34</f>
        <v>0</v>
      </c>
      <c r="F34" s="8">
        <f t="shared" ref="F34:F35" si="11">E34/B34*100</f>
        <v>0</v>
      </c>
      <c r="G34" s="8">
        <f>IFERROR(E34/C34*100,0)</f>
        <v>0</v>
      </c>
      <c r="H34" s="74">
        <v>0</v>
      </c>
      <c r="I34" s="74">
        <v>0</v>
      </c>
      <c r="J34" s="74">
        <v>0</v>
      </c>
      <c r="K34" s="74">
        <v>0</v>
      </c>
      <c r="L34" s="74">
        <v>166.55</v>
      </c>
      <c r="M34" s="74">
        <v>0</v>
      </c>
      <c r="N34" s="74">
        <v>0</v>
      </c>
      <c r="O34" s="74">
        <v>0</v>
      </c>
      <c r="P34" s="74">
        <v>0</v>
      </c>
      <c r="Q34" s="7">
        <v>0</v>
      </c>
      <c r="R34" s="7">
        <f t="shared" ref="R34:AC34" si="12">SUM(R35:R38)</f>
        <v>0</v>
      </c>
      <c r="S34" s="7">
        <f t="shared" si="12"/>
        <v>0</v>
      </c>
      <c r="T34" s="7">
        <f t="shared" si="12"/>
        <v>0</v>
      </c>
      <c r="U34" s="7">
        <f t="shared" si="12"/>
        <v>0</v>
      </c>
      <c r="V34" s="7">
        <f t="shared" si="12"/>
        <v>0</v>
      </c>
      <c r="W34" s="7">
        <f t="shared" si="12"/>
        <v>0</v>
      </c>
      <c r="X34" s="7">
        <f t="shared" si="12"/>
        <v>0</v>
      </c>
      <c r="Y34" s="7">
        <f t="shared" si="12"/>
        <v>0</v>
      </c>
      <c r="Z34" s="7">
        <v>0</v>
      </c>
      <c r="AA34" s="7">
        <f t="shared" si="12"/>
        <v>0</v>
      </c>
      <c r="AB34" s="7">
        <f t="shared" si="12"/>
        <v>0</v>
      </c>
      <c r="AC34" s="7">
        <f t="shared" si="12"/>
        <v>0</v>
      </c>
      <c r="AD34" s="19">
        <v>6463.6</v>
      </c>
      <c r="AE34" s="7">
        <v>0</v>
      </c>
      <c r="AF34" s="141"/>
    </row>
    <row r="35" spans="1:32" s="4" customFormat="1" ht="39.6" customHeight="1" x14ac:dyDescent="0.35">
      <c r="A35" s="5" t="s">
        <v>28</v>
      </c>
      <c r="B35" s="6">
        <f>H35+J35+L35+N35+P35+R35+T35+AD35+V35+X35+Z35+AB35</f>
        <v>1700</v>
      </c>
      <c r="C35" s="7">
        <f>H35+J35+L35+N35+P35+R35+T35+V35+X35+AD35</f>
        <v>1700</v>
      </c>
      <c r="D35" s="7">
        <f>E35</f>
        <v>0</v>
      </c>
      <c r="E35" s="6">
        <f>I35+K35+M35+O35+Q35+S35+U35+W35+Y35+AA35+AC35+AE35</f>
        <v>0</v>
      </c>
      <c r="F35" s="6">
        <f t="shared" si="11"/>
        <v>0</v>
      </c>
      <c r="G35" s="6">
        <f>IFERROR(E35/C35*100,0)</f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19">
        <v>1700</v>
      </c>
      <c r="AE35" s="7">
        <v>0</v>
      </c>
      <c r="AF35" s="142"/>
    </row>
    <row r="36" spans="1:32" s="4" customFormat="1" ht="93.75" customHeight="1" x14ac:dyDescent="0.3">
      <c r="A36" s="166" t="s">
        <v>68</v>
      </c>
      <c r="B36" s="167"/>
      <c r="C36" s="167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1"/>
      <c r="AF36" s="12"/>
    </row>
    <row r="37" spans="1:32" s="4" customFormat="1" ht="18.75" customHeight="1" x14ac:dyDescent="0.35">
      <c r="A37" s="5" t="s">
        <v>24</v>
      </c>
      <c r="B37" s="6">
        <f>H37+J37+L37+N37+P37+R37+T37+V37+X37+Z37+AB37+AD37</f>
        <v>3993.6990000000001</v>
      </c>
      <c r="C37" s="7">
        <f>SUM(C38:C41)</f>
        <v>3993.674</v>
      </c>
      <c r="D37" s="7">
        <f>SUM(D38:D41)</f>
        <v>3993.674</v>
      </c>
      <c r="E37" s="7">
        <f>SUM(E38:E41)</f>
        <v>3993.674</v>
      </c>
      <c r="F37" s="13">
        <f>E37/B37*100</f>
        <v>99.999374013915414</v>
      </c>
      <c r="G37" s="13">
        <v>0</v>
      </c>
      <c r="H37" s="7">
        <f>SUM(H38:H41)</f>
        <v>0</v>
      </c>
      <c r="I37" s="7">
        <f t="shared" ref="I37:AE37" si="13">SUM(I38:I41)</f>
        <v>0</v>
      </c>
      <c r="J37" s="7">
        <f t="shared" si="13"/>
        <v>3993.674</v>
      </c>
      <c r="K37" s="7">
        <f t="shared" si="13"/>
        <v>3993.674</v>
      </c>
      <c r="L37" s="7">
        <f t="shared" si="13"/>
        <v>0</v>
      </c>
      <c r="M37" s="7">
        <f t="shared" si="13"/>
        <v>0</v>
      </c>
      <c r="N37" s="7">
        <f t="shared" si="13"/>
        <v>0</v>
      </c>
      <c r="O37" s="7">
        <f t="shared" si="13"/>
        <v>0</v>
      </c>
      <c r="P37" s="7">
        <f t="shared" si="13"/>
        <v>0</v>
      </c>
      <c r="Q37" s="7">
        <f t="shared" si="13"/>
        <v>0</v>
      </c>
      <c r="R37" s="7">
        <f t="shared" si="13"/>
        <v>0</v>
      </c>
      <c r="S37" s="7">
        <f t="shared" si="13"/>
        <v>0</v>
      </c>
      <c r="T37" s="7">
        <f t="shared" si="13"/>
        <v>0</v>
      </c>
      <c r="U37" s="7">
        <f t="shared" si="13"/>
        <v>0</v>
      </c>
      <c r="V37" s="7">
        <f t="shared" si="13"/>
        <v>0</v>
      </c>
      <c r="W37" s="7">
        <f t="shared" si="13"/>
        <v>0</v>
      </c>
      <c r="X37" s="7">
        <f t="shared" si="13"/>
        <v>0</v>
      </c>
      <c r="Y37" s="7">
        <f t="shared" si="13"/>
        <v>0</v>
      </c>
      <c r="Z37" s="7">
        <f t="shared" si="13"/>
        <v>0</v>
      </c>
      <c r="AA37" s="7">
        <f t="shared" si="13"/>
        <v>0</v>
      </c>
      <c r="AB37" s="7">
        <f t="shared" si="13"/>
        <v>0</v>
      </c>
      <c r="AC37" s="7">
        <f t="shared" si="13"/>
        <v>0</v>
      </c>
      <c r="AD37" s="6">
        <f>AD43</f>
        <v>2.5000000000000001E-2</v>
      </c>
      <c r="AE37" s="14">
        <f t="shared" si="13"/>
        <v>0</v>
      </c>
      <c r="AF37" s="140" t="s">
        <v>31</v>
      </c>
    </row>
    <row r="38" spans="1:32" s="4" customFormat="1" ht="18" x14ac:dyDescent="0.35">
      <c r="A38" s="5" t="s">
        <v>25</v>
      </c>
      <c r="B38" s="6">
        <f t="shared" ref="B38:E41" si="14">B44</f>
        <v>0</v>
      </c>
      <c r="C38" s="6">
        <f t="shared" si="14"/>
        <v>0</v>
      </c>
      <c r="D38" s="6">
        <f t="shared" si="14"/>
        <v>0</v>
      </c>
      <c r="E38" s="6">
        <f t="shared" si="14"/>
        <v>0</v>
      </c>
      <c r="F38" s="8">
        <f>IFERROR(E38/B38*100,0)</f>
        <v>0</v>
      </c>
      <c r="G38" s="8">
        <f>IFERROR(E38/C38*100,0)</f>
        <v>0</v>
      </c>
      <c r="H38" s="6">
        <f>H44</f>
        <v>0</v>
      </c>
      <c r="I38" s="6">
        <f t="shared" ref="I38:AE41" si="15">I44</f>
        <v>0</v>
      </c>
      <c r="J38" s="6">
        <f t="shared" si="15"/>
        <v>0</v>
      </c>
      <c r="K38" s="6">
        <f t="shared" si="15"/>
        <v>0</v>
      </c>
      <c r="L38" s="6">
        <f t="shared" si="15"/>
        <v>0</v>
      </c>
      <c r="M38" s="6">
        <f t="shared" si="15"/>
        <v>0</v>
      </c>
      <c r="N38" s="6">
        <f t="shared" si="15"/>
        <v>0</v>
      </c>
      <c r="O38" s="6">
        <f t="shared" si="15"/>
        <v>0</v>
      </c>
      <c r="P38" s="6">
        <v>0</v>
      </c>
      <c r="Q38" s="6">
        <f t="shared" si="15"/>
        <v>0</v>
      </c>
      <c r="R38" s="6">
        <f t="shared" si="15"/>
        <v>0</v>
      </c>
      <c r="S38" s="6">
        <f t="shared" si="15"/>
        <v>0</v>
      </c>
      <c r="T38" s="6">
        <f t="shared" si="15"/>
        <v>0</v>
      </c>
      <c r="U38" s="6">
        <f t="shared" si="15"/>
        <v>0</v>
      </c>
      <c r="V38" s="6">
        <f t="shared" si="15"/>
        <v>0</v>
      </c>
      <c r="W38" s="6">
        <f t="shared" si="15"/>
        <v>0</v>
      </c>
      <c r="X38" s="6">
        <f t="shared" si="15"/>
        <v>0</v>
      </c>
      <c r="Y38" s="6">
        <f t="shared" si="15"/>
        <v>0</v>
      </c>
      <c r="Z38" s="6">
        <v>0</v>
      </c>
      <c r="AA38" s="6">
        <f t="shared" si="15"/>
        <v>0</v>
      </c>
      <c r="AB38" s="6">
        <f t="shared" si="15"/>
        <v>0</v>
      </c>
      <c r="AC38" s="6">
        <f t="shared" si="15"/>
        <v>0</v>
      </c>
      <c r="AD38" s="6">
        <f t="shared" si="15"/>
        <v>0</v>
      </c>
      <c r="AE38" s="15">
        <f t="shared" si="15"/>
        <v>0</v>
      </c>
      <c r="AF38" s="141"/>
    </row>
    <row r="39" spans="1:32" s="4" customFormat="1" ht="18" x14ac:dyDescent="0.35">
      <c r="A39" s="5" t="s">
        <v>26</v>
      </c>
      <c r="B39" s="6">
        <f t="shared" si="14"/>
        <v>0</v>
      </c>
      <c r="C39" s="6">
        <f>C45</f>
        <v>0</v>
      </c>
      <c r="D39" s="6">
        <f t="shared" si="14"/>
        <v>0</v>
      </c>
      <c r="E39" s="6">
        <f t="shared" si="14"/>
        <v>0</v>
      </c>
      <c r="F39" s="8">
        <f>IFERROR(E39/B39*100,0)</f>
        <v>0</v>
      </c>
      <c r="G39" s="8">
        <f>IFERROR(E39/C39*100,0)</f>
        <v>0</v>
      </c>
      <c r="H39" s="6">
        <f>H45</f>
        <v>0</v>
      </c>
      <c r="I39" s="6">
        <f t="shared" si="15"/>
        <v>0</v>
      </c>
      <c r="J39" s="6">
        <f t="shared" si="15"/>
        <v>0</v>
      </c>
      <c r="K39" s="6">
        <f t="shared" si="15"/>
        <v>0</v>
      </c>
      <c r="L39" s="6">
        <f t="shared" si="15"/>
        <v>0</v>
      </c>
      <c r="M39" s="6">
        <f t="shared" si="15"/>
        <v>0</v>
      </c>
      <c r="N39" s="6">
        <f t="shared" si="15"/>
        <v>0</v>
      </c>
      <c r="O39" s="6">
        <f t="shared" si="15"/>
        <v>0</v>
      </c>
      <c r="P39" s="6">
        <f t="shared" si="15"/>
        <v>0</v>
      </c>
      <c r="Q39" s="6">
        <f t="shared" si="15"/>
        <v>0</v>
      </c>
      <c r="R39" s="6">
        <f t="shared" si="15"/>
        <v>0</v>
      </c>
      <c r="S39" s="6">
        <f t="shared" si="15"/>
        <v>0</v>
      </c>
      <c r="T39" s="6">
        <f t="shared" si="15"/>
        <v>0</v>
      </c>
      <c r="U39" s="6">
        <f t="shared" si="15"/>
        <v>0</v>
      </c>
      <c r="V39" s="6">
        <f t="shared" si="15"/>
        <v>0</v>
      </c>
      <c r="W39" s="6">
        <f t="shared" si="15"/>
        <v>0</v>
      </c>
      <c r="X39" s="6">
        <f t="shared" si="15"/>
        <v>0</v>
      </c>
      <c r="Y39" s="6">
        <f t="shared" si="15"/>
        <v>0</v>
      </c>
      <c r="Z39" s="6">
        <f t="shared" si="15"/>
        <v>0</v>
      </c>
      <c r="AA39" s="6">
        <f t="shared" si="15"/>
        <v>0</v>
      </c>
      <c r="AB39" s="6">
        <f t="shared" si="15"/>
        <v>0</v>
      </c>
      <c r="AC39" s="6">
        <f t="shared" si="15"/>
        <v>0</v>
      </c>
      <c r="AD39" s="6">
        <f>AD45</f>
        <v>0</v>
      </c>
      <c r="AE39" s="15">
        <f t="shared" si="15"/>
        <v>0</v>
      </c>
      <c r="AF39" s="141"/>
    </row>
    <row r="40" spans="1:32" s="4" customFormat="1" ht="18" x14ac:dyDescent="0.35">
      <c r="A40" s="5" t="s">
        <v>27</v>
      </c>
      <c r="B40" s="6">
        <f t="shared" si="14"/>
        <v>3993.6990000000001</v>
      </c>
      <c r="C40" s="6">
        <f t="shared" si="14"/>
        <v>3993.674</v>
      </c>
      <c r="D40" s="6">
        <f t="shared" si="14"/>
        <v>3993.674</v>
      </c>
      <c r="E40" s="6">
        <f t="shared" si="14"/>
        <v>3993.674</v>
      </c>
      <c r="F40" s="8">
        <f>IFERROR(E40/B40*100,0)</f>
        <v>99.999374013915414</v>
      </c>
      <c r="G40" s="8">
        <v>0</v>
      </c>
      <c r="H40" s="6">
        <f>H46</f>
        <v>0</v>
      </c>
      <c r="I40" s="6">
        <f t="shared" si="15"/>
        <v>0</v>
      </c>
      <c r="J40" s="6">
        <f t="shared" si="15"/>
        <v>3993.674</v>
      </c>
      <c r="K40" s="6">
        <f t="shared" si="15"/>
        <v>3993.674</v>
      </c>
      <c r="L40" s="6">
        <f t="shared" si="15"/>
        <v>0</v>
      </c>
      <c r="M40" s="6">
        <f t="shared" si="15"/>
        <v>0</v>
      </c>
      <c r="N40" s="6">
        <f t="shared" si="15"/>
        <v>0</v>
      </c>
      <c r="O40" s="6">
        <f t="shared" si="15"/>
        <v>0</v>
      </c>
      <c r="P40" s="6">
        <f t="shared" si="15"/>
        <v>0</v>
      </c>
      <c r="Q40" s="6">
        <f t="shared" si="15"/>
        <v>0</v>
      </c>
      <c r="R40" s="6">
        <f t="shared" si="15"/>
        <v>0</v>
      </c>
      <c r="S40" s="6">
        <f t="shared" si="15"/>
        <v>0</v>
      </c>
      <c r="T40" s="6">
        <f t="shared" si="15"/>
        <v>0</v>
      </c>
      <c r="U40" s="6">
        <f t="shared" si="15"/>
        <v>0</v>
      </c>
      <c r="V40" s="6">
        <f t="shared" si="15"/>
        <v>0</v>
      </c>
      <c r="W40" s="6">
        <f t="shared" si="15"/>
        <v>0</v>
      </c>
      <c r="X40" s="6">
        <f t="shared" si="15"/>
        <v>0</v>
      </c>
      <c r="Y40" s="6">
        <f t="shared" si="15"/>
        <v>0</v>
      </c>
      <c r="Z40" s="6">
        <f t="shared" si="15"/>
        <v>0</v>
      </c>
      <c r="AA40" s="6">
        <f t="shared" si="15"/>
        <v>0</v>
      </c>
      <c r="AB40" s="6">
        <f t="shared" si="15"/>
        <v>0</v>
      </c>
      <c r="AC40" s="6">
        <f t="shared" si="15"/>
        <v>0</v>
      </c>
      <c r="AD40" s="6">
        <f>AD46</f>
        <v>2.5000000000000001E-2</v>
      </c>
      <c r="AE40" s="15">
        <f t="shared" si="15"/>
        <v>0</v>
      </c>
      <c r="AF40" s="141"/>
    </row>
    <row r="41" spans="1:32" s="4" customFormat="1" ht="18" x14ac:dyDescent="0.35">
      <c r="A41" s="5" t="s">
        <v>28</v>
      </c>
      <c r="B41" s="6">
        <f t="shared" si="14"/>
        <v>0</v>
      </c>
      <c r="C41" s="6">
        <f t="shared" si="14"/>
        <v>0</v>
      </c>
      <c r="D41" s="6">
        <f t="shared" si="14"/>
        <v>0</v>
      </c>
      <c r="E41" s="6">
        <f t="shared" si="14"/>
        <v>0</v>
      </c>
      <c r="F41" s="8">
        <f>IFERROR(E41/B41*100,0)</f>
        <v>0</v>
      </c>
      <c r="G41" s="8">
        <f>IFERROR(E41/C41*100,0)</f>
        <v>0</v>
      </c>
      <c r="H41" s="6">
        <f>H47</f>
        <v>0</v>
      </c>
      <c r="I41" s="6">
        <f t="shared" si="15"/>
        <v>0</v>
      </c>
      <c r="J41" s="6">
        <f t="shared" si="15"/>
        <v>0</v>
      </c>
      <c r="K41" s="6">
        <f t="shared" si="15"/>
        <v>0</v>
      </c>
      <c r="L41" s="6">
        <f t="shared" si="15"/>
        <v>0</v>
      </c>
      <c r="M41" s="6">
        <f t="shared" si="15"/>
        <v>0</v>
      </c>
      <c r="N41" s="6">
        <f t="shared" si="15"/>
        <v>0</v>
      </c>
      <c r="O41" s="6">
        <f t="shared" si="15"/>
        <v>0</v>
      </c>
      <c r="P41" s="6">
        <f t="shared" si="15"/>
        <v>0</v>
      </c>
      <c r="Q41" s="6">
        <f t="shared" si="15"/>
        <v>0</v>
      </c>
      <c r="R41" s="6">
        <f t="shared" si="15"/>
        <v>0</v>
      </c>
      <c r="S41" s="6">
        <f t="shared" si="15"/>
        <v>0</v>
      </c>
      <c r="T41" s="6">
        <f t="shared" si="15"/>
        <v>0</v>
      </c>
      <c r="U41" s="6">
        <f t="shared" si="15"/>
        <v>0</v>
      </c>
      <c r="V41" s="6">
        <f t="shared" si="15"/>
        <v>0</v>
      </c>
      <c r="W41" s="6">
        <f t="shared" si="15"/>
        <v>0</v>
      </c>
      <c r="X41" s="6">
        <f t="shared" si="15"/>
        <v>0</v>
      </c>
      <c r="Y41" s="6">
        <f t="shared" si="15"/>
        <v>0</v>
      </c>
      <c r="Z41" s="6">
        <f t="shared" si="15"/>
        <v>0</v>
      </c>
      <c r="AA41" s="6">
        <f t="shared" si="15"/>
        <v>0</v>
      </c>
      <c r="AB41" s="6">
        <f t="shared" si="15"/>
        <v>0</v>
      </c>
      <c r="AC41" s="6">
        <f t="shared" si="15"/>
        <v>0</v>
      </c>
      <c r="AD41" s="6">
        <f t="shared" si="15"/>
        <v>0</v>
      </c>
      <c r="AE41" s="15">
        <f t="shared" si="15"/>
        <v>0</v>
      </c>
      <c r="AF41" s="141"/>
    </row>
    <row r="42" spans="1:32" s="4" customFormat="1" ht="64.2" customHeight="1" x14ac:dyDescent="0.3">
      <c r="A42" s="166" t="s">
        <v>69</v>
      </c>
      <c r="B42" s="167"/>
      <c r="C42" s="16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7"/>
      <c r="AF42" s="141"/>
    </row>
    <row r="43" spans="1:32" s="4" customFormat="1" ht="27.75" customHeight="1" x14ac:dyDescent="0.3">
      <c r="A43" s="18" t="s">
        <v>24</v>
      </c>
      <c r="B43" s="19">
        <f>H43+J43+L43+N43+P43+R43+T43+V43+X43+Z43+AB43+AD43</f>
        <v>3993.6990000000001</v>
      </c>
      <c r="C43" s="19">
        <f>SUM(C44:C47)</f>
        <v>3993.674</v>
      </c>
      <c r="D43" s="19">
        <f>SUM(D44:D47)</f>
        <v>3993.674</v>
      </c>
      <c r="E43" s="19">
        <f>SUM(E44:E47)</f>
        <v>3993.674</v>
      </c>
      <c r="F43" s="19">
        <f>IFERROR(E43/B43*100,0)</f>
        <v>99.999374013915414</v>
      </c>
      <c r="G43" s="19">
        <v>0</v>
      </c>
      <c r="H43" s="19">
        <f>SUM(H44:H47)</f>
        <v>0</v>
      </c>
      <c r="I43" s="19">
        <v>0</v>
      </c>
      <c r="J43" s="19">
        <f>J46</f>
        <v>3993.674</v>
      </c>
      <c r="K43" s="19">
        <f t="shared" ref="K43:AE44" si="16">SUM(K44:K47)</f>
        <v>3993.674</v>
      </c>
      <c r="L43" s="19">
        <f t="shared" si="16"/>
        <v>0</v>
      </c>
      <c r="M43" s="19">
        <f t="shared" si="16"/>
        <v>0</v>
      </c>
      <c r="N43" s="19">
        <f t="shared" si="16"/>
        <v>0</v>
      </c>
      <c r="O43" s="19">
        <f t="shared" si="16"/>
        <v>0</v>
      </c>
      <c r="P43" s="19">
        <f t="shared" si="16"/>
        <v>0</v>
      </c>
      <c r="Q43" s="19">
        <f t="shared" si="16"/>
        <v>0</v>
      </c>
      <c r="R43" s="19">
        <f t="shared" si="16"/>
        <v>0</v>
      </c>
      <c r="S43" s="19">
        <f t="shared" si="16"/>
        <v>0</v>
      </c>
      <c r="T43" s="19">
        <f t="shared" si="16"/>
        <v>0</v>
      </c>
      <c r="U43" s="19">
        <f t="shared" si="16"/>
        <v>0</v>
      </c>
      <c r="V43" s="19">
        <f t="shared" si="16"/>
        <v>0</v>
      </c>
      <c r="W43" s="19">
        <f t="shared" si="16"/>
        <v>0</v>
      </c>
      <c r="X43" s="19">
        <f t="shared" si="16"/>
        <v>0</v>
      </c>
      <c r="Y43" s="19">
        <f t="shared" si="16"/>
        <v>0</v>
      </c>
      <c r="Z43" s="19">
        <f t="shared" si="16"/>
        <v>0</v>
      </c>
      <c r="AA43" s="19">
        <f t="shared" si="16"/>
        <v>0</v>
      </c>
      <c r="AB43" s="19">
        <f t="shared" si="16"/>
        <v>0</v>
      </c>
      <c r="AC43" s="19">
        <f t="shared" si="16"/>
        <v>0</v>
      </c>
      <c r="AD43" s="19">
        <f t="shared" si="16"/>
        <v>2.5000000000000001E-2</v>
      </c>
      <c r="AE43" s="20">
        <f t="shared" si="16"/>
        <v>0</v>
      </c>
      <c r="AF43" s="141"/>
    </row>
    <row r="44" spans="1:32" s="4" customFormat="1" ht="18" x14ac:dyDescent="0.35">
      <c r="A44" s="18" t="s">
        <v>25</v>
      </c>
      <c r="B44" s="22">
        <f>H44+J44+L44+N44+P44+R44+T44+V44+X44+Z44+AB44+AD44</f>
        <v>0</v>
      </c>
      <c r="C44" s="23">
        <f>H44</f>
        <v>0</v>
      </c>
      <c r="D44" s="22">
        <f>E44</f>
        <v>0</v>
      </c>
      <c r="E44" s="22">
        <f>I44+K44+M44+O44+Q44+S44+U44+W44+Y44+AA44+AC44+AE44</f>
        <v>0</v>
      </c>
      <c r="F44" s="8">
        <f>IFERROR(E44/B44*100,0)</f>
        <v>0</v>
      </c>
      <c r="G44" s="8">
        <f>IFERROR(E44/C44*100,0)</f>
        <v>0</v>
      </c>
      <c r="H44" s="19">
        <v>0</v>
      </c>
      <c r="I44" s="19">
        <v>0</v>
      </c>
      <c r="J44" s="19">
        <v>0</v>
      </c>
      <c r="K44" s="19">
        <v>0</v>
      </c>
      <c r="L44" s="19">
        <f>SUM(L45:L48)</f>
        <v>0</v>
      </c>
      <c r="M44" s="19">
        <f>SUM(M45:M48)</f>
        <v>0</v>
      </c>
      <c r="N44" s="19">
        <f>SUM(N45:N48)</f>
        <v>0</v>
      </c>
      <c r="O44" s="19">
        <f>SUM(O45:O48)</f>
        <v>0</v>
      </c>
      <c r="P44" s="19">
        <v>0</v>
      </c>
      <c r="Q44" s="19">
        <v>0</v>
      </c>
      <c r="R44" s="19">
        <f t="shared" si="16"/>
        <v>0</v>
      </c>
      <c r="S44" s="19">
        <f t="shared" si="16"/>
        <v>0</v>
      </c>
      <c r="T44" s="19">
        <f t="shared" si="16"/>
        <v>0</v>
      </c>
      <c r="U44" s="19">
        <f t="shared" si="16"/>
        <v>0</v>
      </c>
      <c r="V44" s="19">
        <f t="shared" si="16"/>
        <v>0</v>
      </c>
      <c r="W44" s="19">
        <f t="shared" si="16"/>
        <v>0</v>
      </c>
      <c r="X44" s="19">
        <f t="shared" si="16"/>
        <v>0</v>
      </c>
      <c r="Y44" s="19">
        <f t="shared" si="16"/>
        <v>0</v>
      </c>
      <c r="Z44" s="19">
        <v>0</v>
      </c>
      <c r="AA44" s="19">
        <f>SUM(AA45:AA48)</f>
        <v>0</v>
      </c>
      <c r="AB44" s="19">
        <f>SUM(AB45:AB48)</f>
        <v>0</v>
      </c>
      <c r="AC44" s="19">
        <f>SUM(AC45:AC48)</f>
        <v>0</v>
      </c>
      <c r="AD44" s="19">
        <v>0</v>
      </c>
      <c r="AE44" s="20">
        <f>SUM(AE45:AE48)</f>
        <v>0</v>
      </c>
      <c r="AF44" s="141"/>
    </row>
    <row r="45" spans="1:32" s="4" customFormat="1" ht="18" x14ac:dyDescent="0.35">
      <c r="A45" s="18" t="s">
        <v>26</v>
      </c>
      <c r="B45" s="22">
        <f>H45+J45+L45+N45+P45+R45+T45+V45+X45+Z45+AB45+AD45</f>
        <v>0</v>
      </c>
      <c r="C45" s="23">
        <f>H45</f>
        <v>0</v>
      </c>
      <c r="D45" s="23">
        <f>E45</f>
        <v>0</v>
      </c>
      <c r="E45" s="22">
        <f>I45+K45+M45+O45+Q45+S45+U45+W45+Y45+AA45+AC45+AE45</f>
        <v>0</v>
      </c>
      <c r="F45" s="8">
        <f>IFERROR(E45/B45*100,0)</f>
        <v>0</v>
      </c>
      <c r="G45" s="8">
        <f>IFERROR(E45/C45*100,0)</f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20">
        <v>0</v>
      </c>
      <c r="AF45" s="141"/>
    </row>
    <row r="46" spans="1:32" s="4" customFormat="1" ht="18" x14ac:dyDescent="0.35">
      <c r="A46" s="18" t="s">
        <v>27</v>
      </c>
      <c r="B46" s="22">
        <f>H46+J46+L46+N46+P46+R46+T46+V46+X46+Z46+AB46+AD46</f>
        <v>3993.6990000000001</v>
      </c>
      <c r="C46" s="23">
        <f>H46+J46+L46+N46+P46+R46+T46+Z46</f>
        <v>3993.674</v>
      </c>
      <c r="D46" s="23">
        <f>E46</f>
        <v>3993.674</v>
      </c>
      <c r="E46" s="22">
        <f>I46+K46+M46+O46+Q46+S46+U46+W46+Y46+AA46+AC46+AE46</f>
        <v>3993.674</v>
      </c>
      <c r="F46" s="8">
        <f>IFERROR(E46/B46*100,0)</f>
        <v>99.999374013915414</v>
      </c>
      <c r="G46" s="8">
        <v>0</v>
      </c>
      <c r="H46" s="19">
        <v>0</v>
      </c>
      <c r="I46" s="19">
        <v>0</v>
      </c>
      <c r="J46" s="19">
        <v>3993.674</v>
      </c>
      <c r="K46" s="19">
        <v>3993.674</v>
      </c>
      <c r="L46" s="19">
        <v>0</v>
      </c>
      <c r="M46" s="19">
        <v>0</v>
      </c>
      <c r="N46" s="19">
        <v>0</v>
      </c>
      <c r="O46" s="19">
        <v>0</v>
      </c>
      <c r="P46" s="25">
        <v>0</v>
      </c>
      <c r="Q46" s="25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2.5000000000000001E-2</v>
      </c>
      <c r="AE46" s="20">
        <v>0</v>
      </c>
      <c r="AF46" s="141"/>
    </row>
    <row r="47" spans="1:32" s="4" customFormat="1" ht="23.25" customHeight="1" x14ac:dyDescent="0.35">
      <c r="A47" s="18" t="s">
        <v>28</v>
      </c>
      <c r="B47" s="22">
        <f>H47+J47+L47+N47+P47+R47+T47+V47+X47+Z47+AB47+AD47</f>
        <v>0</v>
      </c>
      <c r="C47" s="23">
        <f>H47</f>
        <v>0</v>
      </c>
      <c r="D47" s="23">
        <f>E47</f>
        <v>0</v>
      </c>
      <c r="E47" s="22">
        <f>I47+K47+M47+O47+Q47+S47+U47+W47+Y47+AA47+AC47+AE47</f>
        <v>0</v>
      </c>
      <c r="F47" s="8">
        <f>IFERROR(E47/B47*100,0)</f>
        <v>0</v>
      </c>
      <c r="G47" s="8">
        <f>IFERROR(E47/C47*100,0)</f>
        <v>0</v>
      </c>
      <c r="H47" s="19">
        <v>0</v>
      </c>
      <c r="I47" s="19">
        <v>0</v>
      </c>
      <c r="J47" s="19">
        <v>0</v>
      </c>
      <c r="K47" s="19">
        <f>SUM(K48:K51)</f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20">
        <v>0</v>
      </c>
      <c r="AF47" s="142"/>
    </row>
    <row r="48" spans="1:32" s="4" customFormat="1" ht="66" customHeight="1" x14ac:dyDescent="0.3">
      <c r="A48" s="166" t="s">
        <v>70</v>
      </c>
      <c r="B48" s="167"/>
      <c r="C48" s="167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6"/>
      <c r="AF48" s="87"/>
    </row>
    <row r="49" spans="1:32" s="4" customFormat="1" ht="18" x14ac:dyDescent="0.35">
      <c r="A49" s="5" t="s">
        <v>24</v>
      </c>
      <c r="B49" s="23">
        <f t="shared" ref="B49:B51" si="17">W49+AD49</f>
        <v>42039.6</v>
      </c>
      <c r="C49" s="23">
        <f>SUM(C50:C53)</f>
        <v>42039.6</v>
      </c>
      <c r="D49" s="23">
        <f t="shared" ref="D49:D51" si="18">X49+AE49</f>
        <v>0</v>
      </c>
      <c r="E49" s="23">
        <f t="shared" ref="E49:E51" si="19">D49</f>
        <v>0</v>
      </c>
      <c r="F49" s="23">
        <f>IFERROR(E49/B49*100,0)</f>
        <v>0</v>
      </c>
      <c r="G49" s="23">
        <f>IFERROR(E49/C49*100,0)</f>
        <v>0</v>
      </c>
      <c r="H49" s="23">
        <f>H51+H52</f>
        <v>0</v>
      </c>
      <c r="I49" s="23">
        <f t="shared" ref="I49:AC49" si="20">SUM(I50:I53)</f>
        <v>0</v>
      </c>
      <c r="J49" s="23">
        <f t="shared" si="20"/>
        <v>0</v>
      </c>
      <c r="K49" s="23">
        <f t="shared" si="20"/>
        <v>0</v>
      </c>
      <c r="L49" s="23">
        <f t="shared" si="20"/>
        <v>0</v>
      </c>
      <c r="M49" s="23">
        <f t="shared" si="20"/>
        <v>0</v>
      </c>
      <c r="N49" s="23">
        <f t="shared" si="20"/>
        <v>0</v>
      </c>
      <c r="O49" s="23">
        <f t="shared" si="20"/>
        <v>0</v>
      </c>
      <c r="P49" s="23">
        <f t="shared" si="20"/>
        <v>0</v>
      </c>
      <c r="Q49" s="23">
        <f t="shared" si="20"/>
        <v>0</v>
      </c>
      <c r="R49" s="23">
        <f t="shared" si="20"/>
        <v>0</v>
      </c>
      <c r="S49" s="23">
        <f t="shared" si="20"/>
        <v>0</v>
      </c>
      <c r="T49" s="23">
        <f t="shared" si="20"/>
        <v>0</v>
      </c>
      <c r="U49" s="23">
        <f>SUM(U50:U53)</f>
        <v>0</v>
      </c>
      <c r="V49" s="23">
        <f>SUM(V50:V53)</f>
        <v>0</v>
      </c>
      <c r="W49" s="23">
        <f t="shared" si="20"/>
        <v>0</v>
      </c>
      <c r="X49" s="23">
        <f t="shared" si="20"/>
        <v>0</v>
      </c>
      <c r="Y49" s="23">
        <f t="shared" si="20"/>
        <v>0</v>
      </c>
      <c r="Z49" s="23">
        <f t="shared" si="20"/>
        <v>0</v>
      </c>
      <c r="AA49" s="23">
        <f t="shared" si="20"/>
        <v>0</v>
      </c>
      <c r="AB49" s="23">
        <f t="shared" si="20"/>
        <v>0</v>
      </c>
      <c r="AC49" s="23">
        <f t="shared" si="20"/>
        <v>0</v>
      </c>
      <c r="AD49" s="132">
        <f>AD51+AD52</f>
        <v>42039.6</v>
      </c>
      <c r="AE49" s="122">
        <f>AE51+AE52</f>
        <v>0</v>
      </c>
      <c r="AF49" s="143" t="s">
        <v>63</v>
      </c>
    </row>
    <row r="50" spans="1:32" s="4" customFormat="1" ht="18" x14ac:dyDescent="0.35">
      <c r="A50" s="5" t="s">
        <v>25</v>
      </c>
      <c r="B50" s="23">
        <f t="shared" si="17"/>
        <v>0</v>
      </c>
      <c r="C50" s="23">
        <v>0</v>
      </c>
      <c r="D50" s="23">
        <f t="shared" si="18"/>
        <v>0</v>
      </c>
      <c r="E50" s="23">
        <f t="shared" si="19"/>
        <v>0</v>
      </c>
      <c r="F50" s="23">
        <f>IFERROR(E50/B50*100,0)</f>
        <v>0</v>
      </c>
      <c r="G50" s="23">
        <f>IFERROR(E50/C50*100,0)</f>
        <v>0</v>
      </c>
      <c r="H50" s="23">
        <v>0</v>
      </c>
      <c r="I50" s="23">
        <v>0</v>
      </c>
      <c r="J50" s="23">
        <v>0</v>
      </c>
      <c r="K50" s="23">
        <f t="shared" ref="K50:T50" si="21">SUM(K51:K54)</f>
        <v>0</v>
      </c>
      <c r="L50" s="23">
        <f t="shared" si="21"/>
        <v>0</v>
      </c>
      <c r="M50" s="23">
        <f t="shared" si="21"/>
        <v>0</v>
      </c>
      <c r="N50" s="23">
        <f t="shared" si="21"/>
        <v>0</v>
      </c>
      <c r="O50" s="23">
        <f t="shared" si="21"/>
        <v>0</v>
      </c>
      <c r="P50" s="23">
        <f t="shared" si="21"/>
        <v>0</v>
      </c>
      <c r="Q50" s="23">
        <f t="shared" si="21"/>
        <v>0</v>
      </c>
      <c r="R50" s="23">
        <f t="shared" si="21"/>
        <v>0</v>
      </c>
      <c r="S50" s="23">
        <f t="shared" si="21"/>
        <v>0</v>
      </c>
      <c r="T50" s="23">
        <f t="shared" si="21"/>
        <v>0</v>
      </c>
      <c r="U50" s="23">
        <f>SUM(U51:U54)</f>
        <v>0</v>
      </c>
      <c r="V50" s="23">
        <f>SUM(V51:V54)</f>
        <v>0</v>
      </c>
      <c r="W50" s="23">
        <v>0</v>
      </c>
      <c r="X50" s="23">
        <v>0</v>
      </c>
      <c r="Y50" s="23">
        <f>SUM(Y51:Y54)</f>
        <v>0</v>
      </c>
      <c r="Z50" s="23">
        <f t="shared" ref="Z50:AA50" si="22">SUM(Z51:Z54)</f>
        <v>0</v>
      </c>
      <c r="AA50" s="23">
        <f t="shared" si="22"/>
        <v>0</v>
      </c>
      <c r="AB50" s="23">
        <f t="shared" ref="AB50:AC50" si="23">SUM(AB51:AB54)</f>
        <v>0</v>
      </c>
      <c r="AC50" s="23">
        <f t="shared" si="23"/>
        <v>0</v>
      </c>
      <c r="AD50" s="132">
        <v>0</v>
      </c>
      <c r="AE50" s="122">
        <v>0</v>
      </c>
      <c r="AF50" s="144"/>
    </row>
    <row r="51" spans="1:32" s="4" customFormat="1" ht="18" x14ac:dyDescent="0.35">
      <c r="A51" s="5" t="s">
        <v>26</v>
      </c>
      <c r="B51" s="23">
        <f t="shared" si="17"/>
        <v>38256</v>
      </c>
      <c r="C51" s="23">
        <f>B51</f>
        <v>38256</v>
      </c>
      <c r="D51" s="23">
        <f t="shared" si="18"/>
        <v>0</v>
      </c>
      <c r="E51" s="23">
        <f t="shared" si="19"/>
        <v>0</v>
      </c>
      <c r="F51" s="23">
        <f>IFERROR(E51/B51*100,0)</f>
        <v>0</v>
      </c>
      <c r="G51" s="23">
        <f>IFERROR(E51/C51*100,0)</f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f t="shared" ref="Z51:AA51" si="24">SUM(Z52:Z55)</f>
        <v>0</v>
      </c>
      <c r="AA51" s="23">
        <f t="shared" si="24"/>
        <v>0</v>
      </c>
      <c r="AB51" s="23">
        <f t="shared" ref="AB51:AC51" si="25">SUM(AB52:AB55)</f>
        <v>0</v>
      </c>
      <c r="AC51" s="23">
        <f t="shared" si="25"/>
        <v>0</v>
      </c>
      <c r="AD51" s="122">
        <v>38256</v>
      </c>
      <c r="AE51" s="122">
        <v>0</v>
      </c>
      <c r="AF51" s="144"/>
    </row>
    <row r="52" spans="1:32" s="4" customFormat="1" ht="18" x14ac:dyDescent="0.35">
      <c r="A52" s="5" t="s">
        <v>27</v>
      </c>
      <c r="B52" s="23">
        <f>W52+AD52</f>
        <v>3783.6</v>
      </c>
      <c r="C52" s="23">
        <f>B52</f>
        <v>3783.6</v>
      </c>
      <c r="D52" s="23">
        <f>X52+AE52</f>
        <v>0</v>
      </c>
      <c r="E52" s="23">
        <f>D52</f>
        <v>0</v>
      </c>
      <c r="F52" s="23">
        <f>IFERROR(E52/B52*100,0)</f>
        <v>0</v>
      </c>
      <c r="G52" s="23">
        <f>IFERROR(E52/C52*100,0)</f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30">
        <v>0</v>
      </c>
      <c r="W52" s="30">
        <v>0</v>
      </c>
      <c r="X52" s="30">
        <v>0</v>
      </c>
      <c r="Y52" s="23">
        <v>0</v>
      </c>
      <c r="Z52" s="23">
        <f t="shared" ref="Z52:AA52" si="26">SUM(Z53:Z56)</f>
        <v>0</v>
      </c>
      <c r="AA52" s="23">
        <f t="shared" si="26"/>
        <v>0</v>
      </c>
      <c r="AB52" s="23">
        <f t="shared" ref="AB52:AC52" si="27">SUM(AB53:AB56)</f>
        <v>0</v>
      </c>
      <c r="AC52" s="23">
        <f t="shared" si="27"/>
        <v>0</v>
      </c>
      <c r="AD52" s="122">
        <v>3783.6</v>
      </c>
      <c r="AE52" s="122">
        <v>0</v>
      </c>
      <c r="AF52" s="144"/>
    </row>
    <row r="53" spans="1:32" s="4" customFormat="1" ht="18" x14ac:dyDescent="0.35">
      <c r="A53" s="5" t="s">
        <v>28</v>
      </c>
      <c r="B53" s="23">
        <f>H53+J53+L53+N53+P53+R53+T53+V53+X53+Z53+AB53+AD53</f>
        <v>0</v>
      </c>
      <c r="C53" s="23">
        <v>0</v>
      </c>
      <c r="D53" s="23">
        <f>H53</f>
        <v>0</v>
      </c>
      <c r="E53" s="23">
        <f>I53+K53+M53+O53+Q53+S53+U53+W53+Y53+AA53+AC53+AE53</f>
        <v>0</v>
      </c>
      <c r="F53" s="23">
        <f>IFERROR(E53/B53*100,0)</f>
        <v>0</v>
      </c>
      <c r="G53" s="23">
        <f>IFERROR(E53/C53*100,0)</f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f t="shared" ref="Z53:AA53" si="28">SUM(Z54:Z57)</f>
        <v>0</v>
      </c>
      <c r="AA53" s="23">
        <f t="shared" si="28"/>
        <v>0</v>
      </c>
      <c r="AB53" s="23">
        <f t="shared" ref="AB53:AC53" si="29">SUM(AB54:AB57)</f>
        <v>0</v>
      </c>
      <c r="AC53" s="23">
        <f t="shared" si="29"/>
        <v>0</v>
      </c>
      <c r="AD53" s="132">
        <v>0</v>
      </c>
      <c r="AE53" s="122">
        <v>0</v>
      </c>
      <c r="AF53" s="145"/>
    </row>
    <row r="54" spans="1:32" s="4" customFormat="1" ht="60.75" customHeight="1" x14ac:dyDescent="0.3">
      <c r="A54" s="156" t="s">
        <v>71</v>
      </c>
      <c r="B54" s="157"/>
      <c r="C54" s="158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82"/>
      <c r="AA54" s="82"/>
      <c r="AB54" s="82"/>
      <c r="AC54" s="82"/>
      <c r="AD54" s="82"/>
      <c r="AE54" s="86"/>
      <c r="AF54" s="75"/>
    </row>
    <row r="55" spans="1:32" s="4" customFormat="1" ht="271.5" customHeight="1" x14ac:dyDescent="0.3">
      <c r="A55" s="33" t="s">
        <v>24</v>
      </c>
      <c r="B55" s="7">
        <f>H55+J55+L55+N55+P55+R55+T55+V55+X55+Z55+AB55+AD55</f>
        <v>7487.732</v>
      </c>
      <c r="C55" s="7">
        <f>SUM(C56:C59)</f>
        <v>631.97</v>
      </c>
      <c r="D55" s="7">
        <f>SUM(D56:D59)</f>
        <v>1231.9370000000001</v>
      </c>
      <c r="E55" s="7">
        <f>SUM(E56:E59)</f>
        <v>1231.9370000000001</v>
      </c>
      <c r="F55" s="7">
        <f>IFERROR(E55/B55*100,0)</f>
        <v>16.452738960208514</v>
      </c>
      <c r="G55" s="7">
        <f>IFERROR(E55/C55*100,0)</f>
        <v>194.93599379717392</v>
      </c>
      <c r="H55" s="7">
        <f t="shared" ref="H55:AE55" si="30">SUM(H56:H59)</f>
        <v>631.97</v>
      </c>
      <c r="I55" s="7">
        <f t="shared" si="30"/>
        <v>56.874000000000002</v>
      </c>
      <c r="J55" s="7">
        <f t="shared" si="30"/>
        <v>0</v>
      </c>
      <c r="K55" s="7">
        <f t="shared" si="30"/>
        <v>1175.0630000000001</v>
      </c>
      <c r="L55" s="7">
        <f t="shared" si="30"/>
        <v>0</v>
      </c>
      <c r="M55" s="7">
        <f t="shared" si="30"/>
        <v>0</v>
      </c>
      <c r="N55" s="7">
        <f t="shared" si="30"/>
        <v>0</v>
      </c>
      <c r="O55" s="7">
        <f t="shared" si="30"/>
        <v>0</v>
      </c>
      <c r="P55" s="7">
        <f t="shared" si="30"/>
        <v>0</v>
      </c>
      <c r="Q55" s="7">
        <f t="shared" si="30"/>
        <v>0</v>
      </c>
      <c r="R55" s="7">
        <f t="shared" si="30"/>
        <v>0</v>
      </c>
      <c r="S55" s="7">
        <f t="shared" si="30"/>
        <v>0</v>
      </c>
      <c r="T55" s="7">
        <f t="shared" si="30"/>
        <v>0</v>
      </c>
      <c r="U55" s="7">
        <f t="shared" si="30"/>
        <v>0</v>
      </c>
      <c r="V55" s="7">
        <f t="shared" si="30"/>
        <v>0</v>
      </c>
      <c r="W55" s="7">
        <f t="shared" si="30"/>
        <v>0</v>
      </c>
      <c r="X55" s="7">
        <f t="shared" si="30"/>
        <v>0</v>
      </c>
      <c r="Y55" s="7">
        <f t="shared" si="30"/>
        <v>0</v>
      </c>
      <c r="Z55" s="7">
        <f t="shared" si="30"/>
        <v>0</v>
      </c>
      <c r="AA55" s="7">
        <f t="shared" si="30"/>
        <v>0</v>
      </c>
      <c r="AB55" s="7">
        <f t="shared" si="30"/>
        <v>0</v>
      </c>
      <c r="AC55" s="7">
        <f t="shared" si="30"/>
        <v>0</v>
      </c>
      <c r="AD55" s="7">
        <f t="shared" si="30"/>
        <v>6855.7619999999997</v>
      </c>
      <c r="AE55" s="7">
        <f t="shared" si="30"/>
        <v>0</v>
      </c>
      <c r="AF55" s="146" t="s">
        <v>32</v>
      </c>
    </row>
    <row r="56" spans="1:32" s="4" customFormat="1" ht="18" x14ac:dyDescent="0.35">
      <c r="A56" s="5" t="s">
        <v>25</v>
      </c>
      <c r="B56" s="7">
        <f>H56+J56+L56+N56+P56+R56+T56+V56+X56+Z56+AB56+AD56</f>
        <v>0</v>
      </c>
      <c r="C56" s="7">
        <f t="shared" ref="C56:C59" si="31">H56+J56</f>
        <v>0</v>
      </c>
      <c r="D56" s="7">
        <f>E56</f>
        <v>0</v>
      </c>
      <c r="E56" s="7">
        <f>I56+K56+M56+O56+Q56+S56+U56+W56+Y56+AA56+AC56+AE56</f>
        <v>0</v>
      </c>
      <c r="F56" s="23">
        <f>IFERROR(E56/B56*100,0)</f>
        <v>0</v>
      </c>
      <c r="G56" s="23">
        <f>IFERROR(E56/C56*100,0)</f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147"/>
    </row>
    <row r="57" spans="1:32" s="4" customFormat="1" ht="18" x14ac:dyDescent="0.35">
      <c r="A57" s="5" t="s">
        <v>26</v>
      </c>
      <c r="B57" s="7">
        <f>H57+J57+L57+N57+P57+R57+T57+V57+X57+Z57+AB57+AD57</f>
        <v>6813.8370000000004</v>
      </c>
      <c r="C57" s="7">
        <f t="shared" si="31"/>
        <v>575.1</v>
      </c>
      <c r="D57" s="7">
        <f>E57</f>
        <v>1121.0630000000001</v>
      </c>
      <c r="E57" s="7">
        <f>I57+K57+M57+O57+Q57+S57+U57+W57+Y57+AA57+AC57+AE57</f>
        <v>1121.0630000000001</v>
      </c>
      <c r="F57" s="23">
        <f>IFERROR(E57/B57*100,0)</f>
        <v>16.452741678440503</v>
      </c>
      <c r="G57" s="23">
        <f>IFERROR(E57/C57*100,0)</f>
        <v>194.93357676925754</v>
      </c>
      <c r="H57" s="23">
        <v>575.1</v>
      </c>
      <c r="I57" s="7">
        <v>0</v>
      </c>
      <c r="J57" s="7">
        <v>0</v>
      </c>
      <c r="K57" s="7">
        <v>1121.0630000000001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132">
        <v>6238.7370000000001</v>
      </c>
      <c r="AE57" s="7">
        <v>0</v>
      </c>
      <c r="AF57" s="147"/>
    </row>
    <row r="58" spans="1:32" s="4" customFormat="1" ht="18" x14ac:dyDescent="0.35">
      <c r="A58" s="5" t="s">
        <v>27</v>
      </c>
      <c r="B58" s="7">
        <f>H58+J58+L58+N58+P58+R58+T58+V58+X58+Z58+AB58+AD58</f>
        <v>673.89499999999998</v>
      </c>
      <c r="C58" s="7">
        <f>H58+J58</f>
        <v>56.87</v>
      </c>
      <c r="D58" s="7">
        <f>E58</f>
        <v>110.874</v>
      </c>
      <c r="E58" s="7">
        <f>I58+K58+M58+O58+Q58+S58+U58+W58+Y58+AA58+AC58+AE58</f>
        <v>110.874</v>
      </c>
      <c r="F58" s="23">
        <f>IFERROR(E58/B58*100,0)</f>
        <v>16.452711475823385</v>
      </c>
      <c r="G58" s="23">
        <f>IFERROR(E58/C58*100,0)</f>
        <v>194.96043608229294</v>
      </c>
      <c r="H58" s="23">
        <v>56.87</v>
      </c>
      <c r="I58" s="7">
        <v>56.874000000000002</v>
      </c>
      <c r="J58" s="7">
        <v>0</v>
      </c>
      <c r="K58" s="7">
        <v>54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132">
        <v>617.02499999999998</v>
      </c>
      <c r="AE58" s="7">
        <v>0</v>
      </c>
      <c r="AF58" s="147"/>
    </row>
    <row r="59" spans="1:32" s="4" customFormat="1" ht="55.5" customHeight="1" x14ac:dyDescent="0.35">
      <c r="A59" s="5" t="s">
        <v>28</v>
      </c>
      <c r="B59" s="7">
        <f>H59+J59+L59+N59+P59+R59+T59+V59+X59+Z59+AB59+AD59</f>
        <v>0</v>
      </c>
      <c r="C59" s="7">
        <f t="shared" si="31"/>
        <v>0</v>
      </c>
      <c r="D59" s="7">
        <f>E59</f>
        <v>0</v>
      </c>
      <c r="E59" s="7">
        <f>I59+K59+M59+O59+Q59+S59+U59+W59+Y59+AA59+AC59+AE59</f>
        <v>0</v>
      </c>
      <c r="F59" s="23">
        <f>IFERROR(E59/B59*100,0)</f>
        <v>0</v>
      </c>
      <c r="G59" s="23">
        <f>IFERROR(E59/C59*100,0)</f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148"/>
    </row>
    <row r="60" spans="1:32" s="4" customFormat="1" ht="60" customHeight="1" x14ac:dyDescent="0.3">
      <c r="A60" s="156" t="s">
        <v>65</v>
      </c>
      <c r="B60" s="157"/>
      <c r="C60" s="15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7"/>
      <c r="AF60" s="24"/>
    </row>
    <row r="61" spans="1:32" s="4" customFormat="1" ht="409.6" x14ac:dyDescent="0.3">
      <c r="A61" s="76" t="s">
        <v>24</v>
      </c>
      <c r="B61" s="20">
        <f>H61+J61+L61+N61+P61+R61+T61+V61+X61+Z61+AB61+AD61</f>
        <v>416.5</v>
      </c>
      <c r="C61" s="20">
        <f>SUM(C62:C65)</f>
        <v>0</v>
      </c>
      <c r="D61" s="20">
        <f>SUM(D62:D65)</f>
        <v>0</v>
      </c>
      <c r="E61" s="20">
        <f>SUM(E62:E65)</f>
        <v>0</v>
      </c>
      <c r="F61" s="20">
        <f>IFERROR(E61/B61*100,0)</f>
        <v>0</v>
      </c>
      <c r="G61" s="20">
        <f>IFERROR(E61/C61*100,0)</f>
        <v>0</v>
      </c>
      <c r="H61" s="20">
        <v>0</v>
      </c>
      <c r="I61" s="20">
        <f t="shared" ref="I61:AC61" si="32">SUM(I62:I65)</f>
        <v>0</v>
      </c>
      <c r="J61" s="20">
        <f t="shared" si="32"/>
        <v>0</v>
      </c>
      <c r="K61" s="20">
        <f t="shared" si="32"/>
        <v>0</v>
      </c>
      <c r="L61" s="20">
        <f t="shared" si="32"/>
        <v>0</v>
      </c>
      <c r="M61" s="20">
        <f t="shared" si="32"/>
        <v>0</v>
      </c>
      <c r="N61" s="20">
        <f t="shared" si="32"/>
        <v>0</v>
      </c>
      <c r="O61" s="20">
        <f t="shared" si="32"/>
        <v>0</v>
      </c>
      <c r="P61" s="20">
        <f t="shared" si="32"/>
        <v>0</v>
      </c>
      <c r="Q61" s="20">
        <f t="shared" si="32"/>
        <v>0</v>
      </c>
      <c r="R61" s="20">
        <f t="shared" si="32"/>
        <v>0</v>
      </c>
      <c r="S61" s="20">
        <f t="shared" si="32"/>
        <v>0</v>
      </c>
      <c r="T61" s="20">
        <f t="shared" si="32"/>
        <v>0</v>
      </c>
      <c r="U61" s="20">
        <f t="shared" si="32"/>
        <v>0</v>
      </c>
      <c r="V61" s="20">
        <f t="shared" si="32"/>
        <v>0</v>
      </c>
      <c r="W61" s="20">
        <f t="shared" si="32"/>
        <v>0</v>
      </c>
      <c r="X61" s="20">
        <f t="shared" si="32"/>
        <v>0</v>
      </c>
      <c r="Y61" s="20">
        <f t="shared" si="32"/>
        <v>0</v>
      </c>
      <c r="Z61" s="20">
        <f t="shared" si="32"/>
        <v>0</v>
      </c>
      <c r="AA61" s="20">
        <f t="shared" si="32"/>
        <v>0</v>
      </c>
      <c r="AB61" s="20">
        <f t="shared" si="32"/>
        <v>0</v>
      </c>
      <c r="AC61" s="20">
        <f t="shared" si="32"/>
        <v>0</v>
      </c>
      <c r="AD61" s="20">
        <f>SUM(AD62:AD64)</f>
        <v>416.5</v>
      </c>
      <c r="AE61" s="20">
        <f>SUM(AE62:AE65)</f>
        <v>0</v>
      </c>
      <c r="AF61" s="137" t="s">
        <v>33</v>
      </c>
    </row>
    <row r="62" spans="1:32" s="4" customFormat="1" ht="18" x14ac:dyDescent="0.35">
      <c r="A62" s="76" t="s">
        <v>25</v>
      </c>
      <c r="B62" s="77">
        <v>0</v>
      </c>
      <c r="C62" s="20">
        <v>0</v>
      </c>
      <c r="D62" s="20">
        <f>E62</f>
        <v>0</v>
      </c>
      <c r="E62" s="20">
        <f>I62+K62+M62+O62+Q62+S62+U62+W62+Y62+AA62+AC62+AE62</f>
        <v>0</v>
      </c>
      <c r="F62" s="20">
        <f>IFERROR(E62/B62*100,0)</f>
        <v>0</v>
      </c>
      <c r="G62" s="20">
        <f>IFERROR(E62/C62*100,0)</f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34"/>
    </row>
    <row r="63" spans="1:32" s="4" customFormat="1" ht="18" x14ac:dyDescent="0.35">
      <c r="A63" s="76" t="s">
        <v>26</v>
      </c>
      <c r="B63" s="77">
        <f>H63+J63+L63+N63+P63+R63+T63+V63+X63+Z63+AB63+AD63</f>
        <v>379</v>
      </c>
      <c r="C63" s="20">
        <f>H63+J63+L63+N63+P63+R63+T63+V63+X63+Z63+AB63</f>
        <v>0</v>
      </c>
      <c r="D63" s="20">
        <f>E63</f>
        <v>0</v>
      </c>
      <c r="E63" s="20">
        <f>I63+K63+M63+O63+Q63+S63+U63+W63+Y63+AA63+AC63+AE63</f>
        <v>0</v>
      </c>
      <c r="F63" s="20">
        <f>IFERROR(E63/B63*100,0)</f>
        <v>0</v>
      </c>
      <c r="G63" s="20">
        <f>IFERROR(E63/C63*100,0)</f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379</v>
      </c>
      <c r="AE63" s="20">
        <v>0</v>
      </c>
      <c r="AF63" s="34"/>
    </row>
    <row r="64" spans="1:32" s="4" customFormat="1" ht="18" x14ac:dyDescent="0.35">
      <c r="A64" s="76" t="s">
        <v>27</v>
      </c>
      <c r="B64" s="77">
        <f>H64+J64+L64+N64+P64+R64+T64+V64+X64+Z64+AB64+AD64</f>
        <v>37.5</v>
      </c>
      <c r="C64" s="20">
        <f>H64+J64+L64+N64+P64+R64+T64+V64+X64+Z64+AB64</f>
        <v>0</v>
      </c>
      <c r="D64" s="20">
        <f>E64</f>
        <v>0</v>
      </c>
      <c r="E64" s="20">
        <f>I64+K64+M64+O64+Q64+S64+U64+W64+Y64+AA64+AC64+AE64</f>
        <v>0</v>
      </c>
      <c r="F64" s="20">
        <f>IFERROR(E64/B64*100,0)</f>
        <v>0</v>
      </c>
      <c r="G64" s="20">
        <f>IFERROR(E64/C64*100,0)</f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37.5</v>
      </c>
      <c r="AE64" s="20">
        <v>0</v>
      </c>
      <c r="AF64" s="34"/>
    </row>
    <row r="65" spans="1:33" s="4" customFormat="1" ht="18" x14ac:dyDescent="0.35">
      <c r="A65" s="76" t="s">
        <v>28</v>
      </c>
      <c r="B65" s="78">
        <f>C65</f>
        <v>0</v>
      </c>
      <c r="C65" s="20">
        <f>D65</f>
        <v>0</v>
      </c>
      <c r="D65" s="20">
        <f>E65</f>
        <v>0</v>
      </c>
      <c r="E65" s="20">
        <f>I65+K65+M65+O65+Q65+S65+U65+W65+Y65+AA65+AC65+AE65</f>
        <v>0</v>
      </c>
      <c r="F65" s="20">
        <f>IFERROR(E65/B65*100,0)</f>
        <v>0</v>
      </c>
      <c r="G65" s="20">
        <f>IFERROR(E65/C65*100,0)</f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34"/>
    </row>
    <row r="66" spans="1:33" s="114" customFormat="1" ht="35.25" customHeight="1" x14ac:dyDescent="0.3">
      <c r="A66" s="110" t="s">
        <v>34</v>
      </c>
      <c r="B66" s="111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3"/>
      <c r="AG66" s="4"/>
    </row>
    <row r="67" spans="1:33" s="4" customFormat="1" ht="18" x14ac:dyDescent="0.35">
      <c r="A67" s="31" t="s">
        <v>24</v>
      </c>
      <c r="B67" s="23">
        <f>B69+B70+B71</f>
        <v>67763.680999999997</v>
      </c>
      <c r="C67" s="20">
        <f t="shared" ref="B67:E71" si="33">C74+C80</f>
        <v>60491.394</v>
      </c>
      <c r="D67" s="20">
        <f t="shared" si="33"/>
        <v>5225.607</v>
      </c>
      <c r="E67" s="20">
        <f t="shared" si="33"/>
        <v>5225.607</v>
      </c>
      <c r="F67" s="20">
        <f>IFERROR(E67/B67*100,0)</f>
        <v>7.711515848733189</v>
      </c>
      <c r="G67" s="20">
        <f>IFERROR(E67/C67*100,0)</f>
        <v>8.6385957645479294</v>
      </c>
      <c r="H67" s="20">
        <f t="shared" ref="H67:AC71" si="34">H74+H80</f>
        <v>631.97</v>
      </c>
      <c r="I67" s="20">
        <f t="shared" si="34"/>
        <v>56.87</v>
      </c>
      <c r="J67" s="20">
        <f t="shared" si="34"/>
        <v>0</v>
      </c>
      <c r="K67" s="20">
        <f t="shared" si="34"/>
        <v>5168.7370000000001</v>
      </c>
      <c r="L67" s="20">
        <f t="shared" si="34"/>
        <v>166.55</v>
      </c>
      <c r="M67" s="20">
        <f t="shared" si="34"/>
        <v>0</v>
      </c>
      <c r="N67" s="20">
        <f t="shared" si="34"/>
        <v>0</v>
      </c>
      <c r="O67" s="20">
        <f t="shared" si="34"/>
        <v>0</v>
      </c>
      <c r="P67" s="20">
        <f t="shared" si="34"/>
        <v>0</v>
      </c>
      <c r="Q67" s="20">
        <f t="shared" si="34"/>
        <v>0</v>
      </c>
      <c r="R67" s="20">
        <f t="shared" si="34"/>
        <v>0</v>
      </c>
      <c r="S67" s="20">
        <f t="shared" si="34"/>
        <v>0</v>
      </c>
      <c r="T67" s="20">
        <f t="shared" si="34"/>
        <v>0</v>
      </c>
      <c r="U67" s="20">
        <f t="shared" si="34"/>
        <v>0</v>
      </c>
      <c r="V67" s="20">
        <f t="shared" si="34"/>
        <v>0</v>
      </c>
      <c r="W67" s="20">
        <f t="shared" si="34"/>
        <v>0</v>
      </c>
      <c r="X67" s="20">
        <f t="shared" si="34"/>
        <v>0</v>
      </c>
      <c r="Y67" s="20">
        <f t="shared" si="34"/>
        <v>0</v>
      </c>
      <c r="Z67" s="20">
        <f t="shared" si="34"/>
        <v>0</v>
      </c>
      <c r="AA67" s="20">
        <f t="shared" si="34"/>
        <v>0</v>
      </c>
      <c r="AB67" s="20">
        <f t="shared" si="34"/>
        <v>0</v>
      </c>
      <c r="AC67" s="20">
        <f t="shared" si="34"/>
        <v>0</v>
      </c>
      <c r="AD67" s="20">
        <f>AD80</f>
        <v>62971.487000000001</v>
      </c>
      <c r="AE67" s="20">
        <f>AE74+AE80</f>
        <v>0</v>
      </c>
      <c r="AF67" s="34"/>
    </row>
    <row r="68" spans="1:33" s="4" customFormat="1" ht="18" x14ac:dyDescent="0.35">
      <c r="A68" s="31" t="s">
        <v>25</v>
      </c>
      <c r="B68" s="23">
        <f t="shared" si="33"/>
        <v>0</v>
      </c>
      <c r="C68" s="20">
        <f t="shared" si="33"/>
        <v>0</v>
      </c>
      <c r="D68" s="20">
        <f t="shared" si="33"/>
        <v>0</v>
      </c>
      <c r="E68" s="20">
        <f t="shared" si="33"/>
        <v>0</v>
      </c>
      <c r="F68" s="20">
        <f>IFERROR(E68/B68*100,0)</f>
        <v>0</v>
      </c>
      <c r="G68" s="20">
        <f>IFERROR(E68/C68*100,0)</f>
        <v>0</v>
      </c>
      <c r="H68" s="20">
        <f t="shared" si="34"/>
        <v>0</v>
      </c>
      <c r="I68" s="20">
        <f t="shared" si="34"/>
        <v>0</v>
      </c>
      <c r="J68" s="20">
        <f t="shared" si="34"/>
        <v>0</v>
      </c>
      <c r="K68" s="20">
        <f t="shared" si="34"/>
        <v>0</v>
      </c>
      <c r="L68" s="20">
        <f t="shared" si="34"/>
        <v>0</v>
      </c>
      <c r="M68" s="20">
        <f t="shared" si="34"/>
        <v>0</v>
      </c>
      <c r="N68" s="20">
        <f t="shared" si="34"/>
        <v>0</v>
      </c>
      <c r="O68" s="20">
        <f t="shared" si="34"/>
        <v>0</v>
      </c>
      <c r="P68" s="20">
        <f t="shared" si="34"/>
        <v>0</v>
      </c>
      <c r="Q68" s="20">
        <f t="shared" si="34"/>
        <v>0</v>
      </c>
      <c r="R68" s="20">
        <f t="shared" si="34"/>
        <v>0</v>
      </c>
      <c r="S68" s="20">
        <f t="shared" si="34"/>
        <v>0</v>
      </c>
      <c r="T68" s="20">
        <f t="shared" si="34"/>
        <v>0</v>
      </c>
      <c r="U68" s="20">
        <f t="shared" si="34"/>
        <v>0</v>
      </c>
      <c r="V68" s="20">
        <f t="shared" si="34"/>
        <v>0</v>
      </c>
      <c r="W68" s="20">
        <f t="shared" si="34"/>
        <v>0</v>
      </c>
      <c r="X68" s="20">
        <f t="shared" si="34"/>
        <v>0</v>
      </c>
      <c r="Y68" s="20">
        <f t="shared" si="34"/>
        <v>0</v>
      </c>
      <c r="Z68" s="20">
        <f t="shared" si="34"/>
        <v>0</v>
      </c>
      <c r="AA68" s="20">
        <f t="shared" si="34"/>
        <v>0</v>
      </c>
      <c r="AB68" s="20">
        <f t="shared" si="34"/>
        <v>0</v>
      </c>
      <c r="AC68" s="20">
        <f t="shared" si="34"/>
        <v>0</v>
      </c>
      <c r="AD68" s="20">
        <f>AD81</f>
        <v>0</v>
      </c>
      <c r="AE68" s="20">
        <f>AE75+AE81</f>
        <v>0</v>
      </c>
      <c r="AF68" s="34"/>
    </row>
    <row r="69" spans="1:33" s="4" customFormat="1" ht="18" x14ac:dyDescent="0.35">
      <c r="A69" s="31" t="s">
        <v>26</v>
      </c>
      <c r="B69" s="23">
        <f t="shared" si="33"/>
        <v>50944.837</v>
      </c>
      <c r="C69" s="23">
        <f t="shared" si="33"/>
        <v>44327.1</v>
      </c>
      <c r="D69" s="23">
        <f t="shared" si="33"/>
        <v>1121.0630000000001</v>
      </c>
      <c r="E69" s="23">
        <f t="shared" si="33"/>
        <v>1121.0630000000001</v>
      </c>
      <c r="F69" s="8">
        <f>IFERROR(E69/B69*100,0)</f>
        <v>2.2005429127194973</v>
      </c>
      <c r="G69" s="8">
        <f>IFERROR(E69/C69*100,0)</f>
        <v>2.529069124756639</v>
      </c>
      <c r="H69" s="20">
        <f t="shared" si="34"/>
        <v>575.1</v>
      </c>
      <c r="I69" s="20">
        <f t="shared" si="34"/>
        <v>0</v>
      </c>
      <c r="J69" s="20">
        <f t="shared" si="34"/>
        <v>0</v>
      </c>
      <c r="K69" s="20">
        <f t="shared" si="34"/>
        <v>1121.0630000000001</v>
      </c>
      <c r="L69" s="20">
        <f t="shared" si="34"/>
        <v>0</v>
      </c>
      <c r="M69" s="20">
        <f t="shared" si="34"/>
        <v>0</v>
      </c>
      <c r="N69" s="20">
        <f t="shared" si="34"/>
        <v>0</v>
      </c>
      <c r="O69" s="20">
        <f t="shared" si="34"/>
        <v>0</v>
      </c>
      <c r="P69" s="20">
        <f t="shared" si="34"/>
        <v>0</v>
      </c>
      <c r="Q69" s="20">
        <f t="shared" si="34"/>
        <v>0</v>
      </c>
      <c r="R69" s="20">
        <f t="shared" si="34"/>
        <v>0</v>
      </c>
      <c r="S69" s="20">
        <f t="shared" si="34"/>
        <v>0</v>
      </c>
      <c r="T69" s="20">
        <f t="shared" si="34"/>
        <v>0</v>
      </c>
      <c r="U69" s="20">
        <f t="shared" si="34"/>
        <v>0</v>
      </c>
      <c r="V69" s="20">
        <f t="shared" si="34"/>
        <v>0</v>
      </c>
      <c r="W69" s="20">
        <f t="shared" si="34"/>
        <v>0</v>
      </c>
      <c r="X69" s="20">
        <f t="shared" si="34"/>
        <v>0</v>
      </c>
      <c r="Y69" s="20">
        <f t="shared" si="34"/>
        <v>0</v>
      </c>
      <c r="Z69" s="20">
        <f t="shared" si="34"/>
        <v>0</v>
      </c>
      <c r="AA69" s="20">
        <f t="shared" si="34"/>
        <v>0</v>
      </c>
      <c r="AB69" s="20">
        <f t="shared" si="34"/>
        <v>0</v>
      </c>
      <c r="AC69" s="20">
        <f t="shared" si="34"/>
        <v>0</v>
      </c>
      <c r="AD69" s="20">
        <f>AD82</f>
        <v>50369.737000000001</v>
      </c>
      <c r="AE69" s="20">
        <f>AE76+AE82</f>
        <v>0</v>
      </c>
      <c r="AF69" s="34"/>
    </row>
    <row r="70" spans="1:33" s="4" customFormat="1" ht="18" x14ac:dyDescent="0.35">
      <c r="A70" s="31" t="s">
        <v>27</v>
      </c>
      <c r="B70" s="23">
        <f t="shared" si="33"/>
        <v>15118.844000000001</v>
      </c>
      <c r="C70" s="23">
        <f t="shared" si="33"/>
        <v>14464.294000000002</v>
      </c>
      <c r="D70" s="23">
        <f t="shared" si="33"/>
        <v>4104.5439999999999</v>
      </c>
      <c r="E70" s="23">
        <f t="shared" si="33"/>
        <v>4104.5439999999999</v>
      </c>
      <c r="F70" s="8">
        <f>IFERROR(E70/B70*100,0)</f>
        <v>27.148530668085471</v>
      </c>
      <c r="G70" s="8">
        <f>IFERROR(E70/C70*100,0)</f>
        <v>28.377078065476262</v>
      </c>
      <c r="H70" s="20">
        <f>H77</f>
        <v>0</v>
      </c>
      <c r="I70" s="20">
        <f t="shared" si="34"/>
        <v>56.87</v>
      </c>
      <c r="J70" s="20">
        <f t="shared" si="34"/>
        <v>0</v>
      </c>
      <c r="K70" s="20">
        <f t="shared" si="34"/>
        <v>4047.674</v>
      </c>
      <c r="L70" s="20">
        <f t="shared" ref="L70:AC70" si="35">L77</f>
        <v>0</v>
      </c>
      <c r="M70" s="20">
        <f t="shared" si="35"/>
        <v>0</v>
      </c>
      <c r="N70" s="20">
        <f t="shared" si="35"/>
        <v>0</v>
      </c>
      <c r="O70" s="20">
        <f t="shared" si="35"/>
        <v>0</v>
      </c>
      <c r="P70" s="20">
        <f t="shared" si="35"/>
        <v>0</v>
      </c>
      <c r="Q70" s="20">
        <f t="shared" si="35"/>
        <v>0</v>
      </c>
      <c r="R70" s="20">
        <f t="shared" si="35"/>
        <v>0</v>
      </c>
      <c r="S70" s="20">
        <f t="shared" si="35"/>
        <v>0</v>
      </c>
      <c r="T70" s="20">
        <f t="shared" si="35"/>
        <v>0</v>
      </c>
      <c r="U70" s="20">
        <f t="shared" si="35"/>
        <v>0</v>
      </c>
      <c r="V70" s="20">
        <f t="shared" si="35"/>
        <v>0</v>
      </c>
      <c r="W70" s="20">
        <f t="shared" si="35"/>
        <v>0</v>
      </c>
      <c r="X70" s="20">
        <f t="shared" si="35"/>
        <v>0</v>
      </c>
      <c r="Y70" s="20">
        <f t="shared" si="35"/>
        <v>0</v>
      </c>
      <c r="Z70" s="20">
        <f t="shared" si="35"/>
        <v>0</v>
      </c>
      <c r="AA70" s="20">
        <f t="shared" si="35"/>
        <v>0</v>
      </c>
      <c r="AB70" s="20">
        <f t="shared" si="35"/>
        <v>0</v>
      </c>
      <c r="AC70" s="20">
        <f t="shared" si="35"/>
        <v>0</v>
      </c>
      <c r="AD70" s="20">
        <f>AD83</f>
        <v>10901.75</v>
      </c>
      <c r="AE70" s="20">
        <f>AE77</f>
        <v>0</v>
      </c>
      <c r="AF70" s="34"/>
    </row>
    <row r="71" spans="1:33" s="4" customFormat="1" ht="18" x14ac:dyDescent="0.35">
      <c r="A71" s="31" t="s">
        <v>28</v>
      </c>
      <c r="B71" s="23">
        <f>B78+B84</f>
        <v>1700</v>
      </c>
      <c r="C71" s="23">
        <f>C78+C84</f>
        <v>1700</v>
      </c>
      <c r="D71" s="23">
        <f t="shared" si="33"/>
        <v>0</v>
      </c>
      <c r="E71" s="23">
        <f t="shared" si="33"/>
        <v>0</v>
      </c>
      <c r="F71" s="8">
        <f>IFERROR(E71/B71*100,0)</f>
        <v>0</v>
      </c>
      <c r="G71" s="8">
        <f>IFERROR(E71/C71*100,0)</f>
        <v>0</v>
      </c>
      <c r="H71" s="20">
        <f>H78+H84</f>
        <v>0</v>
      </c>
      <c r="I71" s="20">
        <f t="shared" si="34"/>
        <v>0</v>
      </c>
      <c r="J71" s="20">
        <f t="shared" si="34"/>
        <v>0</v>
      </c>
      <c r="K71" s="20">
        <f t="shared" si="34"/>
        <v>0</v>
      </c>
      <c r="L71" s="20">
        <f t="shared" si="34"/>
        <v>0</v>
      </c>
      <c r="M71" s="20">
        <f t="shared" si="34"/>
        <v>0</v>
      </c>
      <c r="N71" s="20">
        <f t="shared" si="34"/>
        <v>0</v>
      </c>
      <c r="O71" s="20">
        <f t="shared" si="34"/>
        <v>0</v>
      </c>
      <c r="P71" s="20">
        <f t="shared" si="34"/>
        <v>0</v>
      </c>
      <c r="Q71" s="20">
        <f t="shared" si="34"/>
        <v>0</v>
      </c>
      <c r="R71" s="20">
        <f t="shared" si="34"/>
        <v>0</v>
      </c>
      <c r="S71" s="20">
        <f t="shared" si="34"/>
        <v>0</v>
      </c>
      <c r="T71" s="20">
        <f t="shared" si="34"/>
        <v>0</v>
      </c>
      <c r="U71" s="20">
        <f t="shared" si="34"/>
        <v>0</v>
      </c>
      <c r="V71" s="20">
        <f t="shared" si="34"/>
        <v>0</v>
      </c>
      <c r="W71" s="20">
        <f t="shared" si="34"/>
        <v>0</v>
      </c>
      <c r="X71" s="20">
        <f t="shared" si="34"/>
        <v>0</v>
      </c>
      <c r="Y71" s="20">
        <f t="shared" si="34"/>
        <v>0</v>
      </c>
      <c r="Z71" s="20">
        <f t="shared" si="34"/>
        <v>0</v>
      </c>
      <c r="AA71" s="20">
        <f t="shared" si="34"/>
        <v>0</v>
      </c>
      <c r="AB71" s="20">
        <f t="shared" si="34"/>
        <v>0</v>
      </c>
      <c r="AC71" s="20">
        <f t="shared" si="34"/>
        <v>0</v>
      </c>
      <c r="AD71" s="20">
        <f>AD84</f>
        <v>1700</v>
      </c>
      <c r="AE71" s="20">
        <f>AE78+AE84</f>
        <v>0</v>
      </c>
      <c r="AF71" s="34"/>
    </row>
    <row r="72" spans="1:33" s="4" customFormat="1" ht="18" x14ac:dyDescent="0.35">
      <c r="A72" s="79" t="s">
        <v>35</v>
      </c>
      <c r="B72" s="69"/>
      <c r="C72" s="69"/>
      <c r="D72" s="69"/>
      <c r="E72" s="69"/>
      <c r="F72" s="70"/>
      <c r="G72" s="7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34"/>
    </row>
    <row r="73" spans="1:33" s="4" customFormat="1" ht="18" x14ac:dyDescent="0.35">
      <c r="A73" s="35" t="s">
        <v>36</v>
      </c>
      <c r="B73" s="23"/>
      <c r="C73" s="23"/>
      <c r="D73" s="23"/>
      <c r="E73" s="23"/>
      <c r="F73" s="13"/>
      <c r="G73" s="13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34"/>
    </row>
    <row r="74" spans="1:33" s="4" customFormat="1" ht="18" x14ac:dyDescent="0.35">
      <c r="A74" s="35" t="s">
        <v>24</v>
      </c>
      <c r="B74" s="23">
        <f>B18+B12</f>
        <v>0</v>
      </c>
      <c r="C74" s="23">
        <f>0</f>
        <v>0</v>
      </c>
      <c r="D74" s="23">
        <f>D18+D12</f>
        <v>0</v>
      </c>
      <c r="E74" s="23">
        <f>D74</f>
        <v>0</v>
      </c>
      <c r="F74" s="8">
        <f>IFERROR(E74/B74*100,0)</f>
        <v>0</v>
      </c>
      <c r="G74" s="8">
        <f>IFERROR(E74/C74*100,0)</f>
        <v>0</v>
      </c>
      <c r="H74" s="20">
        <f t="shared" ref="H74:AE74" si="36">H75+H76+H77+H78</f>
        <v>0</v>
      </c>
      <c r="I74" s="20">
        <f t="shared" si="36"/>
        <v>0</v>
      </c>
      <c r="J74" s="20">
        <f t="shared" si="36"/>
        <v>0</v>
      </c>
      <c r="K74" s="20">
        <f t="shared" si="36"/>
        <v>0</v>
      </c>
      <c r="L74" s="20">
        <f t="shared" si="36"/>
        <v>0</v>
      </c>
      <c r="M74" s="20">
        <f t="shared" si="36"/>
        <v>0</v>
      </c>
      <c r="N74" s="20">
        <f t="shared" si="36"/>
        <v>0</v>
      </c>
      <c r="O74" s="20">
        <f t="shared" si="36"/>
        <v>0</v>
      </c>
      <c r="P74" s="20">
        <f t="shared" si="36"/>
        <v>0</v>
      </c>
      <c r="Q74" s="20">
        <f t="shared" si="36"/>
        <v>0</v>
      </c>
      <c r="R74" s="20">
        <f t="shared" si="36"/>
        <v>0</v>
      </c>
      <c r="S74" s="20">
        <f t="shared" si="36"/>
        <v>0</v>
      </c>
      <c r="T74" s="20">
        <f t="shared" si="36"/>
        <v>0</v>
      </c>
      <c r="U74" s="20">
        <f t="shared" si="36"/>
        <v>0</v>
      </c>
      <c r="V74" s="20">
        <f t="shared" si="36"/>
        <v>0</v>
      </c>
      <c r="W74" s="20">
        <f t="shared" si="36"/>
        <v>0</v>
      </c>
      <c r="X74" s="20">
        <f t="shared" si="36"/>
        <v>0</v>
      </c>
      <c r="Y74" s="20">
        <f t="shared" si="36"/>
        <v>0</v>
      </c>
      <c r="Z74" s="20">
        <f t="shared" si="36"/>
        <v>0</v>
      </c>
      <c r="AA74" s="20">
        <f t="shared" si="36"/>
        <v>0</v>
      </c>
      <c r="AB74" s="20">
        <f t="shared" si="36"/>
        <v>0</v>
      </c>
      <c r="AC74" s="20">
        <f t="shared" si="36"/>
        <v>0</v>
      </c>
      <c r="AD74" s="20">
        <f t="shared" si="36"/>
        <v>0</v>
      </c>
      <c r="AE74" s="20">
        <f t="shared" si="36"/>
        <v>0</v>
      </c>
      <c r="AF74" s="34"/>
    </row>
    <row r="75" spans="1:33" s="4" customFormat="1" ht="18" x14ac:dyDescent="0.35">
      <c r="A75" s="35" t="s">
        <v>25</v>
      </c>
      <c r="B75" s="23">
        <f>B19+B13</f>
        <v>0</v>
      </c>
      <c r="C75" s="23">
        <f>0</f>
        <v>0</v>
      </c>
      <c r="D75" s="23">
        <f>D19+D13</f>
        <v>0</v>
      </c>
      <c r="E75" s="23">
        <f>D75</f>
        <v>0</v>
      </c>
      <c r="F75" s="8">
        <f>IFERROR(E75/B75*100,0)</f>
        <v>0</v>
      </c>
      <c r="G75" s="8">
        <f>IFERROR(E75/C75*100,0)</f>
        <v>0</v>
      </c>
      <c r="H75" s="20">
        <f t="shared" ref="H75:AE75" si="37">H62+H19</f>
        <v>0</v>
      </c>
      <c r="I75" s="20">
        <f t="shared" si="37"/>
        <v>0</v>
      </c>
      <c r="J75" s="20">
        <f t="shared" si="37"/>
        <v>0</v>
      </c>
      <c r="K75" s="20">
        <f t="shared" si="37"/>
        <v>0</v>
      </c>
      <c r="L75" s="20">
        <f t="shared" si="37"/>
        <v>0</v>
      </c>
      <c r="M75" s="20">
        <f t="shared" si="37"/>
        <v>0</v>
      </c>
      <c r="N75" s="20">
        <f t="shared" si="37"/>
        <v>0</v>
      </c>
      <c r="O75" s="20">
        <f t="shared" si="37"/>
        <v>0</v>
      </c>
      <c r="P75" s="20">
        <f t="shared" si="37"/>
        <v>0</v>
      </c>
      <c r="Q75" s="20">
        <f t="shared" si="37"/>
        <v>0</v>
      </c>
      <c r="R75" s="20">
        <f t="shared" si="37"/>
        <v>0</v>
      </c>
      <c r="S75" s="20">
        <f t="shared" si="37"/>
        <v>0</v>
      </c>
      <c r="T75" s="20">
        <f t="shared" si="37"/>
        <v>0</v>
      </c>
      <c r="U75" s="20">
        <f t="shared" si="37"/>
        <v>0</v>
      </c>
      <c r="V75" s="20">
        <f t="shared" si="37"/>
        <v>0</v>
      </c>
      <c r="W75" s="20">
        <f t="shared" si="37"/>
        <v>0</v>
      </c>
      <c r="X75" s="20">
        <f t="shared" si="37"/>
        <v>0</v>
      </c>
      <c r="Y75" s="20">
        <f t="shared" si="37"/>
        <v>0</v>
      </c>
      <c r="Z75" s="20">
        <f t="shared" si="37"/>
        <v>0</v>
      </c>
      <c r="AA75" s="20">
        <f t="shared" si="37"/>
        <v>0</v>
      </c>
      <c r="AB75" s="20">
        <f t="shared" si="37"/>
        <v>0</v>
      </c>
      <c r="AC75" s="20">
        <f t="shared" si="37"/>
        <v>0</v>
      </c>
      <c r="AD75" s="20">
        <f t="shared" si="37"/>
        <v>0</v>
      </c>
      <c r="AE75" s="20">
        <f t="shared" si="37"/>
        <v>0</v>
      </c>
      <c r="AF75" s="34"/>
    </row>
    <row r="76" spans="1:33" s="4" customFormat="1" ht="18" x14ac:dyDescent="0.35">
      <c r="A76" s="35" t="s">
        <v>26</v>
      </c>
      <c r="B76" s="23">
        <f>B20+B14</f>
        <v>0</v>
      </c>
      <c r="C76" s="23">
        <f>0</f>
        <v>0</v>
      </c>
      <c r="D76" s="23">
        <f>D20+D14</f>
        <v>0</v>
      </c>
      <c r="E76" s="23">
        <f>D76</f>
        <v>0</v>
      </c>
      <c r="F76" s="8">
        <f>IFERROR(E76/B76*100,0)</f>
        <v>0</v>
      </c>
      <c r="G76" s="8">
        <f>IFERROR(E76/C76*100,0)</f>
        <v>0</v>
      </c>
      <c r="H76" s="20">
        <f t="shared" ref="H76:AC76" si="38">H63+H20</f>
        <v>0</v>
      </c>
      <c r="I76" s="20">
        <f t="shared" si="38"/>
        <v>0</v>
      </c>
      <c r="J76" s="20">
        <f t="shared" si="38"/>
        <v>0</v>
      </c>
      <c r="K76" s="20">
        <f t="shared" si="38"/>
        <v>0</v>
      </c>
      <c r="L76" s="20">
        <f t="shared" si="38"/>
        <v>0</v>
      </c>
      <c r="M76" s="20">
        <f t="shared" si="38"/>
        <v>0</v>
      </c>
      <c r="N76" s="20">
        <f t="shared" si="38"/>
        <v>0</v>
      </c>
      <c r="O76" s="20">
        <f t="shared" si="38"/>
        <v>0</v>
      </c>
      <c r="P76" s="20">
        <f t="shared" si="38"/>
        <v>0</v>
      </c>
      <c r="Q76" s="20">
        <f t="shared" si="38"/>
        <v>0</v>
      </c>
      <c r="R76" s="20">
        <f t="shared" si="38"/>
        <v>0</v>
      </c>
      <c r="S76" s="20">
        <f t="shared" si="38"/>
        <v>0</v>
      </c>
      <c r="T76" s="20">
        <f t="shared" si="38"/>
        <v>0</v>
      </c>
      <c r="U76" s="20">
        <f t="shared" si="38"/>
        <v>0</v>
      </c>
      <c r="V76" s="20">
        <f t="shared" si="38"/>
        <v>0</v>
      </c>
      <c r="W76" s="20">
        <f t="shared" si="38"/>
        <v>0</v>
      </c>
      <c r="X76" s="20">
        <f t="shared" si="38"/>
        <v>0</v>
      </c>
      <c r="Y76" s="20">
        <f t="shared" si="38"/>
        <v>0</v>
      </c>
      <c r="Z76" s="20">
        <f t="shared" si="38"/>
        <v>0</v>
      </c>
      <c r="AA76" s="20">
        <f t="shared" si="38"/>
        <v>0</v>
      </c>
      <c r="AB76" s="20">
        <f t="shared" si="38"/>
        <v>0</v>
      </c>
      <c r="AC76" s="20">
        <f t="shared" si="38"/>
        <v>0</v>
      </c>
      <c r="AD76" s="20">
        <v>0</v>
      </c>
      <c r="AE76" s="20">
        <f>AE63+AE20</f>
        <v>0</v>
      </c>
      <c r="AF76" s="34"/>
    </row>
    <row r="77" spans="1:33" s="4" customFormat="1" ht="18" x14ac:dyDescent="0.35">
      <c r="A77" s="35" t="s">
        <v>27</v>
      </c>
      <c r="B77" s="23">
        <f>B21+B15</f>
        <v>0</v>
      </c>
      <c r="C77" s="23">
        <f>C21+C15</f>
        <v>0</v>
      </c>
      <c r="D77" s="23">
        <f>D21+D15</f>
        <v>0</v>
      </c>
      <c r="E77" s="23">
        <f>D77</f>
        <v>0</v>
      </c>
      <c r="F77" s="8">
        <f>IFERROR(E77/B77*100,0)</f>
        <v>0</v>
      </c>
      <c r="G77" s="8">
        <f>IFERROR(E77/C77*100,0)</f>
        <v>0</v>
      </c>
      <c r="H77" s="20">
        <f t="shared" ref="H77:AC77" si="39">H64+H21</f>
        <v>0</v>
      </c>
      <c r="I77" s="20">
        <f t="shared" si="39"/>
        <v>0</v>
      </c>
      <c r="J77" s="20">
        <f t="shared" si="39"/>
        <v>0</v>
      </c>
      <c r="K77" s="20">
        <f t="shared" si="39"/>
        <v>0</v>
      </c>
      <c r="L77" s="20">
        <f t="shared" si="39"/>
        <v>0</v>
      </c>
      <c r="M77" s="20">
        <f t="shared" si="39"/>
        <v>0</v>
      </c>
      <c r="N77" s="20">
        <f t="shared" si="39"/>
        <v>0</v>
      </c>
      <c r="O77" s="20">
        <f t="shared" si="39"/>
        <v>0</v>
      </c>
      <c r="P77" s="20">
        <f t="shared" si="39"/>
        <v>0</v>
      </c>
      <c r="Q77" s="20">
        <f t="shared" si="39"/>
        <v>0</v>
      </c>
      <c r="R77" s="20">
        <f t="shared" si="39"/>
        <v>0</v>
      </c>
      <c r="S77" s="20">
        <f t="shared" si="39"/>
        <v>0</v>
      </c>
      <c r="T77" s="20">
        <f t="shared" si="39"/>
        <v>0</v>
      </c>
      <c r="U77" s="20">
        <f t="shared" si="39"/>
        <v>0</v>
      </c>
      <c r="V77" s="20">
        <f t="shared" si="39"/>
        <v>0</v>
      </c>
      <c r="W77" s="20">
        <f t="shared" si="39"/>
        <v>0</v>
      </c>
      <c r="X77" s="20">
        <f t="shared" si="39"/>
        <v>0</v>
      </c>
      <c r="Y77" s="20">
        <f t="shared" si="39"/>
        <v>0</v>
      </c>
      <c r="Z77" s="20">
        <f t="shared" si="39"/>
        <v>0</v>
      </c>
      <c r="AA77" s="20">
        <f t="shared" si="39"/>
        <v>0</v>
      </c>
      <c r="AB77" s="20">
        <f t="shared" si="39"/>
        <v>0</v>
      </c>
      <c r="AC77" s="20">
        <f t="shared" si="39"/>
        <v>0</v>
      </c>
      <c r="AD77" s="20">
        <v>0</v>
      </c>
      <c r="AE77" s="20">
        <f>AE64+AE21</f>
        <v>0</v>
      </c>
      <c r="AF77" s="34"/>
    </row>
    <row r="78" spans="1:33" s="4" customFormat="1" ht="18" x14ac:dyDescent="0.35">
      <c r="A78" s="35" t="s">
        <v>28</v>
      </c>
      <c r="B78" s="23">
        <f>B22+B16</f>
        <v>0</v>
      </c>
      <c r="C78" s="23">
        <f>C22+C16</f>
        <v>0</v>
      </c>
      <c r="D78" s="23">
        <f>D22+D16</f>
        <v>0</v>
      </c>
      <c r="E78" s="23">
        <f>D78</f>
        <v>0</v>
      </c>
      <c r="F78" s="8">
        <f>IFERROR(E78/B78*100,0)</f>
        <v>0</v>
      </c>
      <c r="G78" s="8">
        <f>IFERROR(E78/C78*100,0)</f>
        <v>0</v>
      </c>
      <c r="H78" s="20">
        <f t="shared" ref="H78:AC78" si="40">H65+H22</f>
        <v>0</v>
      </c>
      <c r="I78" s="20">
        <f t="shared" si="40"/>
        <v>0</v>
      </c>
      <c r="J78" s="20">
        <f t="shared" si="40"/>
        <v>0</v>
      </c>
      <c r="K78" s="20">
        <f t="shared" si="40"/>
        <v>0</v>
      </c>
      <c r="L78" s="20">
        <f t="shared" si="40"/>
        <v>0</v>
      </c>
      <c r="M78" s="20">
        <f t="shared" si="40"/>
        <v>0</v>
      </c>
      <c r="N78" s="20">
        <f t="shared" si="40"/>
        <v>0</v>
      </c>
      <c r="O78" s="20">
        <f t="shared" si="40"/>
        <v>0</v>
      </c>
      <c r="P78" s="20">
        <f t="shared" si="40"/>
        <v>0</v>
      </c>
      <c r="Q78" s="20">
        <f t="shared" si="40"/>
        <v>0</v>
      </c>
      <c r="R78" s="20">
        <f t="shared" si="40"/>
        <v>0</v>
      </c>
      <c r="S78" s="20">
        <f t="shared" si="40"/>
        <v>0</v>
      </c>
      <c r="T78" s="20">
        <f t="shared" si="40"/>
        <v>0</v>
      </c>
      <c r="U78" s="20">
        <f t="shared" si="40"/>
        <v>0</v>
      </c>
      <c r="V78" s="20">
        <f t="shared" si="40"/>
        <v>0</v>
      </c>
      <c r="W78" s="20">
        <f t="shared" si="40"/>
        <v>0</v>
      </c>
      <c r="X78" s="20">
        <f t="shared" si="40"/>
        <v>0</v>
      </c>
      <c r="Y78" s="20">
        <f t="shared" si="40"/>
        <v>0</v>
      </c>
      <c r="Z78" s="20">
        <f t="shared" si="40"/>
        <v>0</v>
      </c>
      <c r="AA78" s="20">
        <f t="shared" si="40"/>
        <v>0</v>
      </c>
      <c r="AB78" s="20">
        <f t="shared" si="40"/>
        <v>0</v>
      </c>
      <c r="AC78" s="20">
        <f t="shared" si="40"/>
        <v>0</v>
      </c>
      <c r="AD78" s="20">
        <v>0</v>
      </c>
      <c r="AE78" s="20">
        <f>AE65+AE22</f>
        <v>0</v>
      </c>
      <c r="AF78" s="34"/>
    </row>
    <row r="79" spans="1:33" s="4" customFormat="1" ht="18" x14ac:dyDescent="0.35">
      <c r="A79" s="36" t="s">
        <v>37</v>
      </c>
      <c r="B79" s="69"/>
      <c r="C79" s="69"/>
      <c r="D79" s="69"/>
      <c r="E79" s="69"/>
      <c r="F79" s="70"/>
      <c r="G79" s="70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80"/>
      <c r="AE79" s="23"/>
      <c r="AF79" s="81"/>
    </row>
    <row r="80" spans="1:33" s="4" customFormat="1" ht="18" x14ac:dyDescent="0.35">
      <c r="A80" s="5" t="s">
        <v>24</v>
      </c>
      <c r="B80" s="23">
        <f>B25+B49+B55+B61+B37</f>
        <v>67763.680999999997</v>
      </c>
      <c r="C80" s="23">
        <f t="shared" ref="C80:C82" si="41">C25+C37+C49+C55+C61</f>
        <v>60491.394</v>
      </c>
      <c r="D80" s="23">
        <f>I80+K80+M80+Q80+S80+U80+W80+O80+Y80+AA80+AC80+AE80</f>
        <v>5225.607</v>
      </c>
      <c r="E80" s="23">
        <f>D80</f>
        <v>5225.607</v>
      </c>
      <c r="F80" s="8">
        <f>IFERROR(E80/B80*100,0)</f>
        <v>7.711515848733189</v>
      </c>
      <c r="G80" s="8">
        <f>IFERROR(E80/C80*100,0)</f>
        <v>8.6385957645479294</v>
      </c>
      <c r="H80" s="23">
        <f t="shared" ref="H80" si="42">H25+H37+H49+H55+H61</f>
        <v>631.97</v>
      </c>
      <c r="I80" s="23">
        <f t="shared" ref="I80:AC80" si="43">I84+I83+I82</f>
        <v>56.87</v>
      </c>
      <c r="J80" s="23">
        <f t="shared" si="43"/>
        <v>0</v>
      </c>
      <c r="K80" s="23">
        <f t="shared" si="43"/>
        <v>5168.7370000000001</v>
      </c>
      <c r="L80" s="23">
        <f t="shared" si="43"/>
        <v>166.55</v>
      </c>
      <c r="M80" s="23">
        <f t="shared" si="43"/>
        <v>0</v>
      </c>
      <c r="N80" s="23">
        <f t="shared" si="43"/>
        <v>0</v>
      </c>
      <c r="O80" s="23">
        <f t="shared" si="43"/>
        <v>0</v>
      </c>
      <c r="P80" s="23">
        <f t="shared" si="43"/>
        <v>0</v>
      </c>
      <c r="Q80" s="23">
        <f t="shared" si="43"/>
        <v>0</v>
      </c>
      <c r="R80" s="23">
        <f t="shared" si="43"/>
        <v>0</v>
      </c>
      <c r="S80" s="23">
        <f t="shared" si="43"/>
        <v>0</v>
      </c>
      <c r="T80" s="23">
        <f t="shared" si="43"/>
        <v>0</v>
      </c>
      <c r="U80" s="23">
        <f t="shared" si="43"/>
        <v>0</v>
      </c>
      <c r="V80" s="23">
        <f t="shared" si="43"/>
        <v>0</v>
      </c>
      <c r="W80" s="23">
        <f t="shared" si="43"/>
        <v>0</v>
      </c>
      <c r="X80" s="23">
        <f t="shared" si="43"/>
        <v>0</v>
      </c>
      <c r="Y80" s="23">
        <f t="shared" si="43"/>
        <v>0</v>
      </c>
      <c r="Z80" s="23">
        <f t="shared" si="43"/>
        <v>0</v>
      </c>
      <c r="AA80" s="23">
        <f t="shared" si="43"/>
        <v>0</v>
      </c>
      <c r="AB80" s="23">
        <f t="shared" si="43"/>
        <v>0</v>
      </c>
      <c r="AC80" s="23">
        <f t="shared" si="43"/>
        <v>0</v>
      </c>
      <c r="AD80" s="23">
        <f>AD84+AD83+AD82</f>
        <v>62971.487000000001</v>
      </c>
      <c r="AE80" s="23">
        <f>AE84+AE83+AE82</f>
        <v>0</v>
      </c>
      <c r="AF80" s="34"/>
    </row>
    <row r="81" spans="1:32" s="4" customFormat="1" ht="18" x14ac:dyDescent="0.35">
      <c r="A81" s="5" t="s">
        <v>25</v>
      </c>
      <c r="B81" s="23">
        <f>B26+B50+B56+B62+B38</f>
        <v>0</v>
      </c>
      <c r="C81" s="23">
        <f t="shared" si="41"/>
        <v>0</v>
      </c>
      <c r="D81" s="23">
        <f t="shared" ref="D81:AD83" si="44">D26+D38+D50+D56+D62</f>
        <v>0</v>
      </c>
      <c r="E81" s="23">
        <f t="shared" si="44"/>
        <v>0</v>
      </c>
      <c r="F81" s="23">
        <f t="shared" si="44"/>
        <v>0</v>
      </c>
      <c r="G81" s="23">
        <f t="shared" si="44"/>
        <v>0</v>
      </c>
      <c r="H81" s="23">
        <f t="shared" ref="H81" si="45">H26+H38+H50+H56+H62</f>
        <v>0</v>
      </c>
      <c r="I81" s="23">
        <f t="shared" si="44"/>
        <v>0</v>
      </c>
      <c r="J81" s="23">
        <f t="shared" si="44"/>
        <v>0</v>
      </c>
      <c r="K81" s="23">
        <f t="shared" si="44"/>
        <v>0</v>
      </c>
      <c r="L81" s="23">
        <f t="shared" si="44"/>
        <v>0</v>
      </c>
      <c r="M81" s="23">
        <f t="shared" si="44"/>
        <v>0</v>
      </c>
      <c r="N81" s="23">
        <f t="shared" si="44"/>
        <v>0</v>
      </c>
      <c r="O81" s="23">
        <f t="shared" si="44"/>
        <v>0</v>
      </c>
      <c r="P81" s="23">
        <f t="shared" si="44"/>
        <v>0</v>
      </c>
      <c r="Q81" s="23">
        <f t="shared" si="44"/>
        <v>0</v>
      </c>
      <c r="R81" s="23">
        <f t="shared" si="44"/>
        <v>0</v>
      </c>
      <c r="S81" s="23">
        <f t="shared" si="44"/>
        <v>0</v>
      </c>
      <c r="T81" s="23">
        <f t="shared" si="44"/>
        <v>0</v>
      </c>
      <c r="U81" s="23">
        <f t="shared" si="44"/>
        <v>0</v>
      </c>
      <c r="V81" s="23">
        <f t="shared" si="44"/>
        <v>0</v>
      </c>
      <c r="W81" s="23">
        <f t="shared" si="44"/>
        <v>0</v>
      </c>
      <c r="X81" s="23">
        <f t="shared" si="44"/>
        <v>0</v>
      </c>
      <c r="Y81" s="23">
        <f t="shared" si="44"/>
        <v>0</v>
      </c>
      <c r="Z81" s="23">
        <f t="shared" si="44"/>
        <v>0</v>
      </c>
      <c r="AA81" s="23">
        <f t="shared" si="44"/>
        <v>0</v>
      </c>
      <c r="AB81" s="23">
        <f t="shared" si="44"/>
        <v>0</v>
      </c>
      <c r="AC81" s="23">
        <f t="shared" si="44"/>
        <v>0</v>
      </c>
      <c r="AD81" s="23">
        <f t="shared" si="44"/>
        <v>0</v>
      </c>
      <c r="AE81" s="23">
        <f>AE26+AE38+AE50+AE56+AE62</f>
        <v>0</v>
      </c>
      <c r="AF81" s="34"/>
    </row>
    <row r="82" spans="1:32" s="4" customFormat="1" ht="18" x14ac:dyDescent="0.35">
      <c r="A82" s="5" t="s">
        <v>26</v>
      </c>
      <c r="B82" s="23">
        <f>B27+B51+B57+B63+B39</f>
        <v>50944.837</v>
      </c>
      <c r="C82" s="23">
        <f t="shared" si="41"/>
        <v>44327.1</v>
      </c>
      <c r="D82" s="23">
        <f t="shared" ref="D82:D83" si="46">I82+K82+M82+Q82+S82+U82+W82+O82+Y82+AA82+AC82+AE82</f>
        <v>1121.0630000000001</v>
      </c>
      <c r="E82" s="23">
        <f t="shared" ref="E82:E83" si="47">I82+K82+M82+O82+Q82+S82+U82+W82+Y82+AA82+AC82+AE82</f>
        <v>1121.0630000000001</v>
      </c>
      <c r="F82" s="8">
        <f>IFERROR(E82/B82*100,0)</f>
        <v>2.2005429127194973</v>
      </c>
      <c r="G82" s="8">
        <f>IFERROR(E82/C82*100,0)</f>
        <v>2.529069124756639</v>
      </c>
      <c r="H82" s="23">
        <f t="shared" ref="H82" si="48">H27+H39+H51+H57+H63</f>
        <v>575.1</v>
      </c>
      <c r="I82" s="23">
        <f t="shared" si="44"/>
        <v>0</v>
      </c>
      <c r="J82" s="23">
        <f t="shared" si="44"/>
        <v>0</v>
      </c>
      <c r="K82" s="23">
        <f t="shared" si="44"/>
        <v>1121.0630000000001</v>
      </c>
      <c r="L82" s="23">
        <f t="shared" si="44"/>
        <v>0</v>
      </c>
      <c r="M82" s="23">
        <f t="shared" si="44"/>
        <v>0</v>
      </c>
      <c r="N82" s="23">
        <f t="shared" si="44"/>
        <v>0</v>
      </c>
      <c r="O82" s="23">
        <f t="shared" si="44"/>
        <v>0</v>
      </c>
      <c r="P82" s="23">
        <f t="shared" si="44"/>
        <v>0</v>
      </c>
      <c r="Q82" s="23">
        <f t="shared" si="44"/>
        <v>0</v>
      </c>
      <c r="R82" s="23">
        <f t="shared" si="44"/>
        <v>0</v>
      </c>
      <c r="S82" s="23">
        <f t="shared" si="44"/>
        <v>0</v>
      </c>
      <c r="T82" s="23">
        <f t="shared" si="44"/>
        <v>0</v>
      </c>
      <c r="U82" s="23">
        <f t="shared" si="44"/>
        <v>0</v>
      </c>
      <c r="V82" s="23">
        <f t="shared" si="44"/>
        <v>0</v>
      </c>
      <c r="W82" s="23">
        <f t="shared" si="44"/>
        <v>0</v>
      </c>
      <c r="X82" s="23">
        <f t="shared" si="44"/>
        <v>0</v>
      </c>
      <c r="Y82" s="23">
        <f t="shared" si="44"/>
        <v>0</v>
      </c>
      <c r="Z82" s="23">
        <f t="shared" si="44"/>
        <v>0</v>
      </c>
      <c r="AA82" s="23">
        <f t="shared" si="44"/>
        <v>0</v>
      </c>
      <c r="AB82" s="23">
        <f t="shared" si="44"/>
        <v>0</v>
      </c>
      <c r="AC82" s="23">
        <f t="shared" si="44"/>
        <v>0</v>
      </c>
      <c r="AD82" s="23">
        <f t="shared" ref="AD82:AE82" si="49">AD27+AD39+AD51+AD57+AD63</f>
        <v>50369.737000000001</v>
      </c>
      <c r="AE82" s="23">
        <f t="shared" si="49"/>
        <v>0</v>
      </c>
      <c r="AF82" s="34"/>
    </row>
    <row r="83" spans="1:32" s="4" customFormat="1" ht="18" x14ac:dyDescent="0.35">
      <c r="A83" s="5" t="s">
        <v>27</v>
      </c>
      <c r="B83" s="23">
        <f>B28+B52+B58+B64+B40</f>
        <v>15118.844000000001</v>
      </c>
      <c r="C83" s="23">
        <f t="shared" ref="C83" si="50">C28+C40+C52+C58+C64</f>
        <v>14464.294000000002</v>
      </c>
      <c r="D83" s="23">
        <f t="shared" si="46"/>
        <v>4104.5439999999999</v>
      </c>
      <c r="E83" s="23">
        <f t="shared" si="47"/>
        <v>4104.5439999999999</v>
      </c>
      <c r="F83" s="8">
        <f>IFERROR(E83/B83*100,0)</f>
        <v>27.148530668085471</v>
      </c>
      <c r="G83" s="8">
        <f>IFERROR(E83/C83*100,0)</f>
        <v>28.377078065476262</v>
      </c>
      <c r="H83" s="23">
        <f t="shared" si="44"/>
        <v>56.87</v>
      </c>
      <c r="I83" s="23">
        <f>I27+I39+I52+I63+H58</f>
        <v>56.87</v>
      </c>
      <c r="J83" s="23">
        <f>J27+J39+J52+J63+J58</f>
        <v>0</v>
      </c>
      <c r="K83" s="23">
        <f>K28+K40+K52+K58+K64</f>
        <v>4047.674</v>
      </c>
      <c r="L83" s="23">
        <f t="shared" ref="L83:AE83" si="51">L28+L40+L52+L58+L64</f>
        <v>166.55</v>
      </c>
      <c r="M83" s="23">
        <f t="shared" si="51"/>
        <v>0</v>
      </c>
      <c r="N83" s="23">
        <f t="shared" si="51"/>
        <v>0</v>
      </c>
      <c r="O83" s="23">
        <f t="shared" si="51"/>
        <v>0</v>
      </c>
      <c r="P83" s="23">
        <f t="shared" si="51"/>
        <v>0</v>
      </c>
      <c r="Q83" s="23">
        <f t="shared" si="51"/>
        <v>0</v>
      </c>
      <c r="R83" s="23">
        <f t="shared" si="51"/>
        <v>0</v>
      </c>
      <c r="S83" s="23">
        <f t="shared" si="51"/>
        <v>0</v>
      </c>
      <c r="T83" s="23">
        <f t="shared" si="51"/>
        <v>0</v>
      </c>
      <c r="U83" s="23">
        <f t="shared" si="51"/>
        <v>0</v>
      </c>
      <c r="V83" s="23">
        <f t="shared" si="51"/>
        <v>0</v>
      </c>
      <c r="W83" s="23">
        <f t="shared" si="51"/>
        <v>0</v>
      </c>
      <c r="X83" s="23">
        <f t="shared" si="51"/>
        <v>0</v>
      </c>
      <c r="Y83" s="23">
        <f t="shared" si="51"/>
        <v>0</v>
      </c>
      <c r="Z83" s="23">
        <f t="shared" si="51"/>
        <v>0</v>
      </c>
      <c r="AA83" s="23">
        <f t="shared" si="51"/>
        <v>0</v>
      </c>
      <c r="AB83" s="23">
        <f t="shared" si="51"/>
        <v>0</v>
      </c>
      <c r="AC83" s="23">
        <f t="shared" si="51"/>
        <v>0</v>
      </c>
      <c r="AD83" s="23">
        <f t="shared" si="51"/>
        <v>10901.75</v>
      </c>
      <c r="AE83" s="23">
        <f t="shared" si="51"/>
        <v>0</v>
      </c>
      <c r="AF83" s="34"/>
    </row>
    <row r="84" spans="1:32" s="4" customFormat="1" ht="18" x14ac:dyDescent="0.35">
      <c r="A84" s="5" t="s">
        <v>28</v>
      </c>
      <c r="B84" s="23">
        <f>B29+B53+B59+B65+B41</f>
        <v>1700</v>
      </c>
      <c r="C84" s="23">
        <f t="shared" ref="C84" si="52">C29+C41+C53+C59+C65</f>
        <v>1700</v>
      </c>
      <c r="D84" s="23">
        <f>I84+K84+M84+Q84+S84+U84+W84+O84+Y84+AA84+AC84+AE84</f>
        <v>0</v>
      </c>
      <c r="E84" s="23">
        <f>I84+K84+M84+O84+Q84+S84+U84+W84+Y84+AA84+AC84+AE84</f>
        <v>0</v>
      </c>
      <c r="F84" s="8">
        <f>IFERROR(E84/B84*100,0)</f>
        <v>0</v>
      </c>
      <c r="G84" s="8">
        <f>IFERROR(E84/C84*100,0)</f>
        <v>0</v>
      </c>
      <c r="H84" s="23">
        <f>H29+H41+H53+H59+H65</f>
        <v>0</v>
      </c>
      <c r="I84" s="23">
        <f>I29+I41+I53+I59+I65</f>
        <v>0</v>
      </c>
      <c r="J84" s="23">
        <f t="shared" ref="J84:AE84" si="53">J29+J41+J53+J59+J65</f>
        <v>0</v>
      </c>
      <c r="K84" s="23">
        <f t="shared" si="53"/>
        <v>0</v>
      </c>
      <c r="L84" s="23">
        <f t="shared" si="53"/>
        <v>0</v>
      </c>
      <c r="M84" s="23">
        <f t="shared" si="53"/>
        <v>0</v>
      </c>
      <c r="N84" s="23">
        <f t="shared" si="53"/>
        <v>0</v>
      </c>
      <c r="O84" s="23">
        <f t="shared" si="53"/>
        <v>0</v>
      </c>
      <c r="P84" s="23">
        <f t="shared" si="53"/>
        <v>0</v>
      </c>
      <c r="Q84" s="23">
        <f t="shared" si="53"/>
        <v>0</v>
      </c>
      <c r="R84" s="23">
        <f t="shared" si="53"/>
        <v>0</v>
      </c>
      <c r="S84" s="23">
        <f t="shared" si="53"/>
        <v>0</v>
      </c>
      <c r="T84" s="23">
        <f t="shared" si="53"/>
        <v>0</v>
      </c>
      <c r="U84" s="23">
        <f t="shared" si="53"/>
        <v>0</v>
      </c>
      <c r="V84" s="23">
        <f t="shared" si="53"/>
        <v>0</v>
      </c>
      <c r="W84" s="23">
        <f t="shared" si="53"/>
        <v>0</v>
      </c>
      <c r="X84" s="23">
        <f t="shared" si="53"/>
        <v>0</v>
      </c>
      <c r="Y84" s="23">
        <f t="shared" si="53"/>
        <v>0</v>
      </c>
      <c r="Z84" s="23">
        <f t="shared" si="53"/>
        <v>0</v>
      </c>
      <c r="AA84" s="23">
        <f t="shared" si="53"/>
        <v>0</v>
      </c>
      <c r="AB84" s="23">
        <f t="shared" si="53"/>
        <v>0</v>
      </c>
      <c r="AC84" s="23">
        <f t="shared" si="53"/>
        <v>0</v>
      </c>
      <c r="AD84" s="23">
        <f t="shared" si="53"/>
        <v>1700</v>
      </c>
      <c r="AE84" s="23">
        <f t="shared" si="53"/>
        <v>0</v>
      </c>
      <c r="AF84" s="34"/>
    </row>
    <row r="85" spans="1:32" s="4" customFormat="1" ht="33.75" customHeight="1" x14ac:dyDescent="0.3">
      <c r="A85" s="162" t="s">
        <v>38</v>
      </c>
      <c r="B85" s="163">
        <f>H85+J85+L85+N85+P85+R85+T85+V85+X85+Z85+AB85+AD85</f>
        <v>6094.3</v>
      </c>
      <c r="C85" s="163">
        <f>C88</f>
        <v>0</v>
      </c>
      <c r="D85" s="163">
        <f>D88</f>
        <v>0</v>
      </c>
      <c r="E85" s="163">
        <f>E88</f>
        <v>0</v>
      </c>
      <c r="F85" s="163"/>
      <c r="G85" s="163"/>
      <c r="H85" s="163">
        <f>H88</f>
        <v>0</v>
      </c>
      <c r="I85" s="163">
        <f>I88</f>
        <v>0</v>
      </c>
      <c r="J85" s="163">
        <f t="shared" ref="J85:AD85" si="54">J88</f>
        <v>0</v>
      </c>
      <c r="K85" s="163">
        <f>K88</f>
        <v>0</v>
      </c>
      <c r="L85" s="163">
        <f t="shared" si="54"/>
        <v>0</v>
      </c>
      <c r="M85" s="163">
        <f>M88</f>
        <v>0</v>
      </c>
      <c r="N85" s="163">
        <f t="shared" si="54"/>
        <v>0</v>
      </c>
      <c r="O85" s="163">
        <f>O88</f>
        <v>0</v>
      </c>
      <c r="P85" s="163">
        <f t="shared" si="54"/>
        <v>0</v>
      </c>
      <c r="Q85" s="163">
        <f>Q88</f>
        <v>0</v>
      </c>
      <c r="R85" s="163">
        <f t="shared" si="54"/>
        <v>0</v>
      </c>
      <c r="S85" s="163">
        <f>S88</f>
        <v>0</v>
      </c>
      <c r="T85" s="163">
        <f t="shared" si="54"/>
        <v>0</v>
      </c>
      <c r="U85" s="163">
        <f>U88</f>
        <v>0</v>
      </c>
      <c r="V85" s="163">
        <f t="shared" si="54"/>
        <v>0</v>
      </c>
      <c r="W85" s="163">
        <f>W88</f>
        <v>0</v>
      </c>
      <c r="X85" s="163">
        <f t="shared" si="54"/>
        <v>0</v>
      </c>
      <c r="Y85" s="163">
        <f>Y88</f>
        <v>0</v>
      </c>
      <c r="Z85" s="163">
        <f t="shared" si="54"/>
        <v>0</v>
      </c>
      <c r="AA85" s="163">
        <f>AA88</f>
        <v>0</v>
      </c>
      <c r="AB85" s="163">
        <f t="shared" si="54"/>
        <v>0</v>
      </c>
      <c r="AC85" s="163">
        <f>AC88</f>
        <v>0</v>
      </c>
      <c r="AD85" s="163">
        <f t="shared" si="54"/>
        <v>6094.3</v>
      </c>
      <c r="AE85" s="72"/>
      <c r="AF85" s="83"/>
    </row>
    <row r="86" spans="1:32" s="4" customFormat="1" ht="18" x14ac:dyDescent="0.3">
      <c r="A86" s="9" t="s">
        <v>39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5"/>
      <c r="AF86" s="73"/>
    </row>
    <row r="87" spans="1:32" s="4" customFormat="1" ht="27" customHeight="1" x14ac:dyDescent="0.3">
      <c r="A87" s="156" t="s">
        <v>40</v>
      </c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8"/>
      <c r="AF87" s="73"/>
    </row>
    <row r="88" spans="1:32" s="4" customFormat="1" ht="18" x14ac:dyDescent="0.35">
      <c r="A88" s="5" t="s">
        <v>24</v>
      </c>
      <c r="B88" s="19">
        <f>H88+J88+L88+N88+P88+R88+T88+V88+X88+Z88+AB88+AD88</f>
        <v>6094.3</v>
      </c>
      <c r="C88" s="19">
        <v>0</v>
      </c>
      <c r="D88" s="19">
        <f t="shared" ref="D88:D92" si="55">O88+U88+W88+Y88+AA88</f>
        <v>0</v>
      </c>
      <c r="E88" s="19">
        <f t="shared" ref="E88:E90" si="56">O88+U88+W88+Y88+AA88+AC88+AE88</f>
        <v>0</v>
      </c>
      <c r="F88" s="8">
        <f>IFERROR(E88/B88*100,0)</f>
        <v>0</v>
      </c>
      <c r="G88" s="8">
        <f>IFERROR(E88/C88*100,0)</f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f>AD89+AD90+AD91</f>
        <v>6094.3</v>
      </c>
      <c r="AE88" s="20">
        <v>0</v>
      </c>
      <c r="AF88" s="146" t="s">
        <v>41</v>
      </c>
    </row>
    <row r="89" spans="1:32" s="4" customFormat="1" ht="18" x14ac:dyDescent="0.35">
      <c r="A89" s="5" t="s">
        <v>25</v>
      </c>
      <c r="B89" s="19">
        <f>H89+J89+L89+N89+P89+R89+T89+V89+X89+Z89+AB89+AD89</f>
        <v>355.5</v>
      </c>
      <c r="C89" s="19">
        <v>0</v>
      </c>
      <c r="D89" s="19">
        <f t="shared" si="55"/>
        <v>0</v>
      </c>
      <c r="E89" s="19">
        <f t="shared" si="56"/>
        <v>0</v>
      </c>
      <c r="F89" s="8">
        <f>IFERROR(E89/B89*100,0)</f>
        <v>0</v>
      </c>
      <c r="G89" s="8">
        <f>IFERROR(E89/C89*100,0)</f>
        <v>0</v>
      </c>
      <c r="H89" s="20">
        <f>H95</f>
        <v>0</v>
      </c>
      <c r="I89" s="20">
        <f t="shared" ref="I89:AE91" si="57">I95</f>
        <v>0</v>
      </c>
      <c r="J89" s="20">
        <f t="shared" si="57"/>
        <v>0</v>
      </c>
      <c r="K89" s="20">
        <f t="shared" si="57"/>
        <v>0</v>
      </c>
      <c r="L89" s="20">
        <f t="shared" si="57"/>
        <v>0</v>
      </c>
      <c r="M89" s="20">
        <f t="shared" si="57"/>
        <v>0</v>
      </c>
      <c r="N89" s="20">
        <v>0</v>
      </c>
      <c r="O89" s="20">
        <v>0</v>
      </c>
      <c r="P89" s="20">
        <f t="shared" si="57"/>
        <v>0</v>
      </c>
      <c r="Q89" s="20">
        <f t="shared" si="57"/>
        <v>0</v>
      </c>
      <c r="R89" s="20">
        <f t="shared" si="57"/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f t="shared" si="57"/>
        <v>0</v>
      </c>
      <c r="Y89" s="20">
        <f t="shared" si="57"/>
        <v>0</v>
      </c>
      <c r="Z89" s="20">
        <f t="shared" si="57"/>
        <v>0</v>
      </c>
      <c r="AA89" s="20">
        <f t="shared" si="57"/>
        <v>0</v>
      </c>
      <c r="AB89" s="20">
        <f t="shared" si="57"/>
        <v>0</v>
      </c>
      <c r="AC89" s="20">
        <f t="shared" si="57"/>
        <v>0</v>
      </c>
      <c r="AD89" s="20">
        <v>355.5</v>
      </c>
      <c r="AE89" s="20">
        <f t="shared" si="57"/>
        <v>0</v>
      </c>
      <c r="AF89" s="147"/>
    </row>
    <row r="90" spans="1:32" s="4" customFormat="1" ht="18" x14ac:dyDescent="0.35">
      <c r="A90" s="5" t="s">
        <v>26</v>
      </c>
      <c r="B90" s="19">
        <f>H90+J90+L90+N90+P90+R90+T90+V90+X90+Z90+AB90+AD90</f>
        <v>5434</v>
      </c>
      <c r="C90" s="19">
        <v>0</v>
      </c>
      <c r="D90" s="19">
        <f t="shared" si="55"/>
        <v>0</v>
      </c>
      <c r="E90" s="19">
        <f t="shared" si="56"/>
        <v>0</v>
      </c>
      <c r="F90" s="8">
        <f>IFERROR(E90/B90*100,0)</f>
        <v>0</v>
      </c>
      <c r="G90" s="8">
        <f>IFERROR(E90/C90*100,0)</f>
        <v>0</v>
      </c>
      <c r="H90" s="20">
        <f>H96</f>
        <v>0</v>
      </c>
      <c r="I90" s="20">
        <f>I96</f>
        <v>0</v>
      </c>
      <c r="J90" s="20">
        <f>J96</f>
        <v>0</v>
      </c>
      <c r="K90" s="20">
        <f>K96</f>
        <v>0</v>
      </c>
      <c r="L90" s="20">
        <f>L96</f>
        <v>0</v>
      </c>
      <c r="M90" s="20">
        <f>M96</f>
        <v>0</v>
      </c>
      <c r="N90" s="20">
        <v>0</v>
      </c>
      <c r="O90" s="20">
        <v>0</v>
      </c>
      <c r="P90" s="20">
        <f t="shared" si="57"/>
        <v>0</v>
      </c>
      <c r="Q90" s="20">
        <f t="shared" si="57"/>
        <v>0</v>
      </c>
      <c r="R90" s="20">
        <f t="shared" si="57"/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f t="shared" si="57"/>
        <v>0</v>
      </c>
      <c r="Y90" s="20">
        <f t="shared" si="57"/>
        <v>0</v>
      </c>
      <c r="Z90" s="20">
        <f t="shared" si="57"/>
        <v>0</v>
      </c>
      <c r="AA90" s="20">
        <f t="shared" si="57"/>
        <v>0</v>
      </c>
      <c r="AB90" s="20">
        <f t="shared" si="57"/>
        <v>0</v>
      </c>
      <c r="AC90" s="20">
        <f t="shared" si="57"/>
        <v>0</v>
      </c>
      <c r="AD90" s="20">
        <v>5434</v>
      </c>
      <c r="AE90" s="20">
        <f t="shared" si="57"/>
        <v>0</v>
      </c>
      <c r="AF90" s="147"/>
    </row>
    <row r="91" spans="1:32" s="4" customFormat="1" ht="18" x14ac:dyDescent="0.35">
      <c r="A91" s="5" t="s">
        <v>27</v>
      </c>
      <c r="B91" s="19">
        <f>H91+J91+L91+N91+P91+R91+T91+V91+X91+Z91+AB91+AD91</f>
        <v>304.8</v>
      </c>
      <c r="C91" s="19">
        <v>0</v>
      </c>
      <c r="D91" s="19">
        <f t="shared" si="55"/>
        <v>0</v>
      </c>
      <c r="E91" s="19">
        <f>O91+U91+W91+Y91+AA91+AC91+AE91</f>
        <v>0</v>
      </c>
      <c r="F91" s="8">
        <f>IFERROR(E91/B91*100,0)</f>
        <v>0</v>
      </c>
      <c r="G91" s="8">
        <f>IFERROR(E91/C91*100,0)</f>
        <v>0</v>
      </c>
      <c r="H91" s="20">
        <f>H97</f>
        <v>0</v>
      </c>
      <c r="I91" s="20">
        <f t="shared" si="57"/>
        <v>0</v>
      </c>
      <c r="J91" s="20">
        <f t="shared" si="57"/>
        <v>0</v>
      </c>
      <c r="K91" s="20">
        <f t="shared" si="57"/>
        <v>0</v>
      </c>
      <c r="L91" s="20">
        <f t="shared" si="57"/>
        <v>0</v>
      </c>
      <c r="M91" s="20">
        <f t="shared" si="57"/>
        <v>0</v>
      </c>
      <c r="N91" s="20">
        <v>0</v>
      </c>
      <c r="O91" s="20">
        <v>0</v>
      </c>
      <c r="P91" s="20">
        <f t="shared" si="57"/>
        <v>0</v>
      </c>
      <c r="Q91" s="20">
        <f t="shared" si="57"/>
        <v>0</v>
      </c>
      <c r="R91" s="20">
        <f t="shared" si="57"/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f t="shared" si="57"/>
        <v>0</v>
      </c>
      <c r="Y91" s="20">
        <f t="shared" si="57"/>
        <v>0</v>
      </c>
      <c r="Z91" s="20">
        <f t="shared" si="57"/>
        <v>0</v>
      </c>
      <c r="AA91" s="20">
        <f t="shared" si="57"/>
        <v>0</v>
      </c>
      <c r="AB91" s="20">
        <f t="shared" si="57"/>
        <v>0</v>
      </c>
      <c r="AC91" s="20">
        <f t="shared" si="57"/>
        <v>0</v>
      </c>
      <c r="AD91" s="20">
        <v>304.8</v>
      </c>
      <c r="AE91" s="20">
        <f t="shared" si="57"/>
        <v>0</v>
      </c>
      <c r="AF91" s="147"/>
    </row>
    <row r="92" spans="1:32" s="4" customFormat="1" ht="199.5" customHeight="1" x14ac:dyDescent="0.35">
      <c r="A92" s="5" t="s">
        <v>28</v>
      </c>
      <c r="B92" s="20">
        <f>H92+J92+L92+N92+P92+R92+T92+V92+X92+Z92+AB92+AD92</f>
        <v>0</v>
      </c>
      <c r="C92" s="19">
        <f>H92+N92+T92+AD92</f>
        <v>0</v>
      </c>
      <c r="D92" s="19">
        <f t="shared" si="55"/>
        <v>0</v>
      </c>
      <c r="E92" s="19">
        <f t="shared" ref="E92" si="58">O92+U92</f>
        <v>0</v>
      </c>
      <c r="F92" s="39">
        <f>IFERROR(E92/B92*100,0)</f>
        <v>0</v>
      </c>
      <c r="G92" s="39">
        <f>IFERROR(E92/C92*100,0)</f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19">
        <v>0</v>
      </c>
      <c r="O92" s="19">
        <v>0</v>
      </c>
      <c r="P92" s="20">
        <v>0</v>
      </c>
      <c r="Q92" s="20">
        <v>0</v>
      </c>
      <c r="R92" s="20">
        <v>0</v>
      </c>
      <c r="S92" s="20">
        <v>0</v>
      </c>
      <c r="T92" s="19">
        <v>0</v>
      </c>
      <c r="U92" s="19">
        <f>T92</f>
        <v>0</v>
      </c>
      <c r="V92" s="19">
        <v>0</v>
      </c>
      <c r="W92" s="19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148"/>
    </row>
    <row r="93" spans="1:32" s="4" customFormat="1" ht="32.25" customHeight="1" x14ac:dyDescent="0.3">
      <c r="A93" s="156" t="s">
        <v>42</v>
      </c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8"/>
      <c r="AF93" s="21"/>
    </row>
    <row r="94" spans="1:32" s="4" customFormat="1" ht="18" x14ac:dyDescent="0.35">
      <c r="A94" s="5" t="s">
        <v>24</v>
      </c>
      <c r="B94" s="23">
        <f>H94+J94+L94+N94+P94+R94+T94+V94+X94+Z94+AB94+AD94</f>
        <v>8000</v>
      </c>
      <c r="C94" s="22">
        <v>0</v>
      </c>
      <c r="D94" s="23">
        <f t="shared" ref="D94:E97" si="59">H94</f>
        <v>0</v>
      </c>
      <c r="E94" s="23">
        <f t="shared" si="59"/>
        <v>0</v>
      </c>
      <c r="F94" s="8">
        <f>IFERROR(E94/B94*100,0)</f>
        <v>0</v>
      </c>
      <c r="G94" s="8">
        <f>IFERROR(E94/C94*100,0)</f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20">
        <f>AD95</f>
        <v>8000</v>
      </c>
      <c r="AE94" s="20">
        <f>AE95+AE96+AE97</f>
        <v>0</v>
      </c>
      <c r="AF94" s="146" t="s">
        <v>43</v>
      </c>
    </row>
    <row r="95" spans="1:32" s="4" customFormat="1" ht="18" x14ac:dyDescent="0.35">
      <c r="A95" s="5" t="s">
        <v>25</v>
      </c>
      <c r="B95" s="22">
        <f>H95+J95+L95+N95+P95+R95+T95+V95+X95+Z95+AB95+AD95</f>
        <v>8000</v>
      </c>
      <c r="C95" s="22">
        <v>0</v>
      </c>
      <c r="D95" s="23">
        <f t="shared" si="59"/>
        <v>0</v>
      </c>
      <c r="E95" s="23">
        <f t="shared" si="59"/>
        <v>0</v>
      </c>
      <c r="F95" s="8">
        <f>IFERROR(E95/B95*100,0)</f>
        <v>0</v>
      </c>
      <c r="G95" s="8">
        <f>IFERROR(E95/C95*100,0)</f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8000</v>
      </c>
      <c r="AE95" s="20"/>
      <c r="AF95" s="147"/>
    </row>
    <row r="96" spans="1:32" s="4" customFormat="1" ht="18" x14ac:dyDescent="0.35">
      <c r="A96" s="5" t="s">
        <v>26</v>
      </c>
      <c r="B96" s="22">
        <f>H96+J96+L96+N96+P96+R96+T96+V96+X96+Z96+AB96+AD96</f>
        <v>0</v>
      </c>
      <c r="C96" s="22">
        <f>H96</f>
        <v>0</v>
      </c>
      <c r="D96" s="23">
        <f t="shared" si="59"/>
        <v>0</v>
      </c>
      <c r="E96" s="23">
        <f>I96</f>
        <v>0</v>
      </c>
      <c r="F96" s="8">
        <f>IFERROR(E96/B96*100,0)</f>
        <v>0</v>
      </c>
      <c r="G96" s="8">
        <f>IFERROR(E96/C96*100,0)</f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20">
        <v>0</v>
      </c>
      <c r="AE96" s="20">
        <v>0</v>
      </c>
      <c r="AF96" s="147"/>
    </row>
    <row r="97" spans="1:33" s="4" customFormat="1" ht="18" x14ac:dyDescent="0.35">
      <c r="A97" s="5" t="s">
        <v>27</v>
      </c>
      <c r="B97" s="22">
        <f>H97+J97+L97+N97+P97+R97+T97+V97+X97+Z97+AB97+AD97</f>
        <v>0</v>
      </c>
      <c r="C97" s="22">
        <f>H97</f>
        <v>0</v>
      </c>
      <c r="D97" s="23">
        <f t="shared" si="59"/>
        <v>0</v>
      </c>
      <c r="E97" s="23">
        <f t="shared" si="59"/>
        <v>0</v>
      </c>
      <c r="F97" s="8">
        <f>IFERROR(E97/B97*100,0)</f>
        <v>0</v>
      </c>
      <c r="G97" s="8">
        <f>IFERROR(E97/C97*100,0)</f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0</v>
      </c>
      <c r="AB97" s="20">
        <v>0</v>
      </c>
      <c r="AC97" s="20">
        <v>0</v>
      </c>
      <c r="AD97" s="20">
        <v>0</v>
      </c>
      <c r="AE97" s="20">
        <v>0</v>
      </c>
      <c r="AF97" s="147"/>
    </row>
    <row r="98" spans="1:33" s="4" customFormat="1" ht="273.75" customHeight="1" x14ac:dyDescent="0.35">
      <c r="A98" s="5" t="s">
        <v>28</v>
      </c>
      <c r="B98" s="22">
        <f>H98+J98+L98+N98+P98+R98+T98+V98+X98+Z98+AB98+AD98</f>
        <v>0</v>
      </c>
      <c r="C98" s="22">
        <f>H98</f>
        <v>0</v>
      </c>
      <c r="D98" s="23">
        <f>H98</f>
        <v>0</v>
      </c>
      <c r="E98" s="23">
        <f>I98</f>
        <v>0</v>
      </c>
      <c r="F98" s="39">
        <f>IFERROR(E98/B98*100,0)</f>
        <v>0</v>
      </c>
      <c r="G98" s="39">
        <f>IFERROR(E98/C98*100,0)</f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148"/>
    </row>
    <row r="99" spans="1:33" s="4" customFormat="1" ht="37.5" customHeight="1" x14ac:dyDescent="0.3">
      <c r="A99" s="156" t="s">
        <v>44</v>
      </c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8"/>
      <c r="AF99" s="21"/>
    </row>
    <row r="100" spans="1:33" s="4" customFormat="1" ht="18" x14ac:dyDescent="0.35">
      <c r="A100" s="5" t="s">
        <v>24</v>
      </c>
      <c r="B100" s="23">
        <f>H100+J100+L100+N100+P100+R100+T100+V100+X100+Z100+AB100+AD100</f>
        <v>2008.6999999999998</v>
      </c>
      <c r="C100" s="22">
        <v>0</v>
      </c>
      <c r="D100" s="23">
        <f>H100</f>
        <v>0</v>
      </c>
      <c r="E100" s="20">
        <f>D100</f>
        <v>0</v>
      </c>
      <c r="F100" s="8">
        <f>IFERROR(E100/B100*100,0)</f>
        <v>0</v>
      </c>
      <c r="G100" s="8">
        <f>IFERROR(E100/C100*100,0)</f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f>R102</f>
        <v>4.3499999999999996</v>
      </c>
      <c r="S100" s="20">
        <v>0</v>
      </c>
      <c r="T100" s="20">
        <f>T102</f>
        <v>0</v>
      </c>
      <c r="U100" s="20">
        <f>U102</f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  <c r="AD100" s="20">
        <f>AD101+AD102+AD103+AD110</f>
        <v>2004.35</v>
      </c>
      <c r="AE100" s="20">
        <f>AE101+AE102+AE103+AE110</f>
        <v>0</v>
      </c>
      <c r="AF100" s="159" t="s">
        <v>45</v>
      </c>
    </row>
    <row r="101" spans="1:33" s="4" customFormat="1" ht="18" x14ac:dyDescent="0.35">
      <c r="A101" s="5" t="s">
        <v>25</v>
      </c>
      <c r="B101" s="22">
        <f>H101+J101+L101+N101+P101+R101+T101+V101+X101+Z101+AB101+AD101</f>
        <v>2000</v>
      </c>
      <c r="C101" s="22">
        <v>0</v>
      </c>
      <c r="D101" s="23">
        <f>H101</f>
        <v>0</v>
      </c>
      <c r="E101" s="20">
        <f>D101</f>
        <v>0</v>
      </c>
      <c r="F101" s="8">
        <f>IFERROR(E101/B101*100,0)</f>
        <v>0</v>
      </c>
      <c r="G101" s="8">
        <f>IFERROR(E101/C101*100,0)</f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2000</v>
      </c>
      <c r="AE101" s="20">
        <v>0</v>
      </c>
      <c r="AF101" s="160"/>
    </row>
    <row r="102" spans="1:33" s="4" customFormat="1" ht="18" x14ac:dyDescent="0.35">
      <c r="A102" s="5" t="s">
        <v>26</v>
      </c>
      <c r="B102" s="22">
        <f>H102+J102+L102+N102+P102+R102+T102+V102+X102+Z102+AB102+AD102</f>
        <v>8.6999999999999993</v>
      </c>
      <c r="C102" s="22">
        <v>0</v>
      </c>
      <c r="D102" s="23">
        <f>H102+U102+AE102</f>
        <v>0</v>
      </c>
      <c r="E102" s="20">
        <f>D102</f>
        <v>0</v>
      </c>
      <c r="F102" s="8">
        <f>IFERROR(E102/B102*100,0)</f>
        <v>0</v>
      </c>
      <c r="G102" s="8">
        <f>IFERROR(E102/C102*100,0)</f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4.3499999999999996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20">
        <v>4.3499999999999996</v>
      </c>
      <c r="AE102" s="20">
        <v>0</v>
      </c>
      <c r="AF102" s="160"/>
    </row>
    <row r="103" spans="1:33" s="4" customFormat="1" ht="18" x14ac:dyDescent="0.35">
      <c r="A103" s="5" t="s">
        <v>27</v>
      </c>
      <c r="B103" s="22">
        <f>H103+J103+L103+N103+P103+R103+T103+V103+X103+Z103+AB103+AD103</f>
        <v>0</v>
      </c>
      <c r="C103" s="22">
        <f>H103</f>
        <v>0</v>
      </c>
      <c r="D103" s="23">
        <f>H103</f>
        <v>0</v>
      </c>
      <c r="E103" s="20">
        <f>D103</f>
        <v>0</v>
      </c>
      <c r="F103" s="8">
        <f>IFERROR(E103/B103*100,0)</f>
        <v>0</v>
      </c>
      <c r="G103" s="8">
        <f>IFERROR(E103/C103*100,0)</f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0</v>
      </c>
      <c r="AB103" s="20">
        <v>0</v>
      </c>
      <c r="AC103" s="20">
        <v>0</v>
      </c>
      <c r="AD103" s="20">
        <v>0</v>
      </c>
      <c r="AE103" s="20">
        <v>0</v>
      </c>
      <c r="AF103" s="160"/>
    </row>
    <row r="104" spans="1:33" s="4" customFormat="1" ht="18" x14ac:dyDescent="0.35">
      <c r="A104" s="5" t="s">
        <v>28</v>
      </c>
      <c r="B104" s="22">
        <f>H104+J104+L104+N104+P104+R104+T104+V104+X104+Z104+AB104+AD104</f>
        <v>0</v>
      </c>
      <c r="C104" s="22">
        <f>H104</f>
        <v>0</v>
      </c>
      <c r="D104" s="23">
        <f>H104</f>
        <v>0</v>
      </c>
      <c r="E104" s="20">
        <f>D104</f>
        <v>0</v>
      </c>
      <c r="F104" s="8">
        <f>IFERROR(E104/B104*100,0)</f>
        <v>0</v>
      </c>
      <c r="G104" s="8">
        <f>IFERROR(E104/C104*100,0)</f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161"/>
    </row>
    <row r="105" spans="1:33" s="114" customFormat="1" ht="33.75" customHeight="1" x14ac:dyDescent="0.3">
      <c r="A105" s="110" t="s">
        <v>46</v>
      </c>
      <c r="B105" s="111"/>
      <c r="C105" s="112"/>
      <c r="D105" s="112"/>
      <c r="E105" s="112"/>
      <c r="F105" s="115"/>
      <c r="G105" s="115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6"/>
      <c r="AG105" s="4"/>
    </row>
    <row r="106" spans="1:33" s="4" customFormat="1" ht="18" x14ac:dyDescent="0.35">
      <c r="A106" s="35" t="s">
        <v>24</v>
      </c>
      <c r="B106" s="23">
        <f>B100+B94+B88</f>
        <v>16103</v>
      </c>
      <c r="C106" s="23">
        <f t="shared" ref="C106:E110" si="60">C100+C94+C88</f>
        <v>0</v>
      </c>
      <c r="D106" s="23">
        <f t="shared" si="60"/>
        <v>0</v>
      </c>
      <c r="E106" s="23">
        <f t="shared" si="60"/>
        <v>0</v>
      </c>
      <c r="F106" s="8">
        <f>IFERROR(E106/B106*100,0)</f>
        <v>0</v>
      </c>
      <c r="G106" s="8">
        <f>IFERROR(E106/C106*100,0)</f>
        <v>0</v>
      </c>
      <c r="H106" s="23">
        <f t="shared" ref="H106:AE110" si="61">H100+H94+H88</f>
        <v>0</v>
      </c>
      <c r="I106" s="23">
        <f t="shared" si="61"/>
        <v>0</v>
      </c>
      <c r="J106" s="23">
        <f t="shared" si="61"/>
        <v>0</v>
      </c>
      <c r="K106" s="23">
        <f t="shared" si="61"/>
        <v>0</v>
      </c>
      <c r="L106" s="23">
        <f t="shared" si="61"/>
        <v>0</v>
      </c>
      <c r="M106" s="23">
        <f t="shared" si="61"/>
        <v>0</v>
      </c>
      <c r="N106" s="23">
        <f t="shared" si="61"/>
        <v>0</v>
      </c>
      <c r="O106" s="23">
        <f t="shared" si="61"/>
        <v>0</v>
      </c>
      <c r="P106" s="23">
        <f t="shared" si="61"/>
        <v>0</v>
      </c>
      <c r="Q106" s="23">
        <f t="shared" si="61"/>
        <v>0</v>
      </c>
      <c r="R106" s="23">
        <f t="shared" si="61"/>
        <v>4.3499999999999996</v>
      </c>
      <c r="S106" s="23">
        <f t="shared" si="61"/>
        <v>0</v>
      </c>
      <c r="T106" s="23">
        <f t="shared" si="61"/>
        <v>0</v>
      </c>
      <c r="U106" s="23">
        <f t="shared" si="61"/>
        <v>0</v>
      </c>
      <c r="V106" s="23">
        <f t="shared" si="61"/>
        <v>0</v>
      </c>
      <c r="W106" s="23">
        <f t="shared" si="61"/>
        <v>0</v>
      </c>
      <c r="X106" s="23">
        <f t="shared" si="61"/>
        <v>0</v>
      </c>
      <c r="Y106" s="23">
        <f t="shared" si="61"/>
        <v>0</v>
      </c>
      <c r="Z106" s="23">
        <f t="shared" si="61"/>
        <v>0</v>
      </c>
      <c r="AA106" s="23">
        <f t="shared" si="61"/>
        <v>0</v>
      </c>
      <c r="AB106" s="23">
        <f t="shared" si="61"/>
        <v>0</v>
      </c>
      <c r="AC106" s="23">
        <f t="shared" si="61"/>
        <v>0</v>
      </c>
      <c r="AD106" s="23">
        <f t="shared" si="61"/>
        <v>16098.650000000001</v>
      </c>
      <c r="AE106" s="23">
        <f t="shared" si="61"/>
        <v>0</v>
      </c>
      <c r="AF106" s="21"/>
    </row>
    <row r="107" spans="1:33" s="4" customFormat="1" ht="18" x14ac:dyDescent="0.35">
      <c r="A107" s="35" t="s">
        <v>25</v>
      </c>
      <c r="B107" s="23">
        <f>B101+B95+B89</f>
        <v>10355.5</v>
      </c>
      <c r="C107" s="23">
        <f t="shared" si="60"/>
        <v>0</v>
      </c>
      <c r="D107" s="23">
        <f t="shared" si="60"/>
        <v>0</v>
      </c>
      <c r="E107" s="23">
        <f t="shared" si="60"/>
        <v>0</v>
      </c>
      <c r="F107" s="39">
        <f>IFERROR(E107/B107*100,0)</f>
        <v>0</v>
      </c>
      <c r="G107" s="39">
        <f>IFERROR(E107/C107*100,0)</f>
        <v>0</v>
      </c>
      <c r="H107" s="23">
        <f t="shared" si="61"/>
        <v>0</v>
      </c>
      <c r="I107" s="23">
        <f t="shared" si="61"/>
        <v>0</v>
      </c>
      <c r="J107" s="23">
        <f t="shared" si="61"/>
        <v>0</v>
      </c>
      <c r="K107" s="23">
        <f t="shared" si="61"/>
        <v>0</v>
      </c>
      <c r="L107" s="23">
        <f t="shared" si="61"/>
        <v>0</v>
      </c>
      <c r="M107" s="23">
        <f t="shared" si="61"/>
        <v>0</v>
      </c>
      <c r="N107" s="23">
        <f t="shared" si="61"/>
        <v>0</v>
      </c>
      <c r="O107" s="23">
        <f t="shared" si="61"/>
        <v>0</v>
      </c>
      <c r="P107" s="23">
        <f t="shared" si="61"/>
        <v>0</v>
      </c>
      <c r="Q107" s="23">
        <f t="shared" si="61"/>
        <v>0</v>
      </c>
      <c r="R107" s="23">
        <f t="shared" si="61"/>
        <v>0</v>
      </c>
      <c r="S107" s="23">
        <f t="shared" si="61"/>
        <v>0</v>
      </c>
      <c r="T107" s="23">
        <f t="shared" si="61"/>
        <v>0</v>
      </c>
      <c r="U107" s="23">
        <f t="shared" si="61"/>
        <v>0</v>
      </c>
      <c r="V107" s="23">
        <f t="shared" si="61"/>
        <v>0</v>
      </c>
      <c r="W107" s="23">
        <f t="shared" si="61"/>
        <v>0</v>
      </c>
      <c r="X107" s="23">
        <f t="shared" si="61"/>
        <v>0</v>
      </c>
      <c r="Y107" s="23">
        <f t="shared" si="61"/>
        <v>0</v>
      </c>
      <c r="Z107" s="23">
        <f t="shared" si="61"/>
        <v>0</v>
      </c>
      <c r="AA107" s="23">
        <f t="shared" si="61"/>
        <v>0</v>
      </c>
      <c r="AB107" s="23">
        <f t="shared" si="61"/>
        <v>0</v>
      </c>
      <c r="AC107" s="23">
        <f t="shared" si="61"/>
        <v>0</v>
      </c>
      <c r="AD107" s="23">
        <f t="shared" si="61"/>
        <v>10355.5</v>
      </c>
      <c r="AE107" s="23">
        <f t="shared" si="61"/>
        <v>0</v>
      </c>
      <c r="AF107" s="21"/>
    </row>
    <row r="108" spans="1:33" s="4" customFormat="1" ht="18" x14ac:dyDescent="0.35">
      <c r="A108" s="35" t="s">
        <v>26</v>
      </c>
      <c r="B108" s="23">
        <f>B102+B96+B90</f>
        <v>5442.7</v>
      </c>
      <c r="C108" s="23">
        <f t="shared" si="60"/>
        <v>0</v>
      </c>
      <c r="D108" s="23">
        <f t="shared" si="60"/>
        <v>0</v>
      </c>
      <c r="E108" s="23">
        <f t="shared" si="60"/>
        <v>0</v>
      </c>
      <c r="F108" s="8">
        <f>IFERROR(E108/B108*100,0)</f>
        <v>0</v>
      </c>
      <c r="G108" s="8">
        <f>IFERROR(E108/C108*100,0)</f>
        <v>0</v>
      </c>
      <c r="H108" s="23">
        <f t="shared" si="61"/>
        <v>0</v>
      </c>
      <c r="I108" s="23">
        <f t="shared" si="61"/>
        <v>0</v>
      </c>
      <c r="J108" s="23">
        <f t="shared" si="61"/>
        <v>0</v>
      </c>
      <c r="K108" s="23">
        <f t="shared" si="61"/>
        <v>0</v>
      </c>
      <c r="L108" s="23">
        <f t="shared" si="61"/>
        <v>0</v>
      </c>
      <c r="M108" s="23">
        <f t="shared" si="61"/>
        <v>0</v>
      </c>
      <c r="N108" s="23">
        <f t="shared" si="61"/>
        <v>0</v>
      </c>
      <c r="O108" s="23">
        <f t="shared" si="61"/>
        <v>0</v>
      </c>
      <c r="P108" s="23">
        <f t="shared" si="61"/>
        <v>0</v>
      </c>
      <c r="Q108" s="23">
        <f t="shared" si="61"/>
        <v>0</v>
      </c>
      <c r="R108" s="23">
        <f t="shared" si="61"/>
        <v>4.3499999999999996</v>
      </c>
      <c r="S108" s="23">
        <f t="shared" si="61"/>
        <v>0</v>
      </c>
      <c r="T108" s="23">
        <f t="shared" si="61"/>
        <v>0</v>
      </c>
      <c r="U108" s="23">
        <f t="shared" si="61"/>
        <v>0</v>
      </c>
      <c r="V108" s="23">
        <f t="shared" si="61"/>
        <v>0</v>
      </c>
      <c r="W108" s="23">
        <f t="shared" si="61"/>
        <v>0</v>
      </c>
      <c r="X108" s="23">
        <f t="shared" si="61"/>
        <v>0</v>
      </c>
      <c r="Y108" s="23">
        <f t="shared" si="61"/>
        <v>0</v>
      </c>
      <c r="Z108" s="23">
        <f t="shared" si="61"/>
        <v>0</v>
      </c>
      <c r="AA108" s="23">
        <f t="shared" si="61"/>
        <v>0</v>
      </c>
      <c r="AB108" s="23">
        <f t="shared" si="61"/>
        <v>0</v>
      </c>
      <c r="AC108" s="23">
        <f t="shared" si="61"/>
        <v>0</v>
      </c>
      <c r="AD108" s="23">
        <f t="shared" si="61"/>
        <v>5438.35</v>
      </c>
      <c r="AE108" s="23">
        <f t="shared" si="61"/>
        <v>0</v>
      </c>
      <c r="AF108" s="21"/>
    </row>
    <row r="109" spans="1:33" s="4" customFormat="1" ht="18" x14ac:dyDescent="0.35">
      <c r="A109" s="35" t="s">
        <v>27</v>
      </c>
      <c r="B109" s="23">
        <f>B103+B97+B91</f>
        <v>304.8</v>
      </c>
      <c r="C109" s="23">
        <f t="shared" si="60"/>
        <v>0</v>
      </c>
      <c r="D109" s="23">
        <f t="shared" si="60"/>
        <v>0</v>
      </c>
      <c r="E109" s="23">
        <f t="shared" si="60"/>
        <v>0</v>
      </c>
      <c r="F109" s="8">
        <f>IFERROR(E109/B109*100,0)</f>
        <v>0</v>
      </c>
      <c r="G109" s="8">
        <f>IFERROR(E109/C109*100,0)</f>
        <v>0</v>
      </c>
      <c r="H109" s="23">
        <f>H103+H97+H91</f>
        <v>0</v>
      </c>
      <c r="I109" s="23">
        <f t="shared" si="61"/>
        <v>0</v>
      </c>
      <c r="J109" s="23">
        <f t="shared" si="61"/>
        <v>0</v>
      </c>
      <c r="K109" s="23">
        <f t="shared" si="61"/>
        <v>0</v>
      </c>
      <c r="L109" s="23">
        <f t="shared" si="61"/>
        <v>0</v>
      </c>
      <c r="M109" s="23">
        <f t="shared" si="61"/>
        <v>0</v>
      </c>
      <c r="N109" s="23">
        <f t="shared" si="61"/>
        <v>0</v>
      </c>
      <c r="O109" s="23">
        <f t="shared" si="61"/>
        <v>0</v>
      </c>
      <c r="P109" s="23">
        <f t="shared" si="61"/>
        <v>0</v>
      </c>
      <c r="Q109" s="23">
        <f t="shared" si="61"/>
        <v>0</v>
      </c>
      <c r="R109" s="23">
        <f t="shared" si="61"/>
        <v>0</v>
      </c>
      <c r="S109" s="23">
        <f t="shared" si="61"/>
        <v>0</v>
      </c>
      <c r="T109" s="23">
        <f t="shared" si="61"/>
        <v>0</v>
      </c>
      <c r="U109" s="23">
        <f t="shared" si="61"/>
        <v>0</v>
      </c>
      <c r="V109" s="23">
        <f t="shared" si="61"/>
        <v>0</v>
      </c>
      <c r="W109" s="23">
        <f t="shared" si="61"/>
        <v>0</v>
      </c>
      <c r="X109" s="23">
        <f t="shared" si="61"/>
        <v>0</v>
      </c>
      <c r="Y109" s="23">
        <f t="shared" si="61"/>
        <v>0</v>
      </c>
      <c r="Z109" s="23">
        <f t="shared" si="61"/>
        <v>0</v>
      </c>
      <c r="AA109" s="23">
        <f t="shared" si="61"/>
        <v>0</v>
      </c>
      <c r="AB109" s="23">
        <f t="shared" si="61"/>
        <v>0</v>
      </c>
      <c r="AC109" s="23">
        <f t="shared" si="61"/>
        <v>0</v>
      </c>
      <c r="AD109" s="23">
        <f t="shared" si="61"/>
        <v>304.8</v>
      </c>
      <c r="AE109" s="23">
        <f t="shared" si="61"/>
        <v>0</v>
      </c>
      <c r="AF109" s="21"/>
    </row>
    <row r="110" spans="1:33" s="4" customFormat="1" ht="18" x14ac:dyDescent="0.35">
      <c r="A110" s="35" t="s">
        <v>28</v>
      </c>
      <c r="B110" s="23">
        <f>B104+B98+B92</f>
        <v>0</v>
      </c>
      <c r="C110" s="23">
        <f t="shared" si="60"/>
        <v>0</v>
      </c>
      <c r="D110" s="23">
        <f t="shared" si="60"/>
        <v>0</v>
      </c>
      <c r="E110" s="23">
        <f t="shared" si="60"/>
        <v>0</v>
      </c>
      <c r="F110" s="8">
        <f>IFERROR(E110/B110*100,0)</f>
        <v>0</v>
      </c>
      <c r="G110" s="8">
        <f>IFERROR(E110/C110*100,0)</f>
        <v>0</v>
      </c>
      <c r="H110" s="23">
        <f>H104+H98+H92</f>
        <v>0</v>
      </c>
      <c r="I110" s="23">
        <f t="shared" si="61"/>
        <v>0</v>
      </c>
      <c r="J110" s="23">
        <f t="shared" si="61"/>
        <v>0</v>
      </c>
      <c r="K110" s="23">
        <f t="shared" si="61"/>
        <v>0</v>
      </c>
      <c r="L110" s="23">
        <f t="shared" si="61"/>
        <v>0</v>
      </c>
      <c r="M110" s="23">
        <f t="shared" si="61"/>
        <v>0</v>
      </c>
      <c r="N110" s="23">
        <f t="shared" si="61"/>
        <v>0</v>
      </c>
      <c r="O110" s="23">
        <f t="shared" si="61"/>
        <v>0</v>
      </c>
      <c r="P110" s="23">
        <f t="shared" si="61"/>
        <v>0</v>
      </c>
      <c r="Q110" s="23">
        <f t="shared" si="61"/>
        <v>0</v>
      </c>
      <c r="R110" s="23">
        <f t="shared" si="61"/>
        <v>0</v>
      </c>
      <c r="S110" s="23">
        <f t="shared" si="61"/>
        <v>0</v>
      </c>
      <c r="T110" s="23">
        <f t="shared" si="61"/>
        <v>0</v>
      </c>
      <c r="U110" s="23">
        <f t="shared" si="61"/>
        <v>0</v>
      </c>
      <c r="V110" s="23">
        <f t="shared" si="61"/>
        <v>0</v>
      </c>
      <c r="W110" s="23">
        <f t="shared" si="61"/>
        <v>0</v>
      </c>
      <c r="X110" s="23">
        <f t="shared" si="61"/>
        <v>0</v>
      </c>
      <c r="Y110" s="23">
        <f t="shared" si="61"/>
        <v>0</v>
      </c>
      <c r="Z110" s="23">
        <f t="shared" si="61"/>
        <v>0</v>
      </c>
      <c r="AA110" s="23">
        <f t="shared" si="61"/>
        <v>0</v>
      </c>
      <c r="AB110" s="23">
        <f t="shared" si="61"/>
        <v>0</v>
      </c>
      <c r="AC110" s="23">
        <f t="shared" si="61"/>
        <v>0</v>
      </c>
      <c r="AD110" s="23">
        <f t="shared" si="61"/>
        <v>0</v>
      </c>
      <c r="AE110" s="23">
        <f t="shared" si="61"/>
        <v>0</v>
      </c>
      <c r="AF110" s="21"/>
    </row>
    <row r="111" spans="1:33" s="4" customFormat="1" ht="18" x14ac:dyDescent="0.35">
      <c r="A111" s="36" t="s">
        <v>47</v>
      </c>
      <c r="B111" s="69"/>
      <c r="C111" s="69"/>
      <c r="D111" s="69"/>
      <c r="E111" s="69"/>
      <c r="F111" s="70"/>
      <c r="G111" s="70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80"/>
      <c r="AE111" s="23"/>
      <c r="AF111" s="73"/>
    </row>
    <row r="112" spans="1:33" s="4" customFormat="1" ht="18" x14ac:dyDescent="0.35">
      <c r="A112" s="36" t="s">
        <v>48</v>
      </c>
      <c r="B112" s="23">
        <f t="shared" ref="B112:B114" si="62">B106</f>
        <v>16103</v>
      </c>
      <c r="C112" s="23">
        <f>C113+C114+C115+C116</f>
        <v>0</v>
      </c>
      <c r="D112" s="23">
        <f>D113+D114+D115+D116</f>
        <v>0</v>
      </c>
      <c r="E112" s="23">
        <f>E113+E114+E115+E116</f>
        <v>0</v>
      </c>
      <c r="F112" s="8">
        <f>IFERROR(E112/B112*100,0)</f>
        <v>0</v>
      </c>
      <c r="G112" s="8">
        <f>IFERROR(E112/C112*100,0)</f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3">
        <v>0</v>
      </c>
      <c r="AA112" s="23">
        <v>0</v>
      </c>
      <c r="AB112" s="23">
        <v>0</v>
      </c>
      <c r="AC112" s="23">
        <v>0</v>
      </c>
      <c r="AD112" s="23">
        <v>0</v>
      </c>
      <c r="AE112" s="23">
        <v>0</v>
      </c>
      <c r="AF112" s="149"/>
    </row>
    <row r="113" spans="1:33" s="4" customFormat="1" ht="18" x14ac:dyDescent="0.35">
      <c r="A113" s="35" t="s">
        <v>25</v>
      </c>
      <c r="B113" s="23">
        <f t="shared" si="62"/>
        <v>10355.5</v>
      </c>
      <c r="C113" s="23">
        <f t="shared" ref="C113:E116" si="63">C107</f>
        <v>0</v>
      </c>
      <c r="D113" s="23">
        <f t="shared" si="63"/>
        <v>0</v>
      </c>
      <c r="E113" s="23">
        <f t="shared" si="63"/>
        <v>0</v>
      </c>
      <c r="F113" s="39">
        <f>IFERROR(E113/B113*100,0)</f>
        <v>0</v>
      </c>
      <c r="G113" s="39">
        <f>IFERROR(E113/C113*100,0)</f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23">
        <v>0</v>
      </c>
      <c r="AA113" s="23">
        <v>0</v>
      </c>
      <c r="AB113" s="23">
        <v>0</v>
      </c>
      <c r="AC113" s="23">
        <v>0</v>
      </c>
      <c r="AD113" s="23">
        <v>0</v>
      </c>
      <c r="AE113" s="23">
        <v>0</v>
      </c>
      <c r="AF113" s="150"/>
    </row>
    <row r="114" spans="1:33" s="4" customFormat="1" ht="18" x14ac:dyDescent="0.35">
      <c r="A114" s="5" t="s">
        <v>26</v>
      </c>
      <c r="B114" s="23">
        <f t="shared" si="62"/>
        <v>5442.7</v>
      </c>
      <c r="C114" s="23">
        <f t="shared" si="63"/>
        <v>0</v>
      </c>
      <c r="D114" s="23">
        <f t="shared" si="63"/>
        <v>0</v>
      </c>
      <c r="E114" s="23">
        <f t="shared" si="63"/>
        <v>0</v>
      </c>
      <c r="F114" s="39">
        <f>IFERROR(E114/B114*100,0)</f>
        <v>0</v>
      </c>
      <c r="G114" s="39">
        <f>IFERROR(E114/C114*100,0)</f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3">
        <v>0</v>
      </c>
      <c r="AA114" s="23">
        <v>0</v>
      </c>
      <c r="AB114" s="23">
        <v>0</v>
      </c>
      <c r="AC114" s="23">
        <v>0</v>
      </c>
      <c r="AD114" s="23">
        <v>0</v>
      </c>
      <c r="AE114" s="23">
        <v>0</v>
      </c>
      <c r="AF114" s="150"/>
    </row>
    <row r="115" spans="1:33" s="4" customFormat="1" ht="18" x14ac:dyDescent="0.35">
      <c r="A115" s="5" t="s">
        <v>27</v>
      </c>
      <c r="B115" s="23">
        <f t="shared" ref="B115:B116" si="64">B109</f>
        <v>304.8</v>
      </c>
      <c r="C115" s="23">
        <f>C109</f>
        <v>0</v>
      </c>
      <c r="D115" s="23">
        <f t="shared" si="63"/>
        <v>0</v>
      </c>
      <c r="E115" s="23">
        <f t="shared" si="63"/>
        <v>0</v>
      </c>
      <c r="F115" s="39">
        <f>IFERROR(E115/B115*100,0)</f>
        <v>0</v>
      </c>
      <c r="G115" s="39">
        <f>IFERROR(E115/C115*100,0)</f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3">
        <v>0</v>
      </c>
      <c r="AA115" s="23">
        <v>0</v>
      </c>
      <c r="AB115" s="23">
        <v>0</v>
      </c>
      <c r="AC115" s="23">
        <v>0</v>
      </c>
      <c r="AD115" s="23">
        <v>0</v>
      </c>
      <c r="AE115" s="23">
        <v>0</v>
      </c>
      <c r="AF115" s="150"/>
    </row>
    <row r="116" spans="1:33" s="4" customFormat="1" ht="18" x14ac:dyDescent="0.35">
      <c r="A116" s="88" t="s">
        <v>28</v>
      </c>
      <c r="B116" s="23">
        <f t="shared" si="64"/>
        <v>0</v>
      </c>
      <c r="C116" s="37">
        <f t="shared" si="63"/>
        <v>0</v>
      </c>
      <c r="D116" s="37">
        <f t="shared" si="63"/>
        <v>0</v>
      </c>
      <c r="E116" s="37">
        <f t="shared" si="63"/>
        <v>0</v>
      </c>
      <c r="F116" s="89">
        <f>IFERROR(E116/B116*100,0)</f>
        <v>0</v>
      </c>
      <c r="G116" s="89">
        <f>IFERROR(E116/C116*100,0)</f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7">
        <v>0</v>
      </c>
      <c r="T116" s="37">
        <v>0</v>
      </c>
      <c r="U116" s="37">
        <v>0</v>
      </c>
      <c r="V116" s="37">
        <v>0</v>
      </c>
      <c r="W116" s="37">
        <v>0</v>
      </c>
      <c r="X116" s="37">
        <v>0</v>
      </c>
      <c r="Y116" s="37">
        <v>0</v>
      </c>
      <c r="Z116" s="37">
        <v>0</v>
      </c>
      <c r="AA116" s="37">
        <v>0</v>
      </c>
      <c r="AB116" s="37">
        <v>0</v>
      </c>
      <c r="AC116" s="37">
        <v>0</v>
      </c>
      <c r="AD116" s="37">
        <v>0</v>
      </c>
      <c r="AE116" s="37">
        <v>0</v>
      </c>
      <c r="AF116" s="151"/>
    </row>
    <row r="117" spans="1:33" s="114" customFormat="1" ht="35.25" customHeight="1" x14ac:dyDescent="0.3">
      <c r="A117" s="162" t="s">
        <v>49</v>
      </c>
      <c r="B117" s="163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17"/>
      <c r="AF117" s="118"/>
      <c r="AG117" s="4"/>
    </row>
    <row r="118" spans="1:33" s="4" customFormat="1" ht="18" x14ac:dyDescent="0.3">
      <c r="A118" s="90" t="s">
        <v>30</v>
      </c>
      <c r="B118" s="91"/>
      <c r="C118" s="92"/>
      <c r="D118" s="92"/>
      <c r="E118" s="91"/>
      <c r="F118" s="93"/>
      <c r="G118" s="93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85"/>
      <c r="AF118" s="21"/>
    </row>
    <row r="119" spans="1:33" s="4" customFormat="1" ht="35.4" customHeight="1" x14ac:dyDescent="0.3">
      <c r="A119" s="44" t="s">
        <v>50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95"/>
      <c r="AF119" s="143" t="s">
        <v>51</v>
      </c>
    </row>
    <row r="120" spans="1:33" s="4" customFormat="1" ht="18" x14ac:dyDescent="0.35">
      <c r="A120" s="45" t="s">
        <v>24</v>
      </c>
      <c r="B120" s="96">
        <f>B123</f>
        <v>8785.2000000000007</v>
      </c>
      <c r="C120" s="96">
        <f>C123</f>
        <v>1768.44</v>
      </c>
      <c r="D120" s="96">
        <f>D123</f>
        <v>1692.8330000000001</v>
      </c>
      <c r="E120" s="96">
        <f>D120</f>
        <v>1692.8330000000001</v>
      </c>
      <c r="F120" s="8">
        <f>(E120/B120*100)</f>
        <v>19.269145836179028</v>
      </c>
      <c r="G120" s="8">
        <f>(E120/C120*100)</f>
        <v>95.724649973988377</v>
      </c>
      <c r="H120" s="19">
        <f t="shared" ref="H120:AE120" si="65">H123</f>
        <v>997.02</v>
      </c>
      <c r="I120" s="133">
        <f t="shared" si="65"/>
        <v>832.226</v>
      </c>
      <c r="J120" s="19">
        <f t="shared" si="65"/>
        <v>771.42</v>
      </c>
      <c r="K120" s="19">
        <f t="shared" si="65"/>
        <v>860.60699999999997</v>
      </c>
      <c r="L120" s="19">
        <f t="shared" si="65"/>
        <v>419.411</v>
      </c>
      <c r="M120" s="19">
        <f t="shared" si="65"/>
        <v>0</v>
      </c>
      <c r="N120" s="19">
        <f t="shared" si="65"/>
        <v>777.09299999999996</v>
      </c>
      <c r="O120" s="19">
        <f t="shared" si="65"/>
        <v>0</v>
      </c>
      <c r="P120" s="19">
        <f t="shared" si="65"/>
        <v>698.21299999999997</v>
      </c>
      <c r="Q120" s="19">
        <f t="shared" si="65"/>
        <v>0</v>
      </c>
      <c r="R120" s="19">
        <f t="shared" si="65"/>
        <v>641.76900000000001</v>
      </c>
      <c r="S120" s="19">
        <f t="shared" si="65"/>
        <v>0</v>
      </c>
      <c r="T120" s="19">
        <f t="shared" si="65"/>
        <v>828.66899999999998</v>
      </c>
      <c r="U120" s="19">
        <f t="shared" si="65"/>
        <v>0</v>
      </c>
      <c r="V120" s="19">
        <f t="shared" si="65"/>
        <v>698.21299999999997</v>
      </c>
      <c r="W120" s="19">
        <f t="shared" si="65"/>
        <v>0</v>
      </c>
      <c r="X120" s="19">
        <f t="shared" si="65"/>
        <v>641.76900000000001</v>
      </c>
      <c r="Y120" s="19">
        <f t="shared" si="65"/>
        <v>0</v>
      </c>
      <c r="Z120" s="19">
        <f t="shared" si="65"/>
        <v>828.702</v>
      </c>
      <c r="AA120" s="19">
        <f t="shared" si="65"/>
        <v>0</v>
      </c>
      <c r="AB120" s="19">
        <f t="shared" si="65"/>
        <v>698.22400000000005</v>
      </c>
      <c r="AC120" s="19">
        <f t="shared" si="65"/>
        <v>0</v>
      </c>
      <c r="AD120" s="19">
        <f t="shared" si="65"/>
        <v>784.697</v>
      </c>
      <c r="AE120" s="19">
        <f t="shared" si="65"/>
        <v>0</v>
      </c>
      <c r="AF120" s="144"/>
    </row>
    <row r="121" spans="1:33" s="4" customFormat="1" ht="18" x14ac:dyDescent="0.35">
      <c r="A121" s="45" t="s">
        <v>25</v>
      </c>
      <c r="B121" s="96">
        <f>AD121</f>
        <v>0</v>
      </c>
      <c r="C121" s="96">
        <f t="shared" ref="C121:C122" si="66">H121+J121+L121+N121+P121+R121+T121</f>
        <v>0</v>
      </c>
      <c r="D121" s="96">
        <f t="shared" ref="D121:D122" si="67">I121+K121+M121+O121+Q121+S121++U121</f>
        <v>0</v>
      </c>
      <c r="E121" s="96">
        <f>D121</f>
        <v>0</v>
      </c>
      <c r="F121" s="40" t="e">
        <f>(E121/B121*100)</f>
        <v>#DIV/0!</v>
      </c>
      <c r="G121" s="40" t="e">
        <f>(E121/C121*100)</f>
        <v>#DIV/0!</v>
      </c>
      <c r="H121" s="19">
        <v>0</v>
      </c>
      <c r="I121" s="133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44"/>
    </row>
    <row r="122" spans="1:33" s="4" customFormat="1" ht="18" x14ac:dyDescent="0.35">
      <c r="A122" s="45" t="s">
        <v>26</v>
      </c>
      <c r="B122" s="96">
        <f>AD122</f>
        <v>0</v>
      </c>
      <c r="C122" s="96">
        <f t="shared" si="66"/>
        <v>0</v>
      </c>
      <c r="D122" s="96">
        <f t="shared" si="67"/>
        <v>0</v>
      </c>
      <c r="E122" s="96">
        <f>D122</f>
        <v>0</v>
      </c>
      <c r="F122" s="40" t="e">
        <f>(E122/B122*100)</f>
        <v>#DIV/0!</v>
      </c>
      <c r="G122" s="40" t="e">
        <f>(E122/C122*100)</f>
        <v>#DIV/0!</v>
      </c>
      <c r="H122" s="19">
        <v>0</v>
      </c>
      <c r="I122" s="133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44"/>
    </row>
    <row r="123" spans="1:33" s="4" customFormat="1" ht="18" x14ac:dyDescent="0.35">
      <c r="A123" s="45" t="s">
        <v>27</v>
      </c>
      <c r="B123" s="96">
        <f>H123+J123+L123+N123+P123+R123+T123+V123+X123+Z123++AB123+AD123</f>
        <v>8785.2000000000007</v>
      </c>
      <c r="C123" s="96">
        <f>H123+J123</f>
        <v>1768.44</v>
      </c>
      <c r="D123" s="96">
        <f>I123+K123+M123+O123+Q123+S123++U123+W123+Y123+AA123+AC123+AE123</f>
        <v>1692.8330000000001</v>
      </c>
      <c r="E123" s="96">
        <f>D123</f>
        <v>1692.8330000000001</v>
      </c>
      <c r="F123" s="40">
        <f>(E123/B123*100)</f>
        <v>19.269145836179028</v>
      </c>
      <c r="G123" s="40">
        <f>(E123/C123*100)</f>
        <v>95.724649973988377</v>
      </c>
      <c r="H123" s="19">
        <v>997.02</v>
      </c>
      <c r="I123" s="133">
        <v>832.226</v>
      </c>
      <c r="J123" s="19">
        <v>771.42</v>
      </c>
      <c r="K123" s="19">
        <v>860.60699999999997</v>
      </c>
      <c r="L123" s="19">
        <v>419.411</v>
      </c>
      <c r="M123" s="19">
        <v>0</v>
      </c>
      <c r="N123" s="19">
        <v>777.09299999999996</v>
      </c>
      <c r="O123" s="19">
        <v>0</v>
      </c>
      <c r="P123" s="19">
        <v>698.21299999999997</v>
      </c>
      <c r="Q123" s="19">
        <v>0</v>
      </c>
      <c r="R123" s="19">
        <v>641.76900000000001</v>
      </c>
      <c r="S123" s="19">
        <v>0</v>
      </c>
      <c r="T123" s="19">
        <v>828.66899999999998</v>
      </c>
      <c r="U123" s="19">
        <v>0</v>
      </c>
      <c r="V123" s="132">
        <v>698.21299999999997</v>
      </c>
      <c r="W123" s="19">
        <v>0</v>
      </c>
      <c r="X123" s="132">
        <v>641.76900000000001</v>
      </c>
      <c r="Y123" s="19">
        <v>0</v>
      </c>
      <c r="Z123" s="132">
        <v>828.702</v>
      </c>
      <c r="AA123" s="19">
        <v>0</v>
      </c>
      <c r="AB123" s="19">
        <v>698.22400000000005</v>
      </c>
      <c r="AC123" s="19">
        <v>0</v>
      </c>
      <c r="AD123" s="19">
        <v>784.697</v>
      </c>
      <c r="AE123" s="19">
        <v>0</v>
      </c>
      <c r="AF123" s="144"/>
    </row>
    <row r="124" spans="1:33" s="4" customFormat="1" ht="18" x14ac:dyDescent="0.35">
      <c r="A124" s="45" t="s">
        <v>28</v>
      </c>
      <c r="B124" s="96">
        <f>AD124</f>
        <v>0</v>
      </c>
      <c r="C124" s="96">
        <f>AE124</f>
        <v>0</v>
      </c>
      <c r="D124" s="96">
        <f>I124</f>
        <v>0</v>
      </c>
      <c r="E124" s="96">
        <f>D124</f>
        <v>0</v>
      </c>
      <c r="F124" s="40" t="e">
        <f>(E124/B124*100)</f>
        <v>#DIV/0!</v>
      </c>
      <c r="G124" s="40" t="e">
        <f>(E124/C124*100)</f>
        <v>#DIV/0!</v>
      </c>
      <c r="H124" s="19">
        <v>0</v>
      </c>
      <c r="I124" s="133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45"/>
    </row>
    <row r="125" spans="1:33" s="4" customFormat="1" ht="49.8" customHeight="1" x14ac:dyDescent="0.3">
      <c r="A125" s="44" t="s">
        <v>52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95"/>
      <c r="AF125" s="29"/>
    </row>
    <row r="126" spans="1:33" s="4" customFormat="1" ht="18" x14ac:dyDescent="0.35">
      <c r="A126" s="136" t="s">
        <v>24</v>
      </c>
      <c r="B126" s="19">
        <f t="shared" ref="B126:B128" si="68">H126+J126+L126+N126+P126+R126+T126+V126+X126+Z126+AB126+AD126</f>
        <v>16101.399999999998</v>
      </c>
      <c r="C126" s="19">
        <f>C129</f>
        <v>3128.002</v>
      </c>
      <c r="D126" s="19">
        <f>D129</f>
        <v>2366.5460000000003</v>
      </c>
      <c r="E126" s="19">
        <f>E129</f>
        <v>2366.5460000000003</v>
      </c>
      <c r="F126" s="39">
        <f>(E126/B126*100)</f>
        <v>14.697765411703333</v>
      </c>
      <c r="G126" s="8">
        <f>(E126/C126*100)</f>
        <v>75.656793058316481</v>
      </c>
      <c r="H126" s="19">
        <f t="shared" ref="H126:AE126" si="69">H129</f>
        <v>1995.625</v>
      </c>
      <c r="I126" s="134">
        <f t="shared" si="69"/>
        <v>1218.4380000000001</v>
      </c>
      <c r="J126" s="19">
        <f t="shared" si="69"/>
        <v>1132.377</v>
      </c>
      <c r="K126" s="19">
        <f t="shared" si="69"/>
        <v>1148.1079999999999</v>
      </c>
      <c r="L126" s="19">
        <f t="shared" si="69"/>
        <v>768.70100000000002</v>
      </c>
      <c r="M126" s="19">
        <f t="shared" si="69"/>
        <v>0</v>
      </c>
      <c r="N126" s="19">
        <f t="shared" si="69"/>
        <v>1595.404</v>
      </c>
      <c r="O126" s="19">
        <f t="shared" si="69"/>
        <v>0</v>
      </c>
      <c r="P126" s="19">
        <f t="shared" si="69"/>
        <v>1331.355</v>
      </c>
      <c r="Q126" s="19">
        <f t="shared" si="69"/>
        <v>0</v>
      </c>
      <c r="R126" s="19">
        <f t="shared" si="69"/>
        <v>1176.2139999999999</v>
      </c>
      <c r="S126" s="19">
        <f t="shared" si="69"/>
        <v>0</v>
      </c>
      <c r="T126" s="19">
        <f t="shared" si="69"/>
        <v>1689.9269999999999</v>
      </c>
      <c r="U126" s="19">
        <f t="shared" si="69"/>
        <v>0</v>
      </c>
      <c r="V126" s="19">
        <f t="shared" si="69"/>
        <v>1331.3530000000001</v>
      </c>
      <c r="W126" s="19">
        <f t="shared" si="69"/>
        <v>0</v>
      </c>
      <c r="X126" s="19">
        <f t="shared" si="69"/>
        <v>1176.2139999999999</v>
      </c>
      <c r="Y126" s="19">
        <f t="shared" si="69"/>
        <v>0</v>
      </c>
      <c r="Z126" s="19">
        <f t="shared" si="69"/>
        <v>1176.2139999999999</v>
      </c>
      <c r="AA126" s="19">
        <f t="shared" si="69"/>
        <v>0</v>
      </c>
      <c r="AB126" s="19">
        <f t="shared" si="69"/>
        <v>1176.2139999999999</v>
      </c>
      <c r="AC126" s="19">
        <f t="shared" si="69"/>
        <v>0</v>
      </c>
      <c r="AD126" s="19">
        <f t="shared" si="69"/>
        <v>1551.8019999999999</v>
      </c>
      <c r="AE126" s="19">
        <f t="shared" si="69"/>
        <v>0</v>
      </c>
      <c r="AF126" s="164" t="s">
        <v>53</v>
      </c>
    </row>
    <row r="127" spans="1:33" s="4" customFormat="1" ht="18" x14ac:dyDescent="0.35">
      <c r="A127" s="45" t="s">
        <v>25</v>
      </c>
      <c r="B127" s="19">
        <f t="shared" si="68"/>
        <v>0</v>
      </c>
      <c r="C127" s="19">
        <f t="shared" ref="C127:C128" si="70">H127+J127+L127+N127+P127+R127+T127+V127</f>
        <v>0</v>
      </c>
      <c r="D127" s="19">
        <f>J127+L127+N127+P127+R127+T127+V127+X127</f>
        <v>0</v>
      </c>
      <c r="E127" s="19">
        <f>I127</f>
        <v>0</v>
      </c>
      <c r="F127" s="39" t="e">
        <f>(E127/B127*100)</f>
        <v>#DIV/0!</v>
      </c>
      <c r="G127" s="40" t="e">
        <f>(E127/C127*100)</f>
        <v>#DIV/0!</v>
      </c>
      <c r="H127" s="19">
        <v>0</v>
      </c>
      <c r="I127" s="134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64"/>
    </row>
    <row r="128" spans="1:33" s="4" customFormat="1" ht="18" x14ac:dyDescent="0.35">
      <c r="A128" s="45" t="s">
        <v>26</v>
      </c>
      <c r="B128" s="19">
        <f t="shared" si="68"/>
        <v>0</v>
      </c>
      <c r="C128" s="19">
        <f t="shared" si="70"/>
        <v>0</v>
      </c>
      <c r="D128" s="19">
        <f>J128+L128+N128+P128+R128+T128+V128+X128</f>
        <v>0</v>
      </c>
      <c r="E128" s="19">
        <f>I128</f>
        <v>0</v>
      </c>
      <c r="F128" s="39" t="e">
        <f>(E128/B128*100)</f>
        <v>#DIV/0!</v>
      </c>
      <c r="G128" s="40" t="e">
        <f>(E128/C128*100)</f>
        <v>#DIV/0!</v>
      </c>
      <c r="H128" s="19">
        <v>0</v>
      </c>
      <c r="I128" s="134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42">
        <v>0</v>
      </c>
      <c r="T128" s="42">
        <v>0</v>
      </c>
      <c r="U128" s="42">
        <v>0</v>
      </c>
      <c r="V128" s="42">
        <v>0</v>
      </c>
      <c r="W128" s="42">
        <v>0</v>
      </c>
      <c r="X128" s="42">
        <v>0</v>
      </c>
      <c r="Y128" s="42">
        <v>0</v>
      </c>
      <c r="Z128" s="42">
        <v>0</v>
      </c>
      <c r="AA128" s="42">
        <v>0</v>
      </c>
      <c r="AB128" s="42">
        <v>0</v>
      </c>
      <c r="AC128" s="42">
        <v>0</v>
      </c>
      <c r="AD128" s="42">
        <v>0</v>
      </c>
      <c r="AE128" s="42">
        <v>0</v>
      </c>
      <c r="AF128" s="164"/>
    </row>
    <row r="129" spans="1:33" s="4" customFormat="1" ht="18" x14ac:dyDescent="0.35">
      <c r="A129" s="45" t="s">
        <v>27</v>
      </c>
      <c r="B129" s="19">
        <f>H129+J129+L129+N129+P129+R129+T129+V129+X129+Z129+AB129+AD129</f>
        <v>16101.399999999998</v>
      </c>
      <c r="C129" s="19">
        <f>H129+J129</f>
        <v>3128.002</v>
      </c>
      <c r="D129" s="19">
        <f>I129+K129</f>
        <v>2366.5460000000003</v>
      </c>
      <c r="E129" s="19">
        <f>D129</f>
        <v>2366.5460000000003</v>
      </c>
      <c r="F129" s="39">
        <f>(E129/B129*100)</f>
        <v>14.697765411703333</v>
      </c>
      <c r="G129" s="40">
        <f>(E129/C129*100)</f>
        <v>75.656793058316481</v>
      </c>
      <c r="H129" s="41">
        <v>1995.625</v>
      </c>
      <c r="I129" s="135">
        <v>1218.4380000000001</v>
      </c>
      <c r="J129" s="41">
        <v>1132.377</v>
      </c>
      <c r="K129" s="42">
        <v>1148.1079999999999</v>
      </c>
      <c r="L129" s="41">
        <v>768.70100000000002</v>
      </c>
      <c r="M129" s="42">
        <v>0</v>
      </c>
      <c r="N129" s="41">
        <v>1595.404</v>
      </c>
      <c r="O129" s="42">
        <v>0</v>
      </c>
      <c r="P129" s="41">
        <v>1331.355</v>
      </c>
      <c r="Q129" s="42">
        <v>0</v>
      </c>
      <c r="R129" s="42">
        <v>1176.2139999999999</v>
      </c>
      <c r="S129" s="42">
        <v>0</v>
      </c>
      <c r="T129" s="42">
        <v>1689.9269999999999</v>
      </c>
      <c r="U129" s="42">
        <v>0</v>
      </c>
      <c r="V129" s="170">
        <v>1331.3530000000001</v>
      </c>
      <c r="W129" s="42">
        <v>0</v>
      </c>
      <c r="X129" s="171">
        <v>1176.2139999999999</v>
      </c>
      <c r="Y129" s="43">
        <v>0</v>
      </c>
      <c r="Z129" s="171">
        <v>1176.2139999999999</v>
      </c>
      <c r="AA129" s="43">
        <v>0</v>
      </c>
      <c r="AB129" s="43">
        <v>1176.2139999999999</v>
      </c>
      <c r="AC129" s="43">
        <v>0</v>
      </c>
      <c r="AD129" s="43">
        <v>1551.8019999999999</v>
      </c>
      <c r="AE129" s="43">
        <v>0</v>
      </c>
      <c r="AF129" s="164"/>
    </row>
    <row r="130" spans="1:33" s="4" customFormat="1" ht="18" x14ac:dyDescent="0.35">
      <c r="A130" s="45" t="s">
        <v>28</v>
      </c>
      <c r="B130" s="19">
        <f>H130+J130+L130+N130+P130+R130+T130+V130+X130+Z130+AB130+AD130</f>
        <v>0</v>
      </c>
      <c r="C130" s="19">
        <f>I130+K130+M130+O130+Q130+S130+U130+W130+Y130+AA130+AC130+AE130</f>
        <v>0</v>
      </c>
      <c r="D130" s="19">
        <v>0</v>
      </c>
      <c r="E130" s="19">
        <f>I130</f>
        <v>0</v>
      </c>
      <c r="F130" s="39" t="e">
        <f>(E130/B130*100)</f>
        <v>#DIV/0!</v>
      </c>
      <c r="G130" s="40" t="e">
        <f>(E130/C130*100)</f>
        <v>#DIV/0!</v>
      </c>
      <c r="H130" s="19">
        <v>0</v>
      </c>
      <c r="I130" s="134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64"/>
    </row>
    <row r="131" spans="1:33" s="4" customFormat="1" ht="52.2" customHeight="1" x14ac:dyDescent="0.3">
      <c r="A131" s="44" t="s">
        <v>54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95"/>
      <c r="AF131" s="21"/>
    </row>
    <row r="132" spans="1:33" s="4" customFormat="1" ht="18" x14ac:dyDescent="0.35">
      <c r="A132" s="45" t="s">
        <v>24</v>
      </c>
      <c r="B132" s="19">
        <f>B135</f>
        <v>58699.208999999995</v>
      </c>
      <c r="C132" s="19">
        <f>C135</f>
        <v>7102.0780000000004</v>
      </c>
      <c r="D132" s="19">
        <f>D135</f>
        <v>6843.3389999999999</v>
      </c>
      <c r="E132" s="19">
        <f>E135</f>
        <v>6843.3389999999999</v>
      </c>
      <c r="F132" s="39">
        <f>(E132/B132*100)</f>
        <v>11.65831553198613</v>
      </c>
      <c r="G132" s="8">
        <f>(E132/C132*100)</f>
        <v>96.356854993707458</v>
      </c>
      <c r="H132" s="19">
        <f t="shared" ref="H132:AB132" si="71">H135</f>
        <v>3651.7890000000002</v>
      </c>
      <c r="I132" s="134">
        <v>0</v>
      </c>
      <c r="J132" s="19">
        <f t="shared" si="71"/>
        <v>3450.2890000000002</v>
      </c>
      <c r="K132" s="19">
        <f t="shared" si="71"/>
        <v>3405.0520000000001</v>
      </c>
      <c r="L132" s="19">
        <f t="shared" si="71"/>
        <v>1596.58</v>
      </c>
      <c r="M132" s="19">
        <f t="shared" si="71"/>
        <v>0</v>
      </c>
      <c r="N132" s="19">
        <f t="shared" si="71"/>
        <v>4269.43</v>
      </c>
      <c r="O132" s="19">
        <f t="shared" si="71"/>
        <v>0</v>
      </c>
      <c r="P132" s="19">
        <f t="shared" si="71"/>
        <v>3548.46</v>
      </c>
      <c r="Q132" s="19">
        <f t="shared" si="71"/>
        <v>0</v>
      </c>
      <c r="R132" s="19">
        <f t="shared" si="71"/>
        <v>5062.0519999999997</v>
      </c>
      <c r="S132" s="19">
        <f t="shared" si="71"/>
        <v>0</v>
      </c>
      <c r="T132" s="19">
        <f t="shared" si="71"/>
        <v>8000.12</v>
      </c>
      <c r="U132" s="19">
        <f t="shared" si="71"/>
        <v>0</v>
      </c>
      <c r="V132" s="19">
        <f t="shared" si="71"/>
        <v>5444.4520000000002</v>
      </c>
      <c r="W132" s="19">
        <f t="shared" si="71"/>
        <v>0</v>
      </c>
      <c r="X132" s="19">
        <f t="shared" si="71"/>
        <v>3591.8519999999999</v>
      </c>
      <c r="Y132" s="19">
        <f t="shared" si="71"/>
        <v>0</v>
      </c>
      <c r="Z132" s="19">
        <f t="shared" si="71"/>
        <v>6602.1989999999996</v>
      </c>
      <c r="AA132" s="19">
        <f t="shared" si="71"/>
        <v>0</v>
      </c>
      <c r="AB132" s="19">
        <f t="shared" si="71"/>
        <v>3692.9520000000002</v>
      </c>
      <c r="AC132" s="19">
        <v>0</v>
      </c>
      <c r="AD132" s="19">
        <f>AD133+AD134+AD135+AD136</f>
        <v>9789.0339999999997</v>
      </c>
      <c r="AE132" s="19">
        <v>0</v>
      </c>
      <c r="AF132" s="143" t="s">
        <v>55</v>
      </c>
    </row>
    <row r="133" spans="1:33" s="4" customFormat="1" ht="18" x14ac:dyDescent="0.35">
      <c r="A133" s="45" t="s">
        <v>25</v>
      </c>
      <c r="B133" s="19">
        <f t="shared" ref="B133:D134" si="72">AD133</f>
        <v>0</v>
      </c>
      <c r="C133" s="19">
        <f t="shared" si="72"/>
        <v>0</v>
      </c>
      <c r="D133" s="19">
        <f>AF133</f>
        <v>0</v>
      </c>
      <c r="E133" s="19">
        <f>I133</f>
        <v>0</v>
      </c>
      <c r="F133" s="39" t="e">
        <f>(E133/B133*100)</f>
        <v>#DIV/0!</v>
      </c>
      <c r="G133" s="40" t="e">
        <f>(E133/C133*100)</f>
        <v>#DIV/0!</v>
      </c>
      <c r="H133" s="19">
        <v>0</v>
      </c>
      <c r="I133" s="134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19">
        <v>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44"/>
    </row>
    <row r="134" spans="1:33" s="4" customFormat="1" ht="18" x14ac:dyDescent="0.35">
      <c r="A134" s="45" t="s">
        <v>26</v>
      </c>
      <c r="B134" s="19">
        <f t="shared" si="72"/>
        <v>0</v>
      </c>
      <c r="C134" s="19">
        <f t="shared" si="72"/>
        <v>0</v>
      </c>
      <c r="D134" s="19">
        <f t="shared" si="72"/>
        <v>0</v>
      </c>
      <c r="E134" s="19">
        <f>I134</f>
        <v>0</v>
      </c>
      <c r="F134" s="39" t="e">
        <f>(E134/B134*100)</f>
        <v>#DIV/0!</v>
      </c>
      <c r="G134" s="40" t="e">
        <f>(E134/C134*100)</f>
        <v>#DIV/0!</v>
      </c>
      <c r="H134" s="19">
        <v>0</v>
      </c>
      <c r="I134" s="134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19">
        <v>0</v>
      </c>
      <c r="W134" s="19">
        <v>0</v>
      </c>
      <c r="X134" s="19">
        <v>0</v>
      </c>
      <c r="Y134" s="19">
        <v>0</v>
      </c>
      <c r="Z134" s="19">
        <v>0</v>
      </c>
      <c r="AA134" s="19">
        <v>0</v>
      </c>
      <c r="AB134" s="19">
        <v>0</v>
      </c>
      <c r="AC134" s="19">
        <v>0</v>
      </c>
      <c r="AD134" s="19">
        <v>0</v>
      </c>
      <c r="AE134" s="19">
        <v>0</v>
      </c>
      <c r="AF134" s="144"/>
    </row>
    <row r="135" spans="1:33" s="4" customFormat="1" ht="18" x14ac:dyDescent="0.35">
      <c r="A135" s="45" t="s">
        <v>27</v>
      </c>
      <c r="B135" s="19">
        <f>H135+J135+L135+N135+P135+R135+T135+V135+X135+Z135+AB135+AD135</f>
        <v>58699.208999999995</v>
      </c>
      <c r="C135" s="19">
        <f>H135+J135</f>
        <v>7102.0780000000004</v>
      </c>
      <c r="D135" s="19">
        <f t="shared" ref="D135:E135" si="73">I135+K135</f>
        <v>6843.3389999999999</v>
      </c>
      <c r="E135" s="19">
        <f>D135</f>
        <v>6843.3389999999999</v>
      </c>
      <c r="F135" s="39">
        <f>(E135/B135*100)</f>
        <v>11.65831553198613</v>
      </c>
      <c r="G135" s="40">
        <f>(E135/C135*100)</f>
        <v>96.356854993707458</v>
      </c>
      <c r="H135" s="25">
        <v>3651.7890000000002</v>
      </c>
      <c r="I135" s="134">
        <v>3438.2869999999998</v>
      </c>
      <c r="J135" s="25">
        <v>3450.2890000000002</v>
      </c>
      <c r="K135" s="25">
        <v>3405.0520000000001</v>
      </c>
      <c r="L135" s="25">
        <v>1596.58</v>
      </c>
      <c r="M135" s="25">
        <v>0</v>
      </c>
      <c r="N135" s="25">
        <v>4269.43</v>
      </c>
      <c r="O135" s="25">
        <v>0</v>
      </c>
      <c r="P135" s="25">
        <v>3548.46</v>
      </c>
      <c r="Q135" s="25">
        <v>0</v>
      </c>
      <c r="R135" s="25">
        <v>5062.0519999999997</v>
      </c>
      <c r="S135" s="25">
        <v>0</v>
      </c>
      <c r="T135" s="25">
        <v>8000.12</v>
      </c>
      <c r="U135" s="25">
        <v>0</v>
      </c>
      <c r="V135" s="172">
        <v>5444.4520000000002</v>
      </c>
      <c r="W135" s="25">
        <v>0</v>
      </c>
      <c r="X135" s="172">
        <v>3591.8519999999999</v>
      </c>
      <c r="Y135" s="25">
        <v>0</v>
      </c>
      <c r="Z135" s="172">
        <v>6602.1989999999996</v>
      </c>
      <c r="AA135" s="25">
        <v>0</v>
      </c>
      <c r="AB135" s="25">
        <v>3692.9520000000002</v>
      </c>
      <c r="AC135" s="25">
        <v>0</v>
      </c>
      <c r="AD135" s="25">
        <v>9789.0339999999997</v>
      </c>
      <c r="AE135" s="25">
        <v>0</v>
      </c>
      <c r="AF135" s="144"/>
    </row>
    <row r="136" spans="1:33" s="4" customFormat="1" ht="65.25" customHeight="1" x14ac:dyDescent="0.3">
      <c r="A136" s="119" t="s">
        <v>28</v>
      </c>
      <c r="B136" s="19">
        <f>AD136</f>
        <v>0</v>
      </c>
      <c r="C136" s="19">
        <f>AE136</f>
        <v>0</v>
      </c>
      <c r="D136" s="19">
        <f>AF136</f>
        <v>0</v>
      </c>
      <c r="E136" s="19">
        <f>I136</f>
        <v>0</v>
      </c>
      <c r="F136" s="39" t="e">
        <f>(E136/B136*100)</f>
        <v>#DIV/0!</v>
      </c>
      <c r="G136" s="39" t="e">
        <f>(E136/C136*100)</f>
        <v>#DIV/0!</v>
      </c>
      <c r="H136" s="19">
        <v>0</v>
      </c>
      <c r="I136" s="134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19">
        <v>0</v>
      </c>
      <c r="W136" s="19">
        <v>0</v>
      </c>
      <c r="X136" s="19">
        <v>0</v>
      </c>
      <c r="Y136" s="19">
        <v>0</v>
      </c>
      <c r="Z136" s="19">
        <v>0</v>
      </c>
      <c r="AA136" s="19">
        <v>0</v>
      </c>
      <c r="AB136" s="19">
        <v>0</v>
      </c>
      <c r="AC136" s="19">
        <v>0</v>
      </c>
      <c r="AD136" s="19">
        <v>0</v>
      </c>
      <c r="AE136" s="19">
        <v>0</v>
      </c>
      <c r="AF136" s="145"/>
    </row>
    <row r="137" spans="1:33" s="114" customFormat="1" ht="30.75" customHeight="1" x14ac:dyDescent="0.35">
      <c r="A137" s="120" t="s">
        <v>56</v>
      </c>
      <c r="B137" s="121"/>
      <c r="C137" s="122"/>
      <c r="D137" s="122"/>
      <c r="E137" s="122"/>
      <c r="F137" s="121"/>
      <c r="G137" s="121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16"/>
      <c r="AG137" s="4"/>
    </row>
    <row r="138" spans="1:33" s="4" customFormat="1" ht="18" x14ac:dyDescent="0.35">
      <c r="A138" s="45" t="s">
        <v>24</v>
      </c>
      <c r="B138" s="19">
        <f>B132+B126+B120</f>
        <v>83585.808999999994</v>
      </c>
      <c r="C138" s="19">
        <f>C132+C126+C120</f>
        <v>11998.52</v>
      </c>
      <c r="D138" s="19">
        <f>D132+D126+D120</f>
        <v>10902.718000000001</v>
      </c>
      <c r="E138" s="19">
        <f>E132+E126+E120</f>
        <v>10902.718000000001</v>
      </c>
      <c r="F138" s="39">
        <f>IFERROR(E138/B138*100,0)</f>
        <v>13.043742867883232</v>
      </c>
      <c r="G138" s="39">
        <f>IFERROR(E138/C138*100,0)</f>
        <v>90.867190286802042</v>
      </c>
      <c r="H138" s="19">
        <f t="shared" ref="H138:AE142" si="74">H132+H126+H120</f>
        <v>6644.4340000000011</v>
      </c>
      <c r="I138" s="19">
        <f t="shared" si="74"/>
        <v>2050.6640000000002</v>
      </c>
      <c r="J138" s="19">
        <f t="shared" si="74"/>
        <v>5354.0860000000002</v>
      </c>
      <c r="K138" s="19">
        <f t="shared" si="74"/>
        <v>5413.7669999999998</v>
      </c>
      <c r="L138" s="19">
        <f t="shared" si="74"/>
        <v>2784.692</v>
      </c>
      <c r="M138" s="19">
        <f t="shared" si="74"/>
        <v>0</v>
      </c>
      <c r="N138" s="19">
        <f t="shared" si="74"/>
        <v>6641.9270000000006</v>
      </c>
      <c r="O138" s="19">
        <f t="shared" si="74"/>
        <v>0</v>
      </c>
      <c r="P138" s="19">
        <f t="shared" si="74"/>
        <v>5578.0280000000002</v>
      </c>
      <c r="Q138" s="19">
        <f t="shared" si="74"/>
        <v>0</v>
      </c>
      <c r="R138" s="19">
        <f t="shared" si="74"/>
        <v>6880.0349999999999</v>
      </c>
      <c r="S138" s="19">
        <f t="shared" si="74"/>
        <v>0</v>
      </c>
      <c r="T138" s="19">
        <f t="shared" si="74"/>
        <v>10518.716</v>
      </c>
      <c r="U138" s="19">
        <f t="shared" si="74"/>
        <v>0</v>
      </c>
      <c r="V138" s="19">
        <f t="shared" si="74"/>
        <v>7474.018</v>
      </c>
      <c r="W138" s="19">
        <f t="shared" si="74"/>
        <v>0</v>
      </c>
      <c r="X138" s="19">
        <f t="shared" si="74"/>
        <v>5409.835</v>
      </c>
      <c r="Y138" s="19">
        <f t="shared" si="74"/>
        <v>0</v>
      </c>
      <c r="Z138" s="19">
        <f t="shared" si="74"/>
        <v>8607.1149999999998</v>
      </c>
      <c r="AA138" s="19">
        <f t="shared" si="74"/>
        <v>0</v>
      </c>
      <c r="AB138" s="19">
        <f t="shared" si="74"/>
        <v>5567.39</v>
      </c>
      <c r="AC138" s="19">
        <f t="shared" si="74"/>
        <v>0</v>
      </c>
      <c r="AD138" s="19">
        <f t="shared" si="74"/>
        <v>12125.532999999999</v>
      </c>
      <c r="AE138" s="19">
        <f t="shared" si="74"/>
        <v>0</v>
      </c>
      <c r="AF138" s="153"/>
    </row>
    <row r="139" spans="1:33" s="4" customFormat="1" ht="18" x14ac:dyDescent="0.35">
      <c r="A139" s="45" t="s">
        <v>25</v>
      </c>
      <c r="B139" s="19">
        <f>B133+B127+B121</f>
        <v>0</v>
      </c>
      <c r="C139" s="19">
        <f>C133</f>
        <v>0</v>
      </c>
      <c r="D139" s="19">
        <f>D133</f>
        <v>0</v>
      </c>
      <c r="E139" s="19">
        <f t="shared" ref="E139:E140" si="75">E133+E127+E121</f>
        <v>0</v>
      </c>
      <c r="F139" s="39">
        <f>IFERROR(E139/B139*100,0)</f>
        <v>0</v>
      </c>
      <c r="G139" s="39">
        <f>IFERROR(E139/C139*100,0)</f>
        <v>0</v>
      </c>
      <c r="H139" s="19">
        <f t="shared" si="74"/>
        <v>0</v>
      </c>
      <c r="I139" s="19">
        <f t="shared" si="74"/>
        <v>0</v>
      </c>
      <c r="J139" s="19">
        <f t="shared" si="74"/>
        <v>0</v>
      </c>
      <c r="K139" s="19">
        <f t="shared" si="74"/>
        <v>0</v>
      </c>
      <c r="L139" s="19">
        <f t="shared" si="74"/>
        <v>0</v>
      </c>
      <c r="M139" s="19">
        <f t="shared" si="74"/>
        <v>0</v>
      </c>
      <c r="N139" s="19">
        <f t="shared" si="74"/>
        <v>0</v>
      </c>
      <c r="O139" s="19">
        <f t="shared" si="74"/>
        <v>0</v>
      </c>
      <c r="P139" s="19">
        <f t="shared" si="74"/>
        <v>0</v>
      </c>
      <c r="Q139" s="19">
        <f t="shared" si="74"/>
        <v>0</v>
      </c>
      <c r="R139" s="19">
        <f t="shared" si="74"/>
        <v>0</v>
      </c>
      <c r="S139" s="19">
        <f t="shared" si="74"/>
        <v>0</v>
      </c>
      <c r="T139" s="19">
        <f t="shared" si="74"/>
        <v>0</v>
      </c>
      <c r="U139" s="19">
        <f t="shared" si="74"/>
        <v>0</v>
      </c>
      <c r="V139" s="19">
        <f t="shared" si="74"/>
        <v>0</v>
      </c>
      <c r="W139" s="19">
        <f t="shared" si="74"/>
        <v>0</v>
      </c>
      <c r="X139" s="19">
        <f t="shared" si="74"/>
        <v>0</v>
      </c>
      <c r="Y139" s="19">
        <f t="shared" si="74"/>
        <v>0</v>
      </c>
      <c r="Z139" s="19">
        <f t="shared" si="74"/>
        <v>0</v>
      </c>
      <c r="AA139" s="19">
        <f t="shared" si="74"/>
        <v>0</v>
      </c>
      <c r="AB139" s="19">
        <f t="shared" si="74"/>
        <v>0</v>
      </c>
      <c r="AC139" s="19">
        <f t="shared" si="74"/>
        <v>0</v>
      </c>
      <c r="AD139" s="19">
        <f t="shared" si="74"/>
        <v>0</v>
      </c>
      <c r="AE139" s="19">
        <f t="shared" si="74"/>
        <v>0</v>
      </c>
      <c r="AF139" s="154"/>
    </row>
    <row r="140" spans="1:33" s="4" customFormat="1" ht="18" x14ac:dyDescent="0.35">
      <c r="A140" s="45" t="s">
        <v>26</v>
      </c>
      <c r="B140" s="19">
        <f>B134+B128+B122</f>
        <v>0</v>
      </c>
      <c r="C140" s="19">
        <f>C134</f>
        <v>0</v>
      </c>
      <c r="D140" s="19">
        <f>D134</f>
        <v>0</v>
      </c>
      <c r="E140" s="19">
        <f t="shared" si="75"/>
        <v>0</v>
      </c>
      <c r="F140" s="39">
        <f>IFERROR(E140/B140*100,0)</f>
        <v>0</v>
      </c>
      <c r="G140" s="39">
        <f>IFERROR(E140/C140*100,0)</f>
        <v>0</v>
      </c>
      <c r="H140" s="19">
        <f t="shared" si="74"/>
        <v>0</v>
      </c>
      <c r="I140" s="19">
        <f t="shared" si="74"/>
        <v>0</v>
      </c>
      <c r="J140" s="19">
        <f t="shared" si="74"/>
        <v>0</v>
      </c>
      <c r="K140" s="19">
        <f t="shared" si="74"/>
        <v>0</v>
      </c>
      <c r="L140" s="19">
        <f t="shared" si="74"/>
        <v>0</v>
      </c>
      <c r="M140" s="19">
        <f t="shared" si="74"/>
        <v>0</v>
      </c>
      <c r="N140" s="19">
        <f t="shared" si="74"/>
        <v>0</v>
      </c>
      <c r="O140" s="19">
        <f t="shared" si="74"/>
        <v>0</v>
      </c>
      <c r="P140" s="19">
        <f t="shared" si="74"/>
        <v>0</v>
      </c>
      <c r="Q140" s="19">
        <f t="shared" si="74"/>
        <v>0</v>
      </c>
      <c r="R140" s="19">
        <f t="shared" si="74"/>
        <v>0</v>
      </c>
      <c r="S140" s="19">
        <f t="shared" si="74"/>
        <v>0</v>
      </c>
      <c r="T140" s="19">
        <f t="shared" si="74"/>
        <v>0</v>
      </c>
      <c r="U140" s="19">
        <f t="shared" si="74"/>
        <v>0</v>
      </c>
      <c r="V140" s="19">
        <f t="shared" si="74"/>
        <v>0</v>
      </c>
      <c r="W140" s="19">
        <f t="shared" si="74"/>
        <v>0</v>
      </c>
      <c r="X140" s="19">
        <f t="shared" si="74"/>
        <v>0</v>
      </c>
      <c r="Y140" s="19">
        <f t="shared" si="74"/>
        <v>0</v>
      </c>
      <c r="Z140" s="19">
        <f t="shared" si="74"/>
        <v>0</v>
      </c>
      <c r="AA140" s="19">
        <f t="shared" si="74"/>
        <v>0</v>
      </c>
      <c r="AB140" s="19">
        <f t="shared" si="74"/>
        <v>0</v>
      </c>
      <c r="AC140" s="19">
        <f t="shared" si="74"/>
        <v>0</v>
      </c>
      <c r="AD140" s="19">
        <f t="shared" si="74"/>
        <v>0</v>
      </c>
      <c r="AE140" s="19">
        <f t="shared" si="74"/>
        <v>0</v>
      </c>
      <c r="AF140" s="154"/>
    </row>
    <row r="141" spans="1:33" s="4" customFormat="1" ht="18" x14ac:dyDescent="0.35">
      <c r="A141" s="45" t="s">
        <v>27</v>
      </c>
      <c r="B141" s="19">
        <f>B135+B129+B123</f>
        <v>83585.808999999994</v>
      </c>
      <c r="C141" s="19">
        <f>C135+C129+C123</f>
        <v>11998.52</v>
      </c>
      <c r="D141" s="19">
        <f>D135+D129+D123</f>
        <v>10902.718000000001</v>
      </c>
      <c r="E141" s="19">
        <f>E135+E129+E123</f>
        <v>10902.718000000001</v>
      </c>
      <c r="F141" s="39">
        <f>IFERROR(E141/B141*100,0)</f>
        <v>13.043742867883232</v>
      </c>
      <c r="G141" s="39">
        <f>IFERROR(E141/C141*100,0)</f>
        <v>90.867190286802042</v>
      </c>
      <c r="H141" s="19">
        <f t="shared" si="74"/>
        <v>6644.4340000000011</v>
      </c>
      <c r="I141" s="19">
        <f t="shared" si="74"/>
        <v>5488.951</v>
      </c>
      <c r="J141" s="19">
        <f t="shared" si="74"/>
        <v>5354.0860000000002</v>
      </c>
      <c r="K141" s="19">
        <f t="shared" si="74"/>
        <v>5413.7669999999998</v>
      </c>
      <c r="L141" s="19">
        <f t="shared" si="74"/>
        <v>2784.692</v>
      </c>
      <c r="M141" s="19">
        <f t="shared" si="74"/>
        <v>0</v>
      </c>
      <c r="N141" s="19">
        <f t="shared" si="74"/>
        <v>6641.9270000000006</v>
      </c>
      <c r="O141" s="19">
        <f t="shared" si="74"/>
        <v>0</v>
      </c>
      <c r="P141" s="19">
        <f t="shared" si="74"/>
        <v>5578.0280000000002</v>
      </c>
      <c r="Q141" s="19">
        <f t="shared" si="74"/>
        <v>0</v>
      </c>
      <c r="R141" s="19">
        <f t="shared" si="74"/>
        <v>6880.0349999999999</v>
      </c>
      <c r="S141" s="19">
        <f t="shared" si="74"/>
        <v>0</v>
      </c>
      <c r="T141" s="19">
        <f t="shared" si="74"/>
        <v>10518.716</v>
      </c>
      <c r="U141" s="19">
        <f t="shared" si="74"/>
        <v>0</v>
      </c>
      <c r="V141" s="19">
        <f t="shared" si="74"/>
        <v>7474.018</v>
      </c>
      <c r="W141" s="19">
        <f t="shared" si="74"/>
        <v>0</v>
      </c>
      <c r="X141" s="19">
        <f t="shared" si="74"/>
        <v>5409.835</v>
      </c>
      <c r="Y141" s="19">
        <f t="shared" si="74"/>
        <v>0</v>
      </c>
      <c r="Z141" s="19">
        <f t="shared" si="74"/>
        <v>8607.1149999999998</v>
      </c>
      <c r="AA141" s="19">
        <f t="shared" si="74"/>
        <v>0</v>
      </c>
      <c r="AB141" s="19">
        <f t="shared" si="74"/>
        <v>5567.39</v>
      </c>
      <c r="AC141" s="19">
        <f t="shared" si="74"/>
        <v>0</v>
      </c>
      <c r="AD141" s="19">
        <f t="shared" si="74"/>
        <v>12125.532999999999</v>
      </c>
      <c r="AE141" s="19">
        <f t="shared" si="74"/>
        <v>0</v>
      </c>
      <c r="AF141" s="154"/>
    </row>
    <row r="142" spans="1:33" s="4" customFormat="1" ht="18" x14ac:dyDescent="0.35">
      <c r="A142" s="45" t="s">
        <v>28</v>
      </c>
      <c r="B142" s="19">
        <f t="shared" ref="B142:G142" si="76">B136</f>
        <v>0</v>
      </c>
      <c r="C142" s="19">
        <f t="shared" si="76"/>
        <v>0</v>
      </c>
      <c r="D142" s="19">
        <f t="shared" si="76"/>
        <v>0</v>
      </c>
      <c r="E142" s="19">
        <f t="shared" si="76"/>
        <v>0</v>
      </c>
      <c r="F142" s="97" t="e">
        <f t="shared" si="76"/>
        <v>#DIV/0!</v>
      </c>
      <c r="G142" s="97" t="e">
        <f t="shared" si="76"/>
        <v>#DIV/0!</v>
      </c>
      <c r="H142" s="19">
        <f t="shared" si="74"/>
        <v>0</v>
      </c>
      <c r="I142" s="19">
        <f t="shared" si="74"/>
        <v>0</v>
      </c>
      <c r="J142" s="19">
        <f t="shared" si="74"/>
        <v>0</v>
      </c>
      <c r="K142" s="19">
        <f t="shared" si="74"/>
        <v>0</v>
      </c>
      <c r="L142" s="19">
        <f t="shared" si="74"/>
        <v>0</v>
      </c>
      <c r="M142" s="19">
        <f t="shared" si="74"/>
        <v>0</v>
      </c>
      <c r="N142" s="19">
        <f t="shared" si="74"/>
        <v>0</v>
      </c>
      <c r="O142" s="19">
        <f t="shared" si="74"/>
        <v>0</v>
      </c>
      <c r="P142" s="19">
        <f t="shared" si="74"/>
        <v>0</v>
      </c>
      <c r="Q142" s="19">
        <f t="shared" si="74"/>
        <v>0</v>
      </c>
      <c r="R142" s="19">
        <f t="shared" si="74"/>
        <v>0</v>
      </c>
      <c r="S142" s="19">
        <f t="shared" si="74"/>
        <v>0</v>
      </c>
      <c r="T142" s="19">
        <f t="shared" si="74"/>
        <v>0</v>
      </c>
      <c r="U142" s="19">
        <f t="shared" si="74"/>
        <v>0</v>
      </c>
      <c r="V142" s="19">
        <f t="shared" si="74"/>
        <v>0</v>
      </c>
      <c r="W142" s="19">
        <f t="shared" si="74"/>
        <v>0</v>
      </c>
      <c r="X142" s="19">
        <f t="shared" si="74"/>
        <v>0</v>
      </c>
      <c r="Y142" s="19">
        <f t="shared" si="74"/>
        <v>0</v>
      </c>
      <c r="Z142" s="19">
        <f t="shared" si="74"/>
        <v>0</v>
      </c>
      <c r="AA142" s="19">
        <f t="shared" si="74"/>
        <v>0</v>
      </c>
      <c r="AB142" s="19">
        <f t="shared" si="74"/>
        <v>0</v>
      </c>
      <c r="AC142" s="19">
        <f t="shared" si="74"/>
        <v>0</v>
      </c>
      <c r="AD142" s="19">
        <f t="shared" si="74"/>
        <v>0</v>
      </c>
      <c r="AE142" s="19">
        <f t="shared" si="74"/>
        <v>0</v>
      </c>
      <c r="AF142" s="155"/>
    </row>
    <row r="143" spans="1:33" s="4" customFormat="1" ht="18" x14ac:dyDescent="0.35">
      <c r="A143" s="46" t="s">
        <v>57</v>
      </c>
      <c r="B143" s="98"/>
      <c r="C143" s="98"/>
      <c r="D143" s="98"/>
      <c r="E143" s="98"/>
      <c r="F143" s="99"/>
      <c r="G143" s="99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100"/>
      <c r="AE143" s="19"/>
      <c r="AF143" s="73"/>
    </row>
    <row r="144" spans="1:33" s="125" customFormat="1" ht="33.75" customHeight="1" x14ac:dyDescent="0.3">
      <c r="A144" s="123" t="s">
        <v>48</v>
      </c>
      <c r="B144" s="122">
        <f>B147</f>
        <v>83585.808999999994</v>
      </c>
      <c r="C144" s="122">
        <f>C147</f>
        <v>11998.52</v>
      </c>
      <c r="D144" s="122">
        <f>D147</f>
        <v>10902.718000000001</v>
      </c>
      <c r="E144" s="122">
        <f>E147</f>
        <v>10902.718000000001</v>
      </c>
      <c r="F144" s="124">
        <f t="shared" ref="F144:F163" si="77">IFERROR(E144/B144*100,0)</f>
        <v>13.043742867883232</v>
      </c>
      <c r="G144" s="124">
        <f t="shared" ref="G144:G163" si="78">IFERROR(E144/C144*100,0)</f>
        <v>90.867190286802042</v>
      </c>
      <c r="H144" s="122">
        <f t="shared" ref="H144:AE144" si="79">H147</f>
        <v>6644.4340000000011</v>
      </c>
      <c r="I144" s="122">
        <f t="shared" si="79"/>
        <v>5488.951</v>
      </c>
      <c r="J144" s="122">
        <f t="shared" si="79"/>
        <v>5354.0860000000002</v>
      </c>
      <c r="K144" s="122">
        <f t="shared" si="79"/>
        <v>5413.7669999999998</v>
      </c>
      <c r="L144" s="122">
        <f t="shared" si="79"/>
        <v>2784.692</v>
      </c>
      <c r="M144" s="122">
        <f t="shared" si="79"/>
        <v>0</v>
      </c>
      <c r="N144" s="122">
        <f t="shared" si="79"/>
        <v>6641.9270000000006</v>
      </c>
      <c r="O144" s="122">
        <f t="shared" si="79"/>
        <v>0</v>
      </c>
      <c r="P144" s="122">
        <f t="shared" si="79"/>
        <v>5578.0280000000002</v>
      </c>
      <c r="Q144" s="122">
        <f t="shared" si="79"/>
        <v>0</v>
      </c>
      <c r="R144" s="122">
        <f t="shared" si="79"/>
        <v>6880.0349999999999</v>
      </c>
      <c r="S144" s="122">
        <f t="shared" si="79"/>
        <v>0</v>
      </c>
      <c r="T144" s="122">
        <f t="shared" si="79"/>
        <v>10518.716</v>
      </c>
      <c r="U144" s="122">
        <f t="shared" si="79"/>
        <v>0</v>
      </c>
      <c r="V144" s="122">
        <f t="shared" si="79"/>
        <v>3073.59</v>
      </c>
      <c r="W144" s="122">
        <f t="shared" si="79"/>
        <v>3228.5</v>
      </c>
      <c r="X144" s="122">
        <f t="shared" si="79"/>
        <v>1970.18</v>
      </c>
      <c r="Y144" s="122">
        <f t="shared" si="79"/>
        <v>1870.83</v>
      </c>
      <c r="Z144" s="122">
        <f t="shared" si="79"/>
        <v>2555.2800000000002</v>
      </c>
      <c r="AA144" s="122">
        <f t="shared" si="79"/>
        <v>0</v>
      </c>
      <c r="AB144" s="122">
        <f t="shared" si="79"/>
        <v>1914.87</v>
      </c>
      <c r="AC144" s="122">
        <f t="shared" si="79"/>
        <v>0</v>
      </c>
      <c r="AD144" s="122">
        <f t="shared" si="79"/>
        <v>4816.7700000000004</v>
      </c>
      <c r="AE144" s="122">
        <f t="shared" si="79"/>
        <v>0</v>
      </c>
      <c r="AF144" s="149"/>
      <c r="AG144" s="129"/>
    </row>
    <row r="145" spans="1:33" s="4" customFormat="1" ht="18" x14ac:dyDescent="0.35">
      <c r="A145" s="46" t="s">
        <v>25</v>
      </c>
      <c r="B145" s="19">
        <f t="shared" ref="B145:E146" si="80">B139</f>
        <v>0</v>
      </c>
      <c r="C145" s="19">
        <f t="shared" si="80"/>
        <v>0</v>
      </c>
      <c r="D145" s="19">
        <f t="shared" si="80"/>
        <v>0</v>
      </c>
      <c r="E145" s="19">
        <f t="shared" si="80"/>
        <v>0</v>
      </c>
      <c r="F145" s="39">
        <f t="shared" si="77"/>
        <v>0</v>
      </c>
      <c r="G145" s="39">
        <f t="shared" si="78"/>
        <v>0</v>
      </c>
      <c r="H145" s="19">
        <f t="shared" ref="H145:AE147" si="81">H139</f>
        <v>0</v>
      </c>
      <c r="I145" s="19">
        <f t="shared" si="81"/>
        <v>0</v>
      </c>
      <c r="J145" s="19">
        <f t="shared" si="81"/>
        <v>0</v>
      </c>
      <c r="K145" s="19">
        <f t="shared" si="81"/>
        <v>0</v>
      </c>
      <c r="L145" s="19">
        <f t="shared" si="81"/>
        <v>0</v>
      </c>
      <c r="M145" s="19">
        <f t="shared" si="81"/>
        <v>0</v>
      </c>
      <c r="N145" s="19">
        <f t="shared" si="81"/>
        <v>0</v>
      </c>
      <c r="O145" s="19">
        <f t="shared" si="81"/>
        <v>0</v>
      </c>
      <c r="P145" s="19">
        <f t="shared" si="81"/>
        <v>0</v>
      </c>
      <c r="Q145" s="19">
        <f t="shared" si="81"/>
        <v>0</v>
      </c>
      <c r="R145" s="19">
        <f t="shared" si="81"/>
        <v>0</v>
      </c>
      <c r="S145" s="19">
        <f t="shared" si="81"/>
        <v>0</v>
      </c>
      <c r="T145" s="19">
        <f t="shared" si="81"/>
        <v>0</v>
      </c>
      <c r="U145" s="19">
        <f t="shared" si="81"/>
        <v>0</v>
      </c>
      <c r="V145" s="19">
        <f t="shared" si="81"/>
        <v>0</v>
      </c>
      <c r="W145" s="19">
        <f t="shared" si="81"/>
        <v>0</v>
      </c>
      <c r="X145" s="19">
        <f t="shared" si="81"/>
        <v>0</v>
      </c>
      <c r="Y145" s="19">
        <f t="shared" si="81"/>
        <v>0</v>
      </c>
      <c r="Z145" s="19">
        <f t="shared" si="81"/>
        <v>0</v>
      </c>
      <c r="AA145" s="19">
        <f t="shared" si="81"/>
        <v>0</v>
      </c>
      <c r="AB145" s="19">
        <f t="shared" si="81"/>
        <v>0</v>
      </c>
      <c r="AC145" s="19">
        <f t="shared" si="81"/>
        <v>0</v>
      </c>
      <c r="AD145" s="19">
        <f t="shared" si="81"/>
        <v>0</v>
      </c>
      <c r="AE145" s="19">
        <f t="shared" si="81"/>
        <v>0</v>
      </c>
      <c r="AF145" s="150"/>
    </row>
    <row r="146" spans="1:33" s="4" customFormat="1" ht="18" x14ac:dyDescent="0.35">
      <c r="A146" s="46" t="s">
        <v>26</v>
      </c>
      <c r="B146" s="19">
        <f t="shared" si="80"/>
        <v>0</v>
      </c>
      <c r="C146" s="19">
        <f t="shared" si="80"/>
        <v>0</v>
      </c>
      <c r="D146" s="19">
        <f t="shared" si="80"/>
        <v>0</v>
      </c>
      <c r="E146" s="19">
        <f t="shared" si="80"/>
        <v>0</v>
      </c>
      <c r="F146" s="39">
        <f t="shared" si="77"/>
        <v>0</v>
      </c>
      <c r="G146" s="39">
        <f t="shared" si="78"/>
        <v>0</v>
      </c>
      <c r="H146" s="19">
        <f t="shared" si="81"/>
        <v>0</v>
      </c>
      <c r="I146" s="19">
        <f t="shared" si="81"/>
        <v>0</v>
      </c>
      <c r="J146" s="19">
        <f t="shared" si="81"/>
        <v>0</v>
      </c>
      <c r="K146" s="19">
        <f t="shared" si="81"/>
        <v>0</v>
      </c>
      <c r="L146" s="19">
        <f t="shared" si="81"/>
        <v>0</v>
      </c>
      <c r="M146" s="19">
        <f t="shared" si="81"/>
        <v>0</v>
      </c>
      <c r="N146" s="19">
        <f t="shared" si="81"/>
        <v>0</v>
      </c>
      <c r="O146" s="19">
        <f t="shared" si="81"/>
        <v>0</v>
      </c>
      <c r="P146" s="19">
        <f t="shared" si="81"/>
        <v>0</v>
      </c>
      <c r="Q146" s="19">
        <f t="shared" si="81"/>
        <v>0</v>
      </c>
      <c r="R146" s="19">
        <f t="shared" si="81"/>
        <v>0</v>
      </c>
      <c r="S146" s="19">
        <f t="shared" si="81"/>
        <v>0</v>
      </c>
      <c r="T146" s="19">
        <f t="shared" si="81"/>
        <v>0</v>
      </c>
      <c r="U146" s="19">
        <f t="shared" si="81"/>
        <v>0</v>
      </c>
      <c r="V146" s="19">
        <f t="shared" si="81"/>
        <v>0</v>
      </c>
      <c r="W146" s="19">
        <f t="shared" si="81"/>
        <v>0</v>
      </c>
      <c r="X146" s="19">
        <f t="shared" si="81"/>
        <v>0</v>
      </c>
      <c r="Y146" s="19">
        <f t="shared" si="81"/>
        <v>0</v>
      </c>
      <c r="Z146" s="19">
        <f t="shared" si="81"/>
        <v>0</v>
      </c>
      <c r="AA146" s="19">
        <f t="shared" si="81"/>
        <v>0</v>
      </c>
      <c r="AB146" s="19">
        <f t="shared" si="81"/>
        <v>0</v>
      </c>
      <c r="AC146" s="19">
        <f t="shared" si="81"/>
        <v>0</v>
      </c>
      <c r="AD146" s="19">
        <f t="shared" si="81"/>
        <v>0</v>
      </c>
      <c r="AE146" s="19">
        <f t="shared" si="81"/>
        <v>0</v>
      </c>
      <c r="AF146" s="150"/>
    </row>
    <row r="147" spans="1:33" s="4" customFormat="1" ht="18" x14ac:dyDescent="0.35">
      <c r="A147" s="46" t="s">
        <v>27</v>
      </c>
      <c r="B147" s="19">
        <f>B135+B129+B123</f>
        <v>83585.808999999994</v>
      </c>
      <c r="C147" s="19">
        <f>C135+C129+C123</f>
        <v>11998.52</v>
      </c>
      <c r="D147" s="19">
        <f>D135+D129+D123</f>
        <v>10902.718000000001</v>
      </c>
      <c r="E147" s="19">
        <f>E135+E129+E123</f>
        <v>10902.718000000001</v>
      </c>
      <c r="F147" s="39">
        <f t="shared" si="77"/>
        <v>13.043742867883232</v>
      </c>
      <c r="G147" s="39">
        <f t="shared" si="78"/>
        <v>90.867190286802042</v>
      </c>
      <c r="H147" s="19">
        <f t="shared" ref="H147:U147" si="82">H135+H129+H123</f>
        <v>6644.4340000000011</v>
      </c>
      <c r="I147" s="19">
        <f t="shared" si="82"/>
        <v>5488.951</v>
      </c>
      <c r="J147" s="19">
        <f t="shared" si="82"/>
        <v>5354.0860000000002</v>
      </c>
      <c r="K147" s="19">
        <f t="shared" si="82"/>
        <v>5413.7669999999998</v>
      </c>
      <c r="L147" s="19">
        <f t="shared" si="82"/>
        <v>2784.692</v>
      </c>
      <c r="M147" s="19">
        <f t="shared" si="82"/>
        <v>0</v>
      </c>
      <c r="N147" s="19">
        <f t="shared" si="82"/>
        <v>6641.9270000000006</v>
      </c>
      <c r="O147" s="19">
        <f t="shared" si="82"/>
        <v>0</v>
      </c>
      <c r="P147" s="19">
        <f t="shared" si="82"/>
        <v>5578.0280000000002</v>
      </c>
      <c r="Q147" s="19">
        <f t="shared" si="82"/>
        <v>0</v>
      </c>
      <c r="R147" s="19">
        <f t="shared" si="82"/>
        <v>6880.0349999999999</v>
      </c>
      <c r="S147" s="19">
        <f t="shared" si="82"/>
        <v>0</v>
      </c>
      <c r="T147" s="19">
        <f t="shared" si="82"/>
        <v>10518.716</v>
      </c>
      <c r="U147" s="19">
        <f t="shared" si="82"/>
        <v>0</v>
      </c>
      <c r="V147" s="19">
        <v>3073.59</v>
      </c>
      <c r="W147" s="19">
        <v>3228.5</v>
      </c>
      <c r="X147" s="19">
        <v>1970.18</v>
      </c>
      <c r="Y147" s="19">
        <v>1870.83</v>
      </c>
      <c r="Z147" s="19">
        <v>2555.2800000000002</v>
      </c>
      <c r="AA147" s="19">
        <f t="shared" si="81"/>
        <v>0</v>
      </c>
      <c r="AB147" s="19">
        <v>1914.87</v>
      </c>
      <c r="AC147" s="19">
        <f t="shared" si="81"/>
        <v>0</v>
      </c>
      <c r="AD147" s="19">
        <v>4816.7700000000004</v>
      </c>
      <c r="AE147" s="19">
        <f t="shared" si="81"/>
        <v>0</v>
      </c>
      <c r="AF147" s="150"/>
    </row>
    <row r="148" spans="1:33" s="4" customFormat="1" ht="18" x14ac:dyDescent="0.35">
      <c r="A148" s="47" t="s">
        <v>58</v>
      </c>
      <c r="B148" s="19">
        <f>B142</f>
        <v>0</v>
      </c>
      <c r="C148" s="19">
        <f>C142</f>
        <v>0</v>
      </c>
      <c r="D148" s="19">
        <f>D142</f>
        <v>0</v>
      </c>
      <c r="E148" s="19">
        <f>E142</f>
        <v>0</v>
      </c>
      <c r="F148" s="39">
        <f t="shared" si="77"/>
        <v>0</v>
      </c>
      <c r="G148" s="39">
        <f t="shared" si="78"/>
        <v>0</v>
      </c>
      <c r="H148" s="19">
        <f t="shared" ref="H148:AE148" si="83">H142</f>
        <v>0</v>
      </c>
      <c r="I148" s="19">
        <f t="shared" si="83"/>
        <v>0</v>
      </c>
      <c r="J148" s="19">
        <f t="shared" si="83"/>
        <v>0</v>
      </c>
      <c r="K148" s="19">
        <f t="shared" si="83"/>
        <v>0</v>
      </c>
      <c r="L148" s="19">
        <f t="shared" si="83"/>
        <v>0</v>
      </c>
      <c r="M148" s="19">
        <f t="shared" si="83"/>
        <v>0</v>
      </c>
      <c r="N148" s="19">
        <f t="shared" si="83"/>
        <v>0</v>
      </c>
      <c r="O148" s="19">
        <f t="shared" si="83"/>
        <v>0</v>
      </c>
      <c r="P148" s="19">
        <f t="shared" si="83"/>
        <v>0</v>
      </c>
      <c r="Q148" s="19">
        <f t="shared" si="83"/>
        <v>0</v>
      </c>
      <c r="R148" s="19">
        <f t="shared" si="83"/>
        <v>0</v>
      </c>
      <c r="S148" s="19">
        <f t="shared" si="83"/>
        <v>0</v>
      </c>
      <c r="T148" s="19">
        <f t="shared" si="83"/>
        <v>0</v>
      </c>
      <c r="U148" s="19">
        <f t="shared" si="83"/>
        <v>0</v>
      </c>
      <c r="V148" s="19">
        <f t="shared" si="83"/>
        <v>0</v>
      </c>
      <c r="W148" s="19">
        <f t="shared" si="83"/>
        <v>0</v>
      </c>
      <c r="X148" s="19">
        <f t="shared" si="83"/>
        <v>0</v>
      </c>
      <c r="Y148" s="19">
        <f t="shared" si="83"/>
        <v>0</v>
      </c>
      <c r="Z148" s="19">
        <f t="shared" si="83"/>
        <v>0</v>
      </c>
      <c r="AA148" s="19">
        <f t="shared" si="83"/>
        <v>0</v>
      </c>
      <c r="AB148" s="19">
        <f t="shared" si="83"/>
        <v>0</v>
      </c>
      <c r="AC148" s="19">
        <f t="shared" si="83"/>
        <v>0</v>
      </c>
      <c r="AD148" s="19">
        <f t="shared" si="83"/>
        <v>0</v>
      </c>
      <c r="AE148" s="19">
        <f t="shared" si="83"/>
        <v>0</v>
      </c>
      <c r="AF148" s="151"/>
    </row>
    <row r="149" spans="1:33" s="114" customFormat="1" ht="36" x14ac:dyDescent="0.35">
      <c r="A149" s="126" t="s">
        <v>59</v>
      </c>
      <c r="B149" s="122">
        <f>B150+B151+B152+B153</f>
        <v>0</v>
      </c>
      <c r="C149" s="122">
        <f>C150+C151+C152+C153</f>
        <v>0</v>
      </c>
      <c r="D149" s="122">
        <f>D150+D151+D152+D153</f>
        <v>0</v>
      </c>
      <c r="E149" s="122">
        <f>E150+E151+E152+E153</f>
        <v>0</v>
      </c>
      <c r="F149" s="127">
        <f t="shared" si="77"/>
        <v>0</v>
      </c>
      <c r="G149" s="127">
        <f t="shared" si="78"/>
        <v>0</v>
      </c>
      <c r="H149" s="122">
        <f t="shared" ref="H149:AE153" si="84">H74</f>
        <v>0</v>
      </c>
      <c r="I149" s="122">
        <f t="shared" si="84"/>
        <v>0</v>
      </c>
      <c r="J149" s="122">
        <f t="shared" si="84"/>
        <v>0</v>
      </c>
      <c r="K149" s="122">
        <f t="shared" si="84"/>
        <v>0</v>
      </c>
      <c r="L149" s="122">
        <f t="shared" si="84"/>
        <v>0</v>
      </c>
      <c r="M149" s="122">
        <f t="shared" si="84"/>
        <v>0</v>
      </c>
      <c r="N149" s="122">
        <f t="shared" si="84"/>
        <v>0</v>
      </c>
      <c r="O149" s="122">
        <f t="shared" si="84"/>
        <v>0</v>
      </c>
      <c r="P149" s="122">
        <f t="shared" si="84"/>
        <v>0</v>
      </c>
      <c r="Q149" s="122">
        <f t="shared" si="84"/>
        <v>0</v>
      </c>
      <c r="R149" s="122">
        <f t="shared" si="84"/>
        <v>0</v>
      </c>
      <c r="S149" s="122">
        <f t="shared" si="84"/>
        <v>0</v>
      </c>
      <c r="T149" s="122">
        <f t="shared" si="84"/>
        <v>0</v>
      </c>
      <c r="U149" s="122">
        <f t="shared" si="84"/>
        <v>0</v>
      </c>
      <c r="V149" s="122">
        <f t="shared" si="84"/>
        <v>0</v>
      </c>
      <c r="W149" s="122">
        <f t="shared" si="84"/>
        <v>0</v>
      </c>
      <c r="X149" s="122">
        <f t="shared" si="84"/>
        <v>0</v>
      </c>
      <c r="Y149" s="122">
        <f t="shared" si="84"/>
        <v>0</v>
      </c>
      <c r="Z149" s="122">
        <f t="shared" si="84"/>
        <v>0</v>
      </c>
      <c r="AA149" s="122">
        <f t="shared" si="84"/>
        <v>0</v>
      </c>
      <c r="AB149" s="122">
        <f t="shared" si="84"/>
        <v>0</v>
      </c>
      <c r="AC149" s="122">
        <f t="shared" si="84"/>
        <v>0</v>
      </c>
      <c r="AD149" s="122">
        <f t="shared" si="84"/>
        <v>0</v>
      </c>
      <c r="AE149" s="122">
        <f t="shared" si="84"/>
        <v>0</v>
      </c>
      <c r="AF149" s="149"/>
      <c r="AG149" s="4"/>
    </row>
    <row r="150" spans="1:33" s="4" customFormat="1" ht="18" x14ac:dyDescent="0.35">
      <c r="A150" s="47" t="s">
        <v>25</v>
      </c>
      <c r="B150" s="19">
        <f t="shared" ref="B150:E153" si="85">B75</f>
        <v>0</v>
      </c>
      <c r="C150" s="19">
        <f t="shared" si="85"/>
        <v>0</v>
      </c>
      <c r="D150" s="19">
        <f t="shared" si="85"/>
        <v>0</v>
      </c>
      <c r="E150" s="19">
        <f t="shared" si="85"/>
        <v>0</v>
      </c>
      <c r="F150" s="39">
        <f t="shared" si="77"/>
        <v>0</v>
      </c>
      <c r="G150" s="39">
        <f t="shared" si="78"/>
        <v>0</v>
      </c>
      <c r="H150" s="19">
        <f t="shared" si="84"/>
        <v>0</v>
      </c>
      <c r="I150" s="19">
        <f t="shared" si="84"/>
        <v>0</v>
      </c>
      <c r="J150" s="19">
        <f t="shared" si="84"/>
        <v>0</v>
      </c>
      <c r="K150" s="19">
        <f t="shared" si="84"/>
        <v>0</v>
      </c>
      <c r="L150" s="19">
        <f t="shared" si="84"/>
        <v>0</v>
      </c>
      <c r="M150" s="19">
        <f t="shared" si="84"/>
        <v>0</v>
      </c>
      <c r="N150" s="19">
        <f t="shared" si="84"/>
        <v>0</v>
      </c>
      <c r="O150" s="19">
        <f t="shared" si="84"/>
        <v>0</v>
      </c>
      <c r="P150" s="19">
        <f t="shared" si="84"/>
        <v>0</v>
      </c>
      <c r="Q150" s="19">
        <f t="shared" si="84"/>
        <v>0</v>
      </c>
      <c r="R150" s="19">
        <f t="shared" si="84"/>
        <v>0</v>
      </c>
      <c r="S150" s="19">
        <f t="shared" si="84"/>
        <v>0</v>
      </c>
      <c r="T150" s="19">
        <f t="shared" si="84"/>
        <v>0</v>
      </c>
      <c r="U150" s="19">
        <f t="shared" si="84"/>
        <v>0</v>
      </c>
      <c r="V150" s="19">
        <f t="shared" si="84"/>
        <v>0</v>
      </c>
      <c r="W150" s="19">
        <f t="shared" si="84"/>
        <v>0</v>
      </c>
      <c r="X150" s="19">
        <f t="shared" si="84"/>
        <v>0</v>
      </c>
      <c r="Y150" s="19">
        <f t="shared" si="84"/>
        <v>0</v>
      </c>
      <c r="Z150" s="19">
        <f t="shared" si="84"/>
        <v>0</v>
      </c>
      <c r="AA150" s="19">
        <f t="shared" si="84"/>
        <v>0</v>
      </c>
      <c r="AB150" s="19">
        <f t="shared" si="84"/>
        <v>0</v>
      </c>
      <c r="AC150" s="19">
        <f t="shared" si="84"/>
        <v>0</v>
      </c>
      <c r="AD150" s="19">
        <f t="shared" si="84"/>
        <v>0</v>
      </c>
      <c r="AE150" s="19">
        <f t="shared" si="84"/>
        <v>0</v>
      </c>
      <c r="AF150" s="150"/>
    </row>
    <row r="151" spans="1:33" s="4" customFormat="1" ht="18" x14ac:dyDescent="0.35">
      <c r="A151" s="47" t="s">
        <v>26</v>
      </c>
      <c r="B151" s="19">
        <f t="shared" si="85"/>
        <v>0</v>
      </c>
      <c r="C151" s="19">
        <f t="shared" si="85"/>
        <v>0</v>
      </c>
      <c r="D151" s="19">
        <f t="shared" si="85"/>
        <v>0</v>
      </c>
      <c r="E151" s="19">
        <f t="shared" si="85"/>
        <v>0</v>
      </c>
      <c r="F151" s="39">
        <f t="shared" si="77"/>
        <v>0</v>
      </c>
      <c r="G151" s="39">
        <f t="shared" si="78"/>
        <v>0</v>
      </c>
      <c r="H151" s="19">
        <f t="shared" si="84"/>
        <v>0</v>
      </c>
      <c r="I151" s="19">
        <f t="shared" si="84"/>
        <v>0</v>
      </c>
      <c r="J151" s="19">
        <f t="shared" si="84"/>
        <v>0</v>
      </c>
      <c r="K151" s="19">
        <f t="shared" si="84"/>
        <v>0</v>
      </c>
      <c r="L151" s="19">
        <f t="shared" si="84"/>
        <v>0</v>
      </c>
      <c r="M151" s="19">
        <f t="shared" si="84"/>
        <v>0</v>
      </c>
      <c r="N151" s="19">
        <f t="shared" si="84"/>
        <v>0</v>
      </c>
      <c r="O151" s="19">
        <f t="shared" si="84"/>
        <v>0</v>
      </c>
      <c r="P151" s="19">
        <f t="shared" si="84"/>
        <v>0</v>
      </c>
      <c r="Q151" s="19">
        <f t="shared" si="84"/>
        <v>0</v>
      </c>
      <c r="R151" s="19">
        <f t="shared" si="84"/>
        <v>0</v>
      </c>
      <c r="S151" s="19">
        <f t="shared" si="84"/>
        <v>0</v>
      </c>
      <c r="T151" s="19">
        <f t="shared" si="84"/>
        <v>0</v>
      </c>
      <c r="U151" s="19">
        <f t="shared" si="84"/>
        <v>0</v>
      </c>
      <c r="V151" s="19">
        <f t="shared" si="84"/>
        <v>0</v>
      </c>
      <c r="W151" s="19">
        <f t="shared" si="84"/>
        <v>0</v>
      </c>
      <c r="X151" s="19">
        <f t="shared" si="84"/>
        <v>0</v>
      </c>
      <c r="Y151" s="19">
        <f t="shared" si="84"/>
        <v>0</v>
      </c>
      <c r="Z151" s="19">
        <f t="shared" si="84"/>
        <v>0</v>
      </c>
      <c r="AA151" s="19">
        <f t="shared" si="84"/>
        <v>0</v>
      </c>
      <c r="AB151" s="19">
        <f t="shared" si="84"/>
        <v>0</v>
      </c>
      <c r="AC151" s="19">
        <f t="shared" si="84"/>
        <v>0</v>
      </c>
      <c r="AD151" s="19">
        <f t="shared" si="84"/>
        <v>0</v>
      </c>
      <c r="AE151" s="19">
        <f t="shared" si="84"/>
        <v>0</v>
      </c>
      <c r="AF151" s="150"/>
    </row>
    <row r="152" spans="1:33" s="4" customFormat="1" ht="18" x14ac:dyDescent="0.35">
      <c r="A152" s="47" t="s">
        <v>27</v>
      </c>
      <c r="B152" s="19">
        <f t="shared" si="85"/>
        <v>0</v>
      </c>
      <c r="C152" s="19">
        <f t="shared" si="85"/>
        <v>0</v>
      </c>
      <c r="D152" s="19">
        <f t="shared" si="85"/>
        <v>0</v>
      </c>
      <c r="E152" s="19">
        <f t="shared" si="85"/>
        <v>0</v>
      </c>
      <c r="F152" s="39">
        <f t="shared" si="77"/>
        <v>0</v>
      </c>
      <c r="G152" s="39">
        <f t="shared" si="78"/>
        <v>0</v>
      </c>
      <c r="H152" s="19">
        <f t="shared" si="84"/>
        <v>0</v>
      </c>
      <c r="I152" s="19">
        <f t="shared" si="84"/>
        <v>0</v>
      </c>
      <c r="J152" s="19">
        <f t="shared" si="84"/>
        <v>0</v>
      </c>
      <c r="K152" s="19">
        <f t="shared" si="84"/>
        <v>0</v>
      </c>
      <c r="L152" s="19">
        <f t="shared" si="84"/>
        <v>0</v>
      </c>
      <c r="M152" s="19">
        <f t="shared" si="84"/>
        <v>0</v>
      </c>
      <c r="N152" s="19">
        <f t="shared" si="84"/>
        <v>0</v>
      </c>
      <c r="O152" s="19">
        <f t="shared" si="84"/>
        <v>0</v>
      </c>
      <c r="P152" s="19">
        <f t="shared" si="84"/>
        <v>0</v>
      </c>
      <c r="Q152" s="19">
        <f t="shared" si="84"/>
        <v>0</v>
      </c>
      <c r="R152" s="19">
        <f t="shared" si="84"/>
        <v>0</v>
      </c>
      <c r="S152" s="19">
        <f t="shared" si="84"/>
        <v>0</v>
      </c>
      <c r="T152" s="19">
        <f t="shared" si="84"/>
        <v>0</v>
      </c>
      <c r="U152" s="19">
        <f t="shared" si="84"/>
        <v>0</v>
      </c>
      <c r="V152" s="19">
        <f t="shared" si="84"/>
        <v>0</v>
      </c>
      <c r="W152" s="19">
        <f t="shared" si="84"/>
        <v>0</v>
      </c>
      <c r="X152" s="19">
        <f t="shared" si="84"/>
        <v>0</v>
      </c>
      <c r="Y152" s="19">
        <f t="shared" si="84"/>
        <v>0</v>
      </c>
      <c r="Z152" s="19">
        <f t="shared" si="84"/>
        <v>0</v>
      </c>
      <c r="AA152" s="19">
        <f t="shared" si="84"/>
        <v>0</v>
      </c>
      <c r="AB152" s="19">
        <f t="shared" si="84"/>
        <v>0</v>
      </c>
      <c r="AC152" s="19">
        <f t="shared" si="84"/>
        <v>0</v>
      </c>
      <c r="AD152" s="19">
        <f t="shared" si="84"/>
        <v>0</v>
      </c>
      <c r="AE152" s="19">
        <f t="shared" si="84"/>
        <v>0</v>
      </c>
      <c r="AF152" s="150"/>
    </row>
    <row r="153" spans="1:33" s="4" customFormat="1" ht="18" x14ac:dyDescent="0.35">
      <c r="A153" s="47" t="s">
        <v>58</v>
      </c>
      <c r="B153" s="19">
        <f t="shared" si="85"/>
        <v>0</v>
      </c>
      <c r="C153" s="19">
        <f t="shared" si="85"/>
        <v>0</v>
      </c>
      <c r="D153" s="19">
        <f t="shared" si="85"/>
        <v>0</v>
      </c>
      <c r="E153" s="19">
        <f t="shared" si="85"/>
        <v>0</v>
      </c>
      <c r="F153" s="39">
        <f t="shared" si="77"/>
        <v>0</v>
      </c>
      <c r="G153" s="39">
        <f t="shared" si="78"/>
        <v>0</v>
      </c>
      <c r="H153" s="19">
        <f t="shared" si="84"/>
        <v>0</v>
      </c>
      <c r="I153" s="19">
        <f t="shared" si="84"/>
        <v>0</v>
      </c>
      <c r="J153" s="19">
        <f t="shared" si="84"/>
        <v>0</v>
      </c>
      <c r="K153" s="19">
        <f t="shared" si="84"/>
        <v>0</v>
      </c>
      <c r="L153" s="19">
        <f t="shared" si="84"/>
        <v>0</v>
      </c>
      <c r="M153" s="19">
        <f t="shared" si="84"/>
        <v>0</v>
      </c>
      <c r="N153" s="19">
        <f t="shared" si="84"/>
        <v>0</v>
      </c>
      <c r="O153" s="19">
        <f t="shared" si="84"/>
        <v>0</v>
      </c>
      <c r="P153" s="19">
        <f t="shared" si="84"/>
        <v>0</v>
      </c>
      <c r="Q153" s="19">
        <f t="shared" si="84"/>
        <v>0</v>
      </c>
      <c r="R153" s="19">
        <f t="shared" si="84"/>
        <v>0</v>
      </c>
      <c r="S153" s="19">
        <f t="shared" si="84"/>
        <v>0</v>
      </c>
      <c r="T153" s="19">
        <f t="shared" si="84"/>
        <v>0</v>
      </c>
      <c r="U153" s="19">
        <f t="shared" si="84"/>
        <v>0</v>
      </c>
      <c r="V153" s="19">
        <f t="shared" si="84"/>
        <v>0</v>
      </c>
      <c r="W153" s="19">
        <f t="shared" si="84"/>
        <v>0</v>
      </c>
      <c r="X153" s="19">
        <f t="shared" si="84"/>
        <v>0</v>
      </c>
      <c r="Y153" s="19">
        <f t="shared" si="84"/>
        <v>0</v>
      </c>
      <c r="Z153" s="19">
        <f t="shared" si="84"/>
        <v>0</v>
      </c>
      <c r="AA153" s="19">
        <f t="shared" si="84"/>
        <v>0</v>
      </c>
      <c r="AB153" s="19">
        <f t="shared" si="84"/>
        <v>0</v>
      </c>
      <c r="AC153" s="19">
        <f t="shared" si="84"/>
        <v>0</v>
      </c>
      <c r="AD153" s="19">
        <f t="shared" si="84"/>
        <v>0</v>
      </c>
      <c r="AE153" s="19">
        <f t="shared" si="84"/>
        <v>0</v>
      </c>
      <c r="AF153" s="151"/>
    </row>
    <row r="154" spans="1:33" s="114" customFormat="1" ht="36" x14ac:dyDescent="0.35">
      <c r="A154" s="126" t="s">
        <v>60</v>
      </c>
      <c r="B154" s="122">
        <f>B155+B156+B157+B158</f>
        <v>167452.49</v>
      </c>
      <c r="C154" s="122">
        <f t="shared" ref="C154:D154" si="86">C144+C112+C80</f>
        <v>72489.914000000004</v>
      </c>
      <c r="D154" s="122">
        <f t="shared" si="86"/>
        <v>16128.325000000001</v>
      </c>
      <c r="E154" s="122">
        <f t="shared" ref="E154:E158" si="87">E144+E112+E67</f>
        <v>16128.325000000001</v>
      </c>
      <c r="F154" s="124">
        <f t="shared" si="77"/>
        <v>9.6315826656265315</v>
      </c>
      <c r="G154" s="124">
        <f t="shared" si="78"/>
        <v>22.249060745195532</v>
      </c>
      <c r="H154" s="122">
        <f t="shared" ref="H154:AE156" si="88">H144+H112+H80</f>
        <v>7276.4040000000014</v>
      </c>
      <c r="I154" s="122">
        <f t="shared" si="88"/>
        <v>5545.8209999999999</v>
      </c>
      <c r="J154" s="122">
        <f t="shared" si="88"/>
        <v>5354.0860000000002</v>
      </c>
      <c r="K154" s="122">
        <f t="shared" si="88"/>
        <v>10582.504000000001</v>
      </c>
      <c r="L154" s="122">
        <f t="shared" si="88"/>
        <v>2951.2420000000002</v>
      </c>
      <c r="M154" s="122">
        <f t="shared" si="88"/>
        <v>0</v>
      </c>
      <c r="N154" s="122">
        <f t="shared" si="88"/>
        <v>6641.9270000000006</v>
      </c>
      <c r="O154" s="122">
        <f t="shared" si="88"/>
        <v>0</v>
      </c>
      <c r="P154" s="122">
        <f t="shared" si="88"/>
        <v>5578.0280000000002</v>
      </c>
      <c r="Q154" s="122">
        <f t="shared" si="88"/>
        <v>0</v>
      </c>
      <c r="R154" s="122">
        <f t="shared" si="88"/>
        <v>6880.0349999999999</v>
      </c>
      <c r="S154" s="122">
        <f t="shared" si="88"/>
        <v>0</v>
      </c>
      <c r="T154" s="122">
        <f t="shared" si="88"/>
        <v>10518.716</v>
      </c>
      <c r="U154" s="122">
        <f t="shared" si="88"/>
        <v>0</v>
      </c>
      <c r="V154" s="122">
        <f t="shared" si="88"/>
        <v>3073.59</v>
      </c>
      <c r="W154" s="122">
        <f t="shared" si="88"/>
        <v>3228.5</v>
      </c>
      <c r="X154" s="122">
        <f t="shared" si="88"/>
        <v>1970.18</v>
      </c>
      <c r="Y154" s="122">
        <f t="shared" si="88"/>
        <v>1870.83</v>
      </c>
      <c r="Z154" s="122">
        <f t="shared" si="88"/>
        <v>2555.2800000000002</v>
      </c>
      <c r="AA154" s="122">
        <f t="shared" si="88"/>
        <v>0</v>
      </c>
      <c r="AB154" s="122">
        <f t="shared" si="88"/>
        <v>1914.87</v>
      </c>
      <c r="AC154" s="122">
        <f t="shared" si="88"/>
        <v>0</v>
      </c>
      <c r="AD154" s="122">
        <f t="shared" si="88"/>
        <v>67788.256999999998</v>
      </c>
      <c r="AE154" s="122">
        <f t="shared" si="88"/>
        <v>0</v>
      </c>
      <c r="AF154" s="149"/>
      <c r="AG154" s="4"/>
    </row>
    <row r="155" spans="1:33" s="4" customFormat="1" ht="18" x14ac:dyDescent="0.35">
      <c r="A155" s="47" t="s">
        <v>25</v>
      </c>
      <c r="B155" s="19">
        <f>B145+B113+B81</f>
        <v>10355.5</v>
      </c>
      <c r="C155" s="19">
        <f t="shared" ref="B155:C156" si="89">C145+C113+C81</f>
        <v>0</v>
      </c>
      <c r="D155" s="19">
        <f>E155</f>
        <v>0</v>
      </c>
      <c r="E155" s="19">
        <f t="shared" si="87"/>
        <v>0</v>
      </c>
      <c r="F155" s="39">
        <f t="shared" si="77"/>
        <v>0</v>
      </c>
      <c r="G155" s="39">
        <f t="shared" si="78"/>
        <v>0</v>
      </c>
      <c r="H155" s="19">
        <f t="shared" si="88"/>
        <v>0</v>
      </c>
      <c r="I155" s="19">
        <f t="shared" si="88"/>
        <v>0</v>
      </c>
      <c r="J155" s="19">
        <f t="shared" si="88"/>
        <v>0</v>
      </c>
      <c r="K155" s="19">
        <f t="shared" si="88"/>
        <v>0</v>
      </c>
      <c r="L155" s="19">
        <f t="shared" si="88"/>
        <v>0</v>
      </c>
      <c r="M155" s="19">
        <f t="shared" si="88"/>
        <v>0</v>
      </c>
      <c r="N155" s="19">
        <f t="shared" si="88"/>
        <v>0</v>
      </c>
      <c r="O155" s="19">
        <f t="shared" si="88"/>
        <v>0</v>
      </c>
      <c r="P155" s="19">
        <f t="shared" si="88"/>
        <v>0</v>
      </c>
      <c r="Q155" s="19">
        <f t="shared" si="88"/>
        <v>0</v>
      </c>
      <c r="R155" s="19">
        <f t="shared" si="88"/>
        <v>0</v>
      </c>
      <c r="S155" s="19">
        <f t="shared" si="88"/>
        <v>0</v>
      </c>
      <c r="T155" s="19">
        <f t="shared" si="88"/>
        <v>0</v>
      </c>
      <c r="U155" s="19">
        <f t="shared" si="88"/>
        <v>0</v>
      </c>
      <c r="V155" s="19">
        <f t="shared" si="88"/>
        <v>0</v>
      </c>
      <c r="W155" s="19">
        <f t="shared" si="88"/>
        <v>0</v>
      </c>
      <c r="X155" s="19">
        <f t="shared" si="88"/>
        <v>0</v>
      </c>
      <c r="Y155" s="19">
        <f t="shared" si="88"/>
        <v>0</v>
      </c>
      <c r="Z155" s="19">
        <f t="shared" si="88"/>
        <v>0</v>
      </c>
      <c r="AA155" s="19">
        <f t="shared" si="88"/>
        <v>0</v>
      </c>
      <c r="AB155" s="19">
        <f t="shared" si="88"/>
        <v>0</v>
      </c>
      <c r="AC155" s="19">
        <f t="shared" si="88"/>
        <v>0</v>
      </c>
      <c r="AD155" s="19">
        <f t="shared" si="88"/>
        <v>0</v>
      </c>
      <c r="AE155" s="19">
        <f t="shared" si="88"/>
        <v>0</v>
      </c>
      <c r="AF155" s="150"/>
    </row>
    <row r="156" spans="1:33" s="4" customFormat="1" ht="18" x14ac:dyDescent="0.35">
      <c r="A156" s="47" t="s">
        <v>26</v>
      </c>
      <c r="B156" s="19">
        <f t="shared" si="89"/>
        <v>56387.536999999997</v>
      </c>
      <c r="C156" s="19">
        <f t="shared" si="89"/>
        <v>44327.1</v>
      </c>
      <c r="D156" s="19">
        <f>E156</f>
        <v>1121.0630000000001</v>
      </c>
      <c r="E156" s="19">
        <f t="shared" si="87"/>
        <v>1121.0630000000001</v>
      </c>
      <c r="F156" s="39">
        <f t="shared" si="77"/>
        <v>1.988139684129137</v>
      </c>
      <c r="G156" s="39">
        <f t="shared" si="78"/>
        <v>2.529069124756639</v>
      </c>
      <c r="H156" s="19">
        <f t="shared" si="88"/>
        <v>575.1</v>
      </c>
      <c r="I156" s="19">
        <f t="shared" si="88"/>
        <v>0</v>
      </c>
      <c r="J156" s="19">
        <f t="shared" si="88"/>
        <v>0</v>
      </c>
      <c r="K156" s="19">
        <f t="shared" si="88"/>
        <v>1121.0630000000001</v>
      </c>
      <c r="L156" s="19">
        <f t="shared" si="88"/>
        <v>0</v>
      </c>
      <c r="M156" s="19">
        <f t="shared" si="88"/>
        <v>0</v>
      </c>
      <c r="N156" s="19">
        <f t="shared" si="88"/>
        <v>0</v>
      </c>
      <c r="O156" s="19">
        <f t="shared" si="88"/>
        <v>0</v>
      </c>
      <c r="P156" s="19">
        <f t="shared" si="88"/>
        <v>0</v>
      </c>
      <c r="Q156" s="19">
        <f t="shared" si="88"/>
        <v>0</v>
      </c>
      <c r="R156" s="19">
        <f t="shared" si="88"/>
        <v>0</v>
      </c>
      <c r="S156" s="19">
        <f t="shared" si="88"/>
        <v>0</v>
      </c>
      <c r="T156" s="19">
        <f t="shared" si="88"/>
        <v>0</v>
      </c>
      <c r="U156" s="19">
        <f t="shared" si="88"/>
        <v>0</v>
      </c>
      <c r="V156" s="19">
        <f t="shared" si="88"/>
        <v>0</v>
      </c>
      <c r="W156" s="19">
        <f t="shared" si="88"/>
        <v>0</v>
      </c>
      <c r="X156" s="19">
        <f t="shared" si="88"/>
        <v>0</v>
      </c>
      <c r="Y156" s="19">
        <f t="shared" si="88"/>
        <v>0</v>
      </c>
      <c r="Z156" s="19">
        <f t="shared" si="88"/>
        <v>0</v>
      </c>
      <c r="AA156" s="19">
        <f t="shared" si="88"/>
        <v>0</v>
      </c>
      <c r="AB156" s="19">
        <f t="shared" si="88"/>
        <v>0</v>
      </c>
      <c r="AC156" s="19">
        <f t="shared" si="88"/>
        <v>0</v>
      </c>
      <c r="AD156" s="19">
        <f t="shared" si="88"/>
        <v>50369.737000000001</v>
      </c>
      <c r="AE156" s="19">
        <f t="shared" si="88"/>
        <v>0</v>
      </c>
      <c r="AF156" s="150"/>
    </row>
    <row r="157" spans="1:33" s="4" customFormat="1" ht="18" x14ac:dyDescent="0.35">
      <c r="A157" s="47" t="s">
        <v>27</v>
      </c>
      <c r="B157" s="19">
        <f>B147+B115+B70</f>
        <v>99009.452999999994</v>
      </c>
      <c r="C157" s="19">
        <f>C147+C115+C83</f>
        <v>26462.814000000002</v>
      </c>
      <c r="D157" s="19">
        <f>E157</f>
        <v>15007.262000000001</v>
      </c>
      <c r="E157" s="19">
        <f t="shared" si="87"/>
        <v>15007.262000000001</v>
      </c>
      <c r="F157" s="39">
        <f t="shared" si="77"/>
        <v>15.157403202702271</v>
      </c>
      <c r="G157" s="39">
        <f t="shared" si="78"/>
        <v>56.710756459989476</v>
      </c>
      <c r="H157" s="19">
        <f t="shared" ref="H157:AE157" si="90">H147+H115</f>
        <v>6644.4340000000011</v>
      </c>
      <c r="I157" s="19">
        <f t="shared" si="90"/>
        <v>5488.951</v>
      </c>
      <c r="J157" s="19">
        <f t="shared" si="90"/>
        <v>5354.0860000000002</v>
      </c>
      <c r="K157" s="19">
        <f t="shared" si="90"/>
        <v>5413.7669999999998</v>
      </c>
      <c r="L157" s="19">
        <f t="shared" si="90"/>
        <v>2784.692</v>
      </c>
      <c r="M157" s="19">
        <f t="shared" si="90"/>
        <v>0</v>
      </c>
      <c r="N157" s="19">
        <f t="shared" si="90"/>
        <v>6641.9270000000006</v>
      </c>
      <c r="O157" s="19">
        <f t="shared" si="90"/>
        <v>0</v>
      </c>
      <c r="P157" s="19">
        <f t="shared" si="90"/>
        <v>5578.0280000000002</v>
      </c>
      <c r="Q157" s="19">
        <f t="shared" si="90"/>
        <v>0</v>
      </c>
      <c r="R157" s="19">
        <f t="shared" si="90"/>
        <v>6880.0349999999999</v>
      </c>
      <c r="S157" s="19">
        <f t="shared" si="90"/>
        <v>0</v>
      </c>
      <c r="T157" s="19">
        <f t="shared" si="90"/>
        <v>10518.716</v>
      </c>
      <c r="U157" s="19">
        <f t="shared" si="90"/>
        <v>0</v>
      </c>
      <c r="V157" s="19">
        <f t="shared" si="90"/>
        <v>3073.59</v>
      </c>
      <c r="W157" s="19">
        <f t="shared" si="90"/>
        <v>3228.5</v>
      </c>
      <c r="X157" s="19">
        <f t="shared" si="90"/>
        <v>1970.18</v>
      </c>
      <c r="Y157" s="19">
        <f t="shared" si="90"/>
        <v>1870.83</v>
      </c>
      <c r="Z157" s="19">
        <f t="shared" si="90"/>
        <v>2555.2800000000002</v>
      </c>
      <c r="AA157" s="19">
        <f t="shared" si="90"/>
        <v>0</v>
      </c>
      <c r="AB157" s="19">
        <f t="shared" si="90"/>
        <v>1914.87</v>
      </c>
      <c r="AC157" s="19">
        <f t="shared" si="90"/>
        <v>0</v>
      </c>
      <c r="AD157" s="19">
        <f t="shared" si="90"/>
        <v>4816.7700000000004</v>
      </c>
      <c r="AE157" s="19">
        <f t="shared" si="90"/>
        <v>0</v>
      </c>
      <c r="AF157" s="150"/>
    </row>
    <row r="158" spans="1:33" s="4" customFormat="1" ht="18" x14ac:dyDescent="0.35">
      <c r="A158" s="47" t="s">
        <v>58</v>
      </c>
      <c r="B158" s="19">
        <f>B148+B116+B84</f>
        <v>1700</v>
      </c>
      <c r="C158" s="19">
        <f>C148+C116+C84</f>
        <v>1700</v>
      </c>
      <c r="D158" s="19">
        <f>E158</f>
        <v>0</v>
      </c>
      <c r="E158" s="19">
        <f t="shared" si="87"/>
        <v>0</v>
      </c>
      <c r="F158" s="39">
        <f t="shared" si="77"/>
        <v>0</v>
      </c>
      <c r="G158" s="39">
        <f t="shared" si="78"/>
        <v>0</v>
      </c>
      <c r="H158" s="19">
        <f t="shared" ref="H158:AE158" si="91">H148+H116+H84</f>
        <v>0</v>
      </c>
      <c r="I158" s="19">
        <f t="shared" si="91"/>
        <v>0</v>
      </c>
      <c r="J158" s="19">
        <f t="shared" si="91"/>
        <v>0</v>
      </c>
      <c r="K158" s="19">
        <f t="shared" si="91"/>
        <v>0</v>
      </c>
      <c r="L158" s="19">
        <f t="shared" si="91"/>
        <v>0</v>
      </c>
      <c r="M158" s="19">
        <f t="shared" si="91"/>
        <v>0</v>
      </c>
      <c r="N158" s="19">
        <f t="shared" si="91"/>
        <v>0</v>
      </c>
      <c r="O158" s="19">
        <f t="shared" si="91"/>
        <v>0</v>
      </c>
      <c r="P158" s="19">
        <f t="shared" si="91"/>
        <v>0</v>
      </c>
      <c r="Q158" s="19">
        <f t="shared" si="91"/>
        <v>0</v>
      </c>
      <c r="R158" s="19">
        <f t="shared" si="91"/>
        <v>0</v>
      </c>
      <c r="S158" s="19">
        <f t="shared" si="91"/>
        <v>0</v>
      </c>
      <c r="T158" s="19">
        <f t="shared" si="91"/>
        <v>0</v>
      </c>
      <c r="U158" s="19">
        <f t="shared" si="91"/>
        <v>0</v>
      </c>
      <c r="V158" s="19">
        <f t="shared" si="91"/>
        <v>0</v>
      </c>
      <c r="W158" s="19">
        <f t="shared" si="91"/>
        <v>0</v>
      </c>
      <c r="X158" s="19">
        <f t="shared" si="91"/>
        <v>0</v>
      </c>
      <c r="Y158" s="19">
        <f t="shared" si="91"/>
        <v>0</v>
      </c>
      <c r="Z158" s="19">
        <f t="shared" si="91"/>
        <v>0</v>
      </c>
      <c r="AA158" s="19">
        <f t="shared" si="91"/>
        <v>0</v>
      </c>
      <c r="AB158" s="19">
        <f t="shared" si="91"/>
        <v>0</v>
      </c>
      <c r="AC158" s="19">
        <f t="shared" si="91"/>
        <v>0</v>
      </c>
      <c r="AD158" s="19">
        <f t="shared" si="91"/>
        <v>1700</v>
      </c>
      <c r="AE158" s="19">
        <f t="shared" si="91"/>
        <v>0</v>
      </c>
      <c r="AF158" s="151"/>
    </row>
    <row r="159" spans="1:33" s="4" customFormat="1" ht="18" x14ac:dyDescent="0.3">
      <c r="A159" s="101" t="s">
        <v>61</v>
      </c>
      <c r="B159" s="19">
        <f t="shared" ref="B159:E163" si="92">B149+B154</f>
        <v>167452.49</v>
      </c>
      <c r="C159" s="19">
        <f t="shared" si="92"/>
        <v>72489.914000000004</v>
      </c>
      <c r="D159" s="19">
        <f t="shared" si="92"/>
        <v>16128.325000000001</v>
      </c>
      <c r="E159" s="19">
        <f t="shared" si="92"/>
        <v>16128.325000000001</v>
      </c>
      <c r="F159" s="39">
        <f t="shared" si="77"/>
        <v>9.6315826656265315</v>
      </c>
      <c r="G159" s="39">
        <f t="shared" si="78"/>
        <v>22.249060745195532</v>
      </c>
      <c r="H159" s="19">
        <f t="shared" ref="H159:AE163" si="93">H154+H149</f>
        <v>7276.4040000000014</v>
      </c>
      <c r="I159" s="19">
        <f t="shared" si="93"/>
        <v>5545.8209999999999</v>
      </c>
      <c r="J159" s="19">
        <f t="shared" si="93"/>
        <v>5354.0860000000002</v>
      </c>
      <c r="K159" s="19">
        <f t="shared" si="93"/>
        <v>10582.504000000001</v>
      </c>
      <c r="L159" s="19">
        <f t="shared" si="93"/>
        <v>2951.2420000000002</v>
      </c>
      <c r="M159" s="19">
        <f t="shared" si="93"/>
        <v>0</v>
      </c>
      <c r="N159" s="19">
        <f t="shared" si="93"/>
        <v>6641.9270000000006</v>
      </c>
      <c r="O159" s="19">
        <f t="shared" si="93"/>
        <v>0</v>
      </c>
      <c r="P159" s="19">
        <f t="shared" si="93"/>
        <v>5578.0280000000002</v>
      </c>
      <c r="Q159" s="19">
        <f t="shared" si="93"/>
        <v>0</v>
      </c>
      <c r="R159" s="19">
        <f t="shared" si="93"/>
        <v>6880.0349999999999</v>
      </c>
      <c r="S159" s="19">
        <f t="shared" si="93"/>
        <v>0</v>
      </c>
      <c r="T159" s="19">
        <f t="shared" si="93"/>
        <v>10518.716</v>
      </c>
      <c r="U159" s="19">
        <f t="shared" si="93"/>
        <v>0</v>
      </c>
      <c r="V159" s="19">
        <f t="shared" si="93"/>
        <v>3073.59</v>
      </c>
      <c r="W159" s="19">
        <f t="shared" si="93"/>
        <v>3228.5</v>
      </c>
      <c r="X159" s="19">
        <f t="shared" si="93"/>
        <v>1970.18</v>
      </c>
      <c r="Y159" s="19">
        <f t="shared" si="93"/>
        <v>1870.83</v>
      </c>
      <c r="Z159" s="19">
        <f t="shared" si="93"/>
        <v>2555.2800000000002</v>
      </c>
      <c r="AA159" s="19">
        <f t="shared" si="93"/>
        <v>0</v>
      </c>
      <c r="AB159" s="19">
        <f t="shared" si="93"/>
        <v>1914.87</v>
      </c>
      <c r="AC159" s="19">
        <f t="shared" si="93"/>
        <v>0</v>
      </c>
      <c r="AD159" s="19">
        <f t="shared" si="93"/>
        <v>67788.256999999998</v>
      </c>
      <c r="AE159" s="19">
        <f t="shared" si="93"/>
        <v>0</v>
      </c>
      <c r="AF159" s="21"/>
    </row>
    <row r="160" spans="1:33" s="4" customFormat="1" ht="18" x14ac:dyDescent="0.35">
      <c r="A160" s="47" t="s">
        <v>25</v>
      </c>
      <c r="B160" s="19">
        <f t="shared" si="92"/>
        <v>10355.5</v>
      </c>
      <c r="C160" s="19">
        <f t="shared" si="92"/>
        <v>0</v>
      </c>
      <c r="D160" s="19">
        <f>D150+D155</f>
        <v>0</v>
      </c>
      <c r="E160" s="19">
        <f t="shared" si="92"/>
        <v>0</v>
      </c>
      <c r="F160" s="39">
        <f t="shared" si="77"/>
        <v>0</v>
      </c>
      <c r="G160" s="39">
        <f t="shared" si="78"/>
        <v>0</v>
      </c>
      <c r="H160" s="19">
        <f t="shared" si="93"/>
        <v>0</v>
      </c>
      <c r="I160" s="19">
        <f t="shared" si="93"/>
        <v>0</v>
      </c>
      <c r="J160" s="19">
        <f t="shared" si="93"/>
        <v>0</v>
      </c>
      <c r="K160" s="19">
        <f t="shared" si="93"/>
        <v>0</v>
      </c>
      <c r="L160" s="19">
        <f t="shared" si="93"/>
        <v>0</v>
      </c>
      <c r="M160" s="19">
        <f t="shared" si="93"/>
        <v>0</v>
      </c>
      <c r="N160" s="19">
        <f t="shared" si="93"/>
        <v>0</v>
      </c>
      <c r="O160" s="19">
        <f t="shared" si="93"/>
        <v>0</v>
      </c>
      <c r="P160" s="19">
        <f t="shared" si="93"/>
        <v>0</v>
      </c>
      <c r="Q160" s="19">
        <f t="shared" si="93"/>
        <v>0</v>
      </c>
      <c r="R160" s="19">
        <f t="shared" si="93"/>
        <v>0</v>
      </c>
      <c r="S160" s="19">
        <f t="shared" si="93"/>
        <v>0</v>
      </c>
      <c r="T160" s="19">
        <f t="shared" si="93"/>
        <v>0</v>
      </c>
      <c r="U160" s="19">
        <f t="shared" si="93"/>
        <v>0</v>
      </c>
      <c r="V160" s="19">
        <f t="shared" si="93"/>
        <v>0</v>
      </c>
      <c r="W160" s="19">
        <f t="shared" si="93"/>
        <v>0</v>
      </c>
      <c r="X160" s="19">
        <f t="shared" si="93"/>
        <v>0</v>
      </c>
      <c r="Y160" s="19">
        <f t="shared" si="93"/>
        <v>0</v>
      </c>
      <c r="Z160" s="19">
        <f t="shared" si="93"/>
        <v>0</v>
      </c>
      <c r="AA160" s="19">
        <f t="shared" si="93"/>
        <v>0</v>
      </c>
      <c r="AB160" s="19">
        <f t="shared" si="93"/>
        <v>0</v>
      </c>
      <c r="AC160" s="19">
        <f t="shared" si="93"/>
        <v>0</v>
      </c>
      <c r="AD160" s="19">
        <f t="shared" si="93"/>
        <v>0</v>
      </c>
      <c r="AE160" s="19">
        <f t="shared" si="93"/>
        <v>0</v>
      </c>
      <c r="AF160" s="102"/>
    </row>
    <row r="161" spans="1:32" s="4" customFormat="1" ht="18" x14ac:dyDescent="0.35">
      <c r="A161" s="47" t="s">
        <v>26</v>
      </c>
      <c r="B161" s="19">
        <f t="shared" si="92"/>
        <v>56387.536999999997</v>
      </c>
      <c r="C161" s="19">
        <f>C151+C156</f>
        <v>44327.1</v>
      </c>
      <c r="D161" s="19">
        <f>D151+D156</f>
        <v>1121.0630000000001</v>
      </c>
      <c r="E161" s="19">
        <f t="shared" si="92"/>
        <v>1121.0630000000001</v>
      </c>
      <c r="F161" s="39">
        <f t="shared" si="77"/>
        <v>1.988139684129137</v>
      </c>
      <c r="G161" s="39">
        <f t="shared" si="78"/>
        <v>2.529069124756639</v>
      </c>
      <c r="H161" s="19">
        <f t="shared" si="93"/>
        <v>575.1</v>
      </c>
      <c r="I161" s="19">
        <f t="shared" si="93"/>
        <v>0</v>
      </c>
      <c r="J161" s="19">
        <f t="shared" si="93"/>
        <v>0</v>
      </c>
      <c r="K161" s="19">
        <f t="shared" si="93"/>
        <v>1121.0630000000001</v>
      </c>
      <c r="L161" s="19">
        <f t="shared" si="93"/>
        <v>0</v>
      </c>
      <c r="M161" s="19">
        <f t="shared" si="93"/>
        <v>0</v>
      </c>
      <c r="N161" s="19">
        <f t="shared" si="93"/>
        <v>0</v>
      </c>
      <c r="O161" s="19">
        <f t="shared" si="93"/>
        <v>0</v>
      </c>
      <c r="P161" s="19">
        <f t="shared" si="93"/>
        <v>0</v>
      </c>
      <c r="Q161" s="19">
        <f t="shared" si="93"/>
        <v>0</v>
      </c>
      <c r="R161" s="19">
        <f t="shared" si="93"/>
        <v>0</v>
      </c>
      <c r="S161" s="19">
        <f t="shared" si="93"/>
        <v>0</v>
      </c>
      <c r="T161" s="19">
        <f t="shared" si="93"/>
        <v>0</v>
      </c>
      <c r="U161" s="19">
        <f t="shared" si="93"/>
        <v>0</v>
      </c>
      <c r="V161" s="19">
        <f t="shared" si="93"/>
        <v>0</v>
      </c>
      <c r="W161" s="19">
        <f t="shared" si="93"/>
        <v>0</v>
      </c>
      <c r="X161" s="19">
        <f t="shared" si="93"/>
        <v>0</v>
      </c>
      <c r="Y161" s="19">
        <f t="shared" si="93"/>
        <v>0</v>
      </c>
      <c r="Z161" s="19">
        <f t="shared" si="93"/>
        <v>0</v>
      </c>
      <c r="AA161" s="19">
        <f t="shared" si="93"/>
        <v>0</v>
      </c>
      <c r="AB161" s="19">
        <f t="shared" si="93"/>
        <v>0</v>
      </c>
      <c r="AC161" s="19">
        <f t="shared" si="93"/>
        <v>0</v>
      </c>
      <c r="AD161" s="19">
        <f t="shared" si="93"/>
        <v>50369.737000000001</v>
      </c>
      <c r="AE161" s="19">
        <f t="shared" si="93"/>
        <v>0</v>
      </c>
      <c r="AF161" s="64"/>
    </row>
    <row r="162" spans="1:32" s="4" customFormat="1" ht="18" x14ac:dyDescent="0.35">
      <c r="A162" s="47" t="s">
        <v>27</v>
      </c>
      <c r="B162" s="19">
        <f t="shared" si="92"/>
        <v>99009.452999999994</v>
      </c>
      <c r="C162" s="19">
        <f>C152+C157</f>
        <v>26462.814000000002</v>
      </c>
      <c r="D162" s="19">
        <f>D152+D157</f>
        <v>15007.262000000001</v>
      </c>
      <c r="E162" s="19">
        <f t="shared" si="92"/>
        <v>15007.262000000001</v>
      </c>
      <c r="F162" s="39">
        <f t="shared" si="77"/>
        <v>15.157403202702271</v>
      </c>
      <c r="G162" s="39">
        <f t="shared" si="78"/>
        <v>56.710756459989476</v>
      </c>
      <c r="H162" s="19">
        <f t="shared" si="93"/>
        <v>6644.4340000000011</v>
      </c>
      <c r="I162" s="19">
        <f t="shared" si="93"/>
        <v>5488.951</v>
      </c>
      <c r="J162" s="19">
        <f t="shared" si="93"/>
        <v>5354.0860000000002</v>
      </c>
      <c r="K162" s="19">
        <f t="shared" si="93"/>
        <v>5413.7669999999998</v>
      </c>
      <c r="L162" s="19">
        <f t="shared" si="93"/>
        <v>2784.692</v>
      </c>
      <c r="M162" s="19">
        <f t="shared" si="93"/>
        <v>0</v>
      </c>
      <c r="N162" s="19">
        <f t="shared" si="93"/>
        <v>6641.9270000000006</v>
      </c>
      <c r="O162" s="19">
        <f t="shared" si="93"/>
        <v>0</v>
      </c>
      <c r="P162" s="19">
        <f t="shared" si="93"/>
        <v>5578.0280000000002</v>
      </c>
      <c r="Q162" s="19">
        <f t="shared" si="93"/>
        <v>0</v>
      </c>
      <c r="R162" s="19">
        <f t="shared" si="93"/>
        <v>6880.0349999999999</v>
      </c>
      <c r="S162" s="19">
        <f t="shared" si="93"/>
        <v>0</v>
      </c>
      <c r="T162" s="19">
        <f t="shared" si="93"/>
        <v>10518.716</v>
      </c>
      <c r="U162" s="19">
        <f t="shared" si="93"/>
        <v>0</v>
      </c>
      <c r="V162" s="19">
        <f t="shared" si="93"/>
        <v>3073.59</v>
      </c>
      <c r="W162" s="19">
        <f t="shared" si="93"/>
        <v>3228.5</v>
      </c>
      <c r="X162" s="19">
        <f t="shared" si="93"/>
        <v>1970.18</v>
      </c>
      <c r="Y162" s="19">
        <f t="shared" si="93"/>
        <v>1870.83</v>
      </c>
      <c r="Z162" s="19">
        <f t="shared" si="93"/>
        <v>2555.2800000000002</v>
      </c>
      <c r="AA162" s="19">
        <f t="shared" si="93"/>
        <v>0</v>
      </c>
      <c r="AB162" s="19">
        <f t="shared" si="93"/>
        <v>1914.87</v>
      </c>
      <c r="AC162" s="19">
        <f t="shared" si="93"/>
        <v>0</v>
      </c>
      <c r="AD162" s="19">
        <f t="shared" si="93"/>
        <v>4816.7700000000004</v>
      </c>
      <c r="AE162" s="19">
        <f t="shared" si="93"/>
        <v>0</v>
      </c>
      <c r="AF162" s="64"/>
    </row>
    <row r="163" spans="1:32" s="4" customFormat="1" ht="18" x14ac:dyDescent="0.35">
      <c r="A163" s="47" t="s">
        <v>58</v>
      </c>
      <c r="B163" s="19">
        <f t="shared" si="92"/>
        <v>1700</v>
      </c>
      <c r="C163" s="19">
        <f>C153+C158</f>
        <v>1700</v>
      </c>
      <c r="D163" s="19">
        <f>D153+D158</f>
        <v>0</v>
      </c>
      <c r="E163" s="19">
        <f>D163</f>
        <v>0</v>
      </c>
      <c r="F163" s="39">
        <f t="shared" si="77"/>
        <v>0</v>
      </c>
      <c r="G163" s="39">
        <f t="shared" si="78"/>
        <v>0</v>
      </c>
      <c r="H163" s="19">
        <f t="shared" si="93"/>
        <v>0</v>
      </c>
      <c r="I163" s="19">
        <f t="shared" si="93"/>
        <v>0</v>
      </c>
      <c r="J163" s="19">
        <f t="shared" si="93"/>
        <v>0</v>
      </c>
      <c r="K163" s="19">
        <f t="shared" si="93"/>
        <v>0</v>
      </c>
      <c r="L163" s="19">
        <f t="shared" si="93"/>
        <v>0</v>
      </c>
      <c r="M163" s="19">
        <f t="shared" si="93"/>
        <v>0</v>
      </c>
      <c r="N163" s="19">
        <f t="shared" si="93"/>
        <v>0</v>
      </c>
      <c r="O163" s="19">
        <f t="shared" si="93"/>
        <v>0</v>
      </c>
      <c r="P163" s="19">
        <f t="shared" si="93"/>
        <v>0</v>
      </c>
      <c r="Q163" s="19">
        <f t="shared" si="93"/>
        <v>0</v>
      </c>
      <c r="R163" s="19">
        <f t="shared" si="93"/>
        <v>0</v>
      </c>
      <c r="S163" s="19">
        <f t="shared" si="93"/>
        <v>0</v>
      </c>
      <c r="T163" s="19">
        <f t="shared" si="93"/>
        <v>0</v>
      </c>
      <c r="U163" s="19">
        <f t="shared" si="93"/>
        <v>0</v>
      </c>
      <c r="V163" s="19">
        <f t="shared" si="93"/>
        <v>0</v>
      </c>
      <c r="W163" s="19">
        <f t="shared" si="93"/>
        <v>0</v>
      </c>
      <c r="X163" s="19">
        <f t="shared" si="93"/>
        <v>0</v>
      </c>
      <c r="Y163" s="19">
        <f t="shared" si="93"/>
        <v>0</v>
      </c>
      <c r="Z163" s="19">
        <f t="shared" si="93"/>
        <v>0</v>
      </c>
      <c r="AA163" s="19">
        <f t="shared" si="93"/>
        <v>0</v>
      </c>
      <c r="AB163" s="19">
        <f t="shared" si="93"/>
        <v>0</v>
      </c>
      <c r="AC163" s="19">
        <f t="shared" si="93"/>
        <v>0</v>
      </c>
      <c r="AD163" s="19">
        <f t="shared" si="93"/>
        <v>1700</v>
      </c>
      <c r="AE163" s="19">
        <f t="shared" si="93"/>
        <v>0</v>
      </c>
      <c r="AF163" s="65"/>
    </row>
    <row r="164" spans="1:32" ht="15.6" x14ac:dyDescent="0.3">
      <c r="AF164" s="105"/>
    </row>
    <row r="165" spans="1:32" ht="18" x14ac:dyDescent="0.3">
      <c r="A165" s="152" t="s">
        <v>73</v>
      </c>
      <c r="B165" s="152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  <c r="Y165" s="152"/>
      <c r="Z165" s="152"/>
      <c r="AA165" s="152"/>
      <c r="AB165" s="152"/>
      <c r="AC165" s="152"/>
      <c r="AD165" s="152"/>
      <c r="AE165" s="50"/>
      <c r="AF165" s="106"/>
    </row>
    <row r="166" spans="1:32" ht="18" x14ac:dyDescent="0.3">
      <c r="A166" s="107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106"/>
    </row>
    <row r="167" spans="1:32" ht="18" x14ac:dyDescent="0.3">
      <c r="A167" s="152" t="s">
        <v>64</v>
      </c>
      <c r="B167" s="152"/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  <c r="Y167" s="152"/>
      <c r="Z167" s="152"/>
      <c r="AA167" s="152"/>
      <c r="AB167" s="152"/>
      <c r="AC167" s="152"/>
      <c r="AD167" s="152"/>
      <c r="AE167" s="50"/>
      <c r="AF167" s="106"/>
    </row>
    <row r="168" spans="1:32" ht="18" x14ac:dyDescent="0.3">
      <c r="A168" s="48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106"/>
    </row>
    <row r="169" spans="1:32" ht="18" x14ac:dyDescent="0.3">
      <c r="A169" s="48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106"/>
    </row>
    <row r="170" spans="1:32" ht="15.6" x14ac:dyDescent="0.3">
      <c r="A170" s="48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2"/>
    </row>
    <row r="171" spans="1:32" ht="15.6" x14ac:dyDescent="0.3">
      <c r="AF171" s="108"/>
    </row>
    <row r="172" spans="1:32" ht="15.6" x14ac:dyDescent="0.3">
      <c r="AF172" s="109"/>
    </row>
    <row r="173" spans="1:32" ht="15.6" x14ac:dyDescent="0.3">
      <c r="AF173" s="105"/>
    </row>
    <row r="174" spans="1:32" ht="15.6" x14ac:dyDescent="0.3">
      <c r="AF174" s="52"/>
    </row>
    <row r="175" spans="1:32" ht="15.6" x14ac:dyDescent="0.3">
      <c r="AF175" s="52"/>
    </row>
    <row r="176" spans="1:32" ht="15.6" x14ac:dyDescent="0.3">
      <c r="AF176" s="52"/>
    </row>
  </sheetData>
  <mergeCells count="45">
    <mergeCell ref="A85:AD85"/>
    <mergeCell ref="Z6:AA6"/>
    <mergeCell ref="AB6:AC6"/>
    <mergeCell ref="AD6:AE6"/>
    <mergeCell ref="T1:Y1"/>
    <mergeCell ref="T2:AD2"/>
    <mergeCell ref="A24:C24"/>
    <mergeCell ref="A17:C17"/>
    <mergeCell ref="A36:C36"/>
    <mergeCell ref="A42:C42"/>
    <mergeCell ref="A48:C48"/>
    <mergeCell ref="A54:C54"/>
    <mergeCell ref="A60:C60"/>
    <mergeCell ref="A3:AG3"/>
    <mergeCell ref="A4:AF4"/>
    <mergeCell ref="H6:I6"/>
    <mergeCell ref="A165:AD165"/>
    <mergeCell ref="A167:AD167"/>
    <mergeCell ref="AF138:AF142"/>
    <mergeCell ref="A87:AE87"/>
    <mergeCell ref="AF88:AF92"/>
    <mergeCell ref="A93:AE93"/>
    <mergeCell ref="AF94:AF98"/>
    <mergeCell ref="A99:AE99"/>
    <mergeCell ref="AF100:AF104"/>
    <mergeCell ref="AF112:AF116"/>
    <mergeCell ref="A117:AD117"/>
    <mergeCell ref="AF119:AF124"/>
    <mergeCell ref="AF126:AF130"/>
    <mergeCell ref="AF132:AF136"/>
    <mergeCell ref="AF49:AF53"/>
    <mergeCell ref="AF55:AF59"/>
    <mergeCell ref="AF144:AF148"/>
    <mergeCell ref="AF149:AF153"/>
    <mergeCell ref="AF154:AF158"/>
    <mergeCell ref="J6:K6"/>
    <mergeCell ref="L6:M6"/>
    <mergeCell ref="N6:O6"/>
    <mergeCell ref="P6:Q6"/>
    <mergeCell ref="R6:S6"/>
    <mergeCell ref="T6:U6"/>
    <mergeCell ref="V6:W6"/>
    <mergeCell ref="X6:Y6"/>
    <mergeCell ref="AF25:AF35"/>
    <mergeCell ref="AF37:AF47"/>
  </mergeCells>
  <pageMargins left="0.23622047244094491" right="0.15748031496062992" top="0.19" bottom="0.17" header="0.19685039370078741" footer="0.17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РЖС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KraevaOV</dc:creator>
  <cp:lastModifiedBy>User</cp:lastModifiedBy>
  <cp:lastPrinted>2023-02-03T11:26:31Z</cp:lastPrinted>
  <dcterms:created xsi:type="dcterms:W3CDTF">2023-01-31T09:45:32Z</dcterms:created>
  <dcterms:modified xsi:type="dcterms:W3CDTF">2023-10-30T17:17:17Z</dcterms:modified>
</cp:coreProperties>
</file>