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5.Проф. прав." sheetId="2" r:id="rId1"/>
    <sheet name="Лист1" sheetId="1" r:id="rId2"/>
  </sheets>
  <definedNames>
    <definedName name="_xlnm._FilterDatabase" localSheetId="0" hidden="1">'5.Проф. прав.'!$A$1:$AF$12</definedName>
    <definedName name="Z_009B3074_D8EC_4952_BF50_43CD64449612_.wvu.FilterData" localSheetId="0" hidden="1">'5.Проф. прав.'!$A$1:$AF$12</definedName>
    <definedName name="Z_06D4F6C4_78B9_4E41_B83A_C6D0A12202C6_.wvu.FilterData" localSheetId="0" hidden="1">'5.Проф. прав.'!$A$1:$AF$12</definedName>
    <definedName name="Z_09C3E205_981E_4A4E_BE89_8B7044192060_.wvu.FilterData" localSheetId="0" hidden="1">'5.Проф. прав.'!$A$1:$AF$12</definedName>
    <definedName name="Z_0C2B9C2A_7B94_41EF_A2E6_F8AC9A67DE25_.wvu.FilterData" localSheetId="0" hidden="1">'5.Проф. прав.'!$A$1:$AF$12</definedName>
    <definedName name="Z_14D8F805_178B_4C67_A6E6_FCFB130EDA62_.wvu.FilterData" localSheetId="0" hidden="1">'5.Проф. прав.'!$A$1:$AF$12</definedName>
    <definedName name="Z_391AB76E_B386_49C1_800F_016A48AA1A46_.wvu.FilterData" localSheetId="0" hidden="1">'5.Проф. прав.'!$A$1:$AF$12</definedName>
    <definedName name="Z_3C3F523F_5F34_4CF7_831E_F1ABC4278CEB_.wvu.FilterData" localSheetId="0" hidden="1">'5.Проф. прав.'!$A$1:$AF$12</definedName>
    <definedName name="Z_415078CD_EB99_432D_90BA_2F3D5A746E20_.wvu.FilterData" localSheetId="0" hidden="1">'5.Проф. прав.'!$A$1:$AF$12</definedName>
    <definedName name="Z_442F2C94_DD1B_4A01_8694_513D4D6F3BD9_.wvu.FilterData" localSheetId="0" hidden="1">'5.Проф. прав.'!$A$1:$AF$12</definedName>
    <definedName name="Z_47B983AB_FE5F_4725_860C_A2F29420596D_.wvu.FilterData" localSheetId="0" hidden="1">'5.Проф. прав.'!$A$1:$AF$12</definedName>
    <definedName name="Z_4D0DFB57_2CBA_42F2_9A97_C453A6851FBA_.wvu.FilterData" localSheetId="0" hidden="1">'5.Проф. прав.'!$A$1:$AF$12</definedName>
    <definedName name="Z_4F41B9CC_959D_442C_80B0_1F0DB2C76D27_.wvu.FilterData" localSheetId="0" hidden="1">'5.Проф. прав.'!$A$1:$AF$12</definedName>
    <definedName name="Z_533DC55B_6AD4_4674_9488_685EF2039F3E_.wvu.FilterData" localSheetId="0" hidden="1">'5.Проф. прав.'!$A$1:$AF$12</definedName>
    <definedName name="Z_602C8EDB_B9EF_4C85_B0D5_0558C3A0ABAB_.wvu.FilterData" localSheetId="0" hidden="1">'5.Проф. прав.'!$A$1:$AF$12</definedName>
    <definedName name="Z_69DABE6F_6182_4403_A4A2_969F10F1C13A_.wvu.FilterData" localSheetId="0" hidden="1">'5.Проф. прав.'!$A$1:$AF$12</definedName>
    <definedName name="Z_6A602CB8_B24C_4ED4_B378_B27354BE0A1A_.wvu.FilterData" localSheetId="0" hidden="1">'5.Проф. прав.'!$A$1:$AF$12</definedName>
    <definedName name="Z_7226EA2B_7866_416F_9240_410CC1BF0336_.wvu.FilterData" localSheetId="0" hidden="1">'5.Проф. прав.'!$A$1:$AF$12</definedName>
    <definedName name="Z_7399FF56_0BD1_4279_8999_2C7364E6813B_.wvu.FilterData" localSheetId="0" hidden="1">'5.Проф. прав.'!$A$1:$AF$12</definedName>
    <definedName name="Z_74870EE6_26B9_40F7_9DC9_260EF16D8959_.wvu.FilterData" localSheetId="0" hidden="1">'5.Проф. прав.'!$A$1:$AF$12</definedName>
    <definedName name="Z_770624BF_07F3_44B6_94C3_4CC447CDD45C_.wvu.FilterData" localSheetId="0" hidden="1">'5.Проф. прав.'!$A$1:$AF$12</definedName>
    <definedName name="Z_7C130984_112A_4861_AA43_E2940708E3DC_.wvu.FilterData" localSheetId="0" hidden="1">'5.Проф. прав.'!$A$1:$AF$12</definedName>
    <definedName name="Z_84867370_1F3E_4368_AF79_FBCE46FFFE92_.wvu.FilterData" localSheetId="0" hidden="1">'5.Проф. прав.'!$A$1:$AF$12</definedName>
    <definedName name="Z_84B3377A_1CDD_4881_99FA_112F8B470D6F_.wvu.FilterData" localSheetId="0" hidden="1">'5.Проф. прав.'!$A$1:$AF$12</definedName>
    <definedName name="Z_85F4575B_DBC5_482A_9916_255D8F0BC94E_.wvu.FilterData" localSheetId="0" hidden="1">'5.Проф. прав.'!$A$1:$AF$12</definedName>
    <definedName name="Z_87218168_6C8E_4D5B_A5E5_DCCC26803AA3_.wvu.FilterData" localSheetId="0" hidden="1">'5.Проф. прав.'!$A$1:$AF$12</definedName>
    <definedName name="Z_874882D1_E741_4CCA_BF0D_E72FA60B771D_.wvu.FilterData" localSheetId="0" hidden="1">'5.Проф. прав.'!$A$1:$AF$12</definedName>
    <definedName name="Z_959E901C_5DDE_42EE_AE94_AB8976B5E00B_.wvu.FilterData" localSheetId="0" hidden="1">'5.Проф. прав.'!$A$1:$AF$12</definedName>
    <definedName name="Z_AC2D5927_4079_4C74_AF69_1BFAC505648F_.wvu.FilterData" localSheetId="0" hidden="1">'5.Проф. прав.'!$A$1:$AF$12</definedName>
    <definedName name="Z_B05A9EE8_9269_4880_AD7F_693A0DFDCC46_.wvu.FilterData" localSheetId="0" hidden="1">'5.Проф. прав.'!$A$1:$AF$12</definedName>
    <definedName name="Z_B1BF08D1_D416_4B47_ADD0_4F59132DC9E8_.wvu.FilterData" localSheetId="0" hidden="1">'5.Проф. прав.'!$A$1:$AF$12</definedName>
    <definedName name="Z_B82BA08A_1A30_4F4D_A478_74A6BD09EA97_.wvu.FilterData" localSheetId="0" hidden="1">'5.Проф. прав.'!$A$1:$AF$12</definedName>
    <definedName name="Z_BCD82A82_B724_4763_8580_D765356E09BA_.wvu.FilterData" localSheetId="0" hidden="1">'5.Проф. прав.'!$A$1:$AF$12</definedName>
    <definedName name="Z_C236B307_BD63_48C4_A75F_B3F3717BF55C_.wvu.FilterData" localSheetId="0" hidden="1">'5.Проф. прав.'!$A$1:$AF$12</definedName>
    <definedName name="Z_CB4792DB_A624_4844_AEB6_A6ADA80946BB_.wvu.FilterData" localSheetId="0" hidden="1">'5.Проф. прав.'!$A$1:$AF$12</definedName>
    <definedName name="Z_CE1CCA00_200D_4EAA_9FBE_F8EE7C5F82FE_.wvu.FilterData" localSheetId="0" hidden="1">'5.Проф. прав.'!$A$1:$AF$12</definedName>
    <definedName name="Z_D01FA037_9AEC_4167_ADB8_2F327C01ECE6_.wvu.FilterData" localSheetId="0" hidden="1">'5.Проф. прав.'!$A$1:$AF$12</definedName>
    <definedName name="Z_DAA8A688_7558_4B5B_8DBD_E2629BD9E9A8_.wvu.FilterData" localSheetId="0" hidden="1">'5.Проф. прав.'!$A$1:$AF$12</definedName>
    <definedName name="Z_E508E171_4ED9_4B07_84DF_DA28C60E1969_.wvu.FilterData" localSheetId="0" hidden="1">'5.Проф. прав.'!$A$1:$AF$12</definedName>
    <definedName name="Z_E78997D0_B342_4B0F_924C_DFBC1377A883_.wvu.FilterData" localSheetId="0" hidden="1">'5.Проф. прав.'!$A$1:$AF$12</definedName>
    <definedName name="Z_EE4E416A_731C_4840_AAAF_B170B045E0A2_.wvu.FilterData" localSheetId="0" hidden="1">'5.Проф. прав.'!$A$1:$AF$12</definedName>
    <definedName name="Z_F679EF4A_C5FD_4B86_B87B_D85968E0F2CA_.wvu.FilterData" localSheetId="0" hidden="1">'5.Проф. прав.'!$A$1:$AF$12</definedName>
    <definedName name="Z_F8CAB90F_9980_4EC7_B30B_1637EB515304_.wvu.FilterData" localSheetId="0" hidden="1">'5.Проф. прав.'!$A$1:$AF$12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37" i="2" l="1"/>
  <c r="X137" i="2"/>
  <c r="T137" i="2"/>
  <c r="P137" i="2"/>
  <c r="L137" i="2"/>
  <c r="P136" i="2"/>
  <c r="AE132" i="2"/>
  <c r="AE137" i="2" s="1"/>
  <c r="AD132" i="2"/>
  <c r="AD137" i="2" s="1"/>
  <c r="AC132" i="2"/>
  <c r="AC137" i="2" s="1"/>
  <c r="AB132" i="2"/>
  <c r="AA132" i="2"/>
  <c r="AA137" i="2" s="1"/>
  <c r="Z132" i="2"/>
  <c r="Z137" i="2" s="1"/>
  <c r="Y132" i="2"/>
  <c r="Y137" i="2" s="1"/>
  <c r="X132" i="2"/>
  <c r="W132" i="2"/>
  <c r="W137" i="2" s="1"/>
  <c r="V132" i="2"/>
  <c r="V137" i="2" s="1"/>
  <c r="U132" i="2"/>
  <c r="U137" i="2" s="1"/>
  <c r="T132" i="2"/>
  <c r="S132" i="2"/>
  <c r="S137" i="2" s="1"/>
  <c r="R132" i="2"/>
  <c r="R137" i="2" s="1"/>
  <c r="Q132" i="2"/>
  <c r="Q137" i="2" s="1"/>
  <c r="P132" i="2"/>
  <c r="O132" i="2"/>
  <c r="O137" i="2" s="1"/>
  <c r="N132" i="2"/>
  <c r="N137" i="2" s="1"/>
  <c r="M132" i="2"/>
  <c r="M137" i="2" s="1"/>
  <c r="L132" i="2"/>
  <c r="K132" i="2"/>
  <c r="K137" i="2" s="1"/>
  <c r="J132" i="2"/>
  <c r="J137" i="2" s="1"/>
  <c r="I132" i="2"/>
  <c r="I137" i="2" s="1"/>
  <c r="E132" i="2"/>
  <c r="E137" i="2" s="1"/>
  <c r="Q131" i="2"/>
  <c r="Q136" i="2" s="1"/>
  <c r="P131" i="2"/>
  <c r="AC128" i="2"/>
  <c r="Y128" i="2"/>
  <c r="U128" i="2"/>
  <c r="Q128" i="2"/>
  <c r="M128" i="2"/>
  <c r="I128" i="2"/>
  <c r="AE125" i="2"/>
  <c r="AE123" i="2" s="1"/>
  <c r="AD125" i="2"/>
  <c r="AD129" i="2" s="1"/>
  <c r="AC125" i="2"/>
  <c r="AC129" i="2" s="1"/>
  <c r="AC127" i="2" s="1"/>
  <c r="AB125" i="2"/>
  <c r="AB129" i="2" s="1"/>
  <c r="AA125" i="2"/>
  <c r="AA123" i="2" s="1"/>
  <c r="Z125" i="2"/>
  <c r="Z129" i="2" s="1"/>
  <c r="Y125" i="2"/>
  <c r="Y129" i="2" s="1"/>
  <c r="Y127" i="2" s="1"/>
  <c r="X125" i="2"/>
  <c r="X129" i="2" s="1"/>
  <c r="W125" i="2"/>
  <c r="W123" i="2" s="1"/>
  <c r="V125" i="2"/>
  <c r="V129" i="2" s="1"/>
  <c r="U125" i="2"/>
  <c r="U129" i="2" s="1"/>
  <c r="U127" i="2" s="1"/>
  <c r="T125" i="2"/>
  <c r="T129" i="2" s="1"/>
  <c r="S125" i="2"/>
  <c r="S123" i="2" s="1"/>
  <c r="R125" i="2"/>
  <c r="R129" i="2" s="1"/>
  <c r="Q125" i="2"/>
  <c r="Q129" i="2" s="1"/>
  <c r="Q127" i="2" s="1"/>
  <c r="P125" i="2"/>
  <c r="P129" i="2" s="1"/>
  <c r="O125" i="2"/>
  <c r="O123" i="2" s="1"/>
  <c r="N125" i="2"/>
  <c r="N129" i="2" s="1"/>
  <c r="M125" i="2"/>
  <c r="M129" i="2" s="1"/>
  <c r="M127" i="2" s="1"/>
  <c r="L125" i="2"/>
  <c r="L129" i="2" s="1"/>
  <c r="K125" i="2"/>
  <c r="K123" i="2" s="1"/>
  <c r="J125" i="2"/>
  <c r="J129" i="2" s="1"/>
  <c r="I125" i="2"/>
  <c r="I129" i="2" s="1"/>
  <c r="I127" i="2" s="1"/>
  <c r="H125" i="2"/>
  <c r="H129" i="2" s="1"/>
  <c r="E125" i="2"/>
  <c r="E129" i="2" s="1"/>
  <c r="C125" i="2"/>
  <c r="C129" i="2" s="1"/>
  <c r="AE124" i="2"/>
  <c r="AE128" i="2" s="1"/>
  <c r="AD124" i="2"/>
  <c r="AD128" i="2" s="1"/>
  <c r="AD127" i="2" s="1"/>
  <c r="AC124" i="2"/>
  <c r="AB124" i="2"/>
  <c r="AB128" i="2" s="1"/>
  <c r="AB127" i="2" s="1"/>
  <c r="AA124" i="2"/>
  <c r="AA128" i="2" s="1"/>
  <c r="Z124" i="2"/>
  <c r="Z128" i="2" s="1"/>
  <c r="Z127" i="2" s="1"/>
  <c r="Y124" i="2"/>
  <c r="X124" i="2"/>
  <c r="X128" i="2" s="1"/>
  <c r="X127" i="2" s="1"/>
  <c r="W124" i="2"/>
  <c r="W128" i="2" s="1"/>
  <c r="V124" i="2"/>
  <c r="V128" i="2" s="1"/>
  <c r="V127" i="2" s="1"/>
  <c r="U124" i="2"/>
  <c r="T124" i="2"/>
  <c r="T128" i="2" s="1"/>
  <c r="T127" i="2" s="1"/>
  <c r="S124" i="2"/>
  <c r="S128" i="2" s="1"/>
  <c r="R124" i="2"/>
  <c r="R128" i="2" s="1"/>
  <c r="R127" i="2" s="1"/>
  <c r="Q124" i="2"/>
  <c r="P124" i="2"/>
  <c r="P128" i="2" s="1"/>
  <c r="P127" i="2" s="1"/>
  <c r="O124" i="2"/>
  <c r="O128" i="2" s="1"/>
  <c r="N124" i="2"/>
  <c r="N128" i="2" s="1"/>
  <c r="N127" i="2" s="1"/>
  <c r="M124" i="2"/>
  <c r="L124" i="2"/>
  <c r="L128" i="2" s="1"/>
  <c r="L127" i="2" s="1"/>
  <c r="K124" i="2"/>
  <c r="K128" i="2" s="1"/>
  <c r="J124" i="2"/>
  <c r="J128" i="2" s="1"/>
  <c r="J127" i="2" s="1"/>
  <c r="I124" i="2"/>
  <c r="H124" i="2"/>
  <c r="H128" i="2" s="1"/>
  <c r="H127" i="2" s="1"/>
  <c r="AD123" i="2"/>
  <c r="AB123" i="2"/>
  <c r="Z123" i="2"/>
  <c r="X123" i="2"/>
  <c r="V123" i="2"/>
  <c r="T123" i="2"/>
  <c r="R123" i="2"/>
  <c r="P123" i="2"/>
  <c r="N123" i="2"/>
  <c r="L123" i="2"/>
  <c r="J123" i="2"/>
  <c r="H123" i="2"/>
  <c r="E121" i="2"/>
  <c r="D121" i="2" s="1"/>
  <c r="C121" i="2"/>
  <c r="C124" i="2" s="1"/>
  <c r="B121" i="2"/>
  <c r="B124" i="2" s="1"/>
  <c r="AE120" i="2"/>
  <c r="AD120" i="2"/>
  <c r="AC120" i="2"/>
  <c r="AB120" i="2"/>
  <c r="AA120" i="2"/>
  <c r="Z120" i="2"/>
  <c r="Y120" i="2"/>
  <c r="X120" i="2"/>
  <c r="W120" i="2"/>
  <c r="V120" i="2"/>
  <c r="U120" i="2"/>
  <c r="T120" i="2"/>
  <c r="S120" i="2"/>
  <c r="R120" i="2"/>
  <c r="Q120" i="2"/>
  <c r="P120" i="2"/>
  <c r="O120" i="2"/>
  <c r="N120" i="2"/>
  <c r="M120" i="2"/>
  <c r="L120" i="2"/>
  <c r="K120" i="2"/>
  <c r="J120" i="2"/>
  <c r="I120" i="2"/>
  <c r="H120" i="2"/>
  <c r="E120" i="2"/>
  <c r="F120" i="2" s="1"/>
  <c r="C120" i="2"/>
  <c r="G120" i="2" s="1"/>
  <c r="B120" i="2"/>
  <c r="B118" i="2"/>
  <c r="E117" i="2"/>
  <c r="G117" i="2" s="1"/>
  <c r="D117" i="2"/>
  <c r="D125" i="2" s="1"/>
  <c r="C117" i="2"/>
  <c r="B117" i="2"/>
  <c r="B125" i="2" s="1"/>
  <c r="B129" i="2" s="1"/>
  <c r="AE116" i="2"/>
  <c r="AD116" i="2"/>
  <c r="AC116" i="2"/>
  <c r="AB116" i="2"/>
  <c r="AA116" i="2"/>
  <c r="Z116" i="2"/>
  <c r="Y116" i="2"/>
  <c r="X116" i="2"/>
  <c r="W116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J116" i="2"/>
  <c r="I116" i="2"/>
  <c r="H116" i="2"/>
  <c r="E116" i="2"/>
  <c r="G116" i="2" s="1"/>
  <c r="D116" i="2"/>
  <c r="C116" i="2"/>
  <c r="B116" i="2"/>
  <c r="F116" i="2" s="1"/>
  <c r="D110" i="2"/>
  <c r="D109" i="2" s="1"/>
  <c r="E107" i="2"/>
  <c r="E110" i="2" s="1"/>
  <c r="D107" i="2"/>
  <c r="C107" i="2"/>
  <c r="C110" i="2" s="1"/>
  <c r="B107" i="2"/>
  <c r="B110" i="2" s="1"/>
  <c r="E106" i="2"/>
  <c r="G106" i="2" s="1"/>
  <c r="D106" i="2"/>
  <c r="C106" i="2"/>
  <c r="B106" i="2"/>
  <c r="F106" i="2" s="1"/>
  <c r="M102" i="2"/>
  <c r="L102" i="2"/>
  <c r="T101" i="2"/>
  <c r="R101" i="2"/>
  <c r="P101" i="2"/>
  <c r="M101" i="2"/>
  <c r="L101" i="2"/>
  <c r="J101" i="2"/>
  <c r="H101" i="2"/>
  <c r="X99" i="2"/>
  <c r="X98" i="2" s="1"/>
  <c r="T99" i="2"/>
  <c r="T98" i="2" s="1"/>
  <c r="R99" i="2"/>
  <c r="R98" i="2" s="1"/>
  <c r="P99" i="2"/>
  <c r="P98" i="2" s="1"/>
  <c r="M99" i="2"/>
  <c r="L99" i="2"/>
  <c r="L98" i="2" s="1"/>
  <c r="J99" i="2"/>
  <c r="J98" i="2" s="1"/>
  <c r="M98" i="2"/>
  <c r="I98" i="2"/>
  <c r="AE96" i="2"/>
  <c r="AD96" i="2"/>
  <c r="AC96" i="2"/>
  <c r="AB96" i="2"/>
  <c r="Y96" i="2"/>
  <c r="X96" i="2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E96" i="2"/>
  <c r="G96" i="2" s="1"/>
  <c r="D96" i="2"/>
  <c r="F96" i="2" s="1"/>
  <c r="C96" i="2"/>
  <c r="B96" i="2"/>
  <c r="AE95" i="2"/>
  <c r="AD95" i="2"/>
  <c r="AC95" i="2"/>
  <c r="AB95" i="2"/>
  <c r="AA95" i="2"/>
  <c r="Z95" i="2"/>
  <c r="Y95" i="2"/>
  <c r="X95" i="2"/>
  <c r="W95" i="2"/>
  <c r="V95" i="2"/>
  <c r="U95" i="2"/>
  <c r="T95" i="2"/>
  <c r="S95" i="2"/>
  <c r="R95" i="2"/>
  <c r="Q95" i="2"/>
  <c r="P95" i="2"/>
  <c r="O95" i="2"/>
  <c r="N95" i="2"/>
  <c r="M95" i="2"/>
  <c r="L95" i="2"/>
  <c r="K95" i="2"/>
  <c r="J95" i="2"/>
  <c r="I95" i="2"/>
  <c r="H95" i="2"/>
  <c r="E95" i="2"/>
  <c r="F95" i="2" s="1"/>
  <c r="D95" i="2"/>
  <c r="C95" i="2"/>
  <c r="B95" i="2"/>
  <c r="E93" i="2"/>
  <c r="F93" i="2" s="1"/>
  <c r="D93" i="2"/>
  <c r="C93" i="2"/>
  <c r="B93" i="2"/>
  <c r="AE92" i="2"/>
  <c r="AD92" i="2"/>
  <c r="AC92" i="2"/>
  <c r="AB92" i="2"/>
  <c r="AA92" i="2"/>
  <c r="Z92" i="2"/>
  <c r="Y92" i="2"/>
  <c r="X92" i="2"/>
  <c r="W92" i="2"/>
  <c r="V92" i="2"/>
  <c r="U92" i="2"/>
  <c r="T92" i="2"/>
  <c r="S92" i="2"/>
  <c r="R92" i="2"/>
  <c r="Q92" i="2"/>
  <c r="P92" i="2"/>
  <c r="O92" i="2"/>
  <c r="N92" i="2"/>
  <c r="M92" i="2"/>
  <c r="L92" i="2"/>
  <c r="K92" i="2"/>
  <c r="J92" i="2"/>
  <c r="I92" i="2"/>
  <c r="H92" i="2"/>
  <c r="E92" i="2"/>
  <c r="F92" i="2" s="1"/>
  <c r="D92" i="2"/>
  <c r="C92" i="2"/>
  <c r="B92" i="2"/>
  <c r="U90" i="2"/>
  <c r="E90" i="2" s="1"/>
  <c r="I90" i="2"/>
  <c r="H90" i="2"/>
  <c r="C90" i="2" s="1"/>
  <c r="D90" i="2"/>
  <c r="F90" i="2" s="1"/>
  <c r="B90" i="2"/>
  <c r="AE89" i="2"/>
  <c r="AD89" i="2"/>
  <c r="AC89" i="2"/>
  <c r="AB89" i="2"/>
  <c r="AA89" i="2"/>
  <c r="Z89" i="2"/>
  <c r="Y89" i="2"/>
  <c r="X89" i="2"/>
  <c r="X78" i="2" s="1"/>
  <c r="X77" i="2" s="1"/>
  <c r="W89" i="2"/>
  <c r="V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D89" i="2"/>
  <c r="B89" i="2"/>
  <c r="E87" i="2"/>
  <c r="G87" i="2" s="1"/>
  <c r="D87" i="2"/>
  <c r="D86" i="2" s="1"/>
  <c r="C87" i="2"/>
  <c r="B87" i="2"/>
  <c r="B86" i="2" s="1"/>
  <c r="AD86" i="2"/>
  <c r="Y86" i="2"/>
  <c r="X86" i="2"/>
  <c r="E86" i="2"/>
  <c r="F86" i="2" s="1"/>
  <c r="C86" i="2"/>
  <c r="AE84" i="2"/>
  <c r="AD84" i="2"/>
  <c r="AC84" i="2"/>
  <c r="AB84" i="2"/>
  <c r="Y84" i="2"/>
  <c r="X84" i="2"/>
  <c r="W84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D84" i="2" s="1"/>
  <c r="H84" i="2"/>
  <c r="E84" i="2"/>
  <c r="G84" i="2" s="1"/>
  <c r="C84" i="2"/>
  <c r="B84" i="2"/>
  <c r="AE83" i="2"/>
  <c r="AD83" i="2"/>
  <c r="AC83" i="2"/>
  <c r="AB83" i="2"/>
  <c r="AA83" i="2"/>
  <c r="Z83" i="2"/>
  <c r="Y83" i="2"/>
  <c r="X83" i="2"/>
  <c r="W83" i="2"/>
  <c r="V83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E83" i="2"/>
  <c r="F83" i="2" s="1"/>
  <c r="C83" i="2"/>
  <c r="B83" i="2"/>
  <c r="AE81" i="2"/>
  <c r="AD81" i="2"/>
  <c r="AD80" i="2" s="1"/>
  <c r="AC81" i="2"/>
  <c r="AB81" i="2"/>
  <c r="AB80" i="2" s="1"/>
  <c r="AA81" i="2"/>
  <c r="Z81" i="2"/>
  <c r="Z80" i="2" s="1"/>
  <c r="X81" i="2"/>
  <c r="W81" i="2"/>
  <c r="V81" i="2"/>
  <c r="U81" i="2"/>
  <c r="T81" i="2"/>
  <c r="S81" i="2"/>
  <c r="R81" i="2"/>
  <c r="Q81" i="2"/>
  <c r="D81" i="2" s="1"/>
  <c r="O81" i="2"/>
  <c r="N81" i="2"/>
  <c r="N80" i="2" s="1"/>
  <c r="C80" i="2" s="1"/>
  <c r="M81" i="2"/>
  <c r="I81" i="2"/>
  <c r="H81" i="2"/>
  <c r="E81" i="2"/>
  <c r="F81" i="2" s="1"/>
  <c r="C81" i="2"/>
  <c r="AG82" i="2" s="1"/>
  <c r="B81" i="2"/>
  <c r="AE80" i="2"/>
  <c r="AC80" i="2"/>
  <c r="AA80" i="2"/>
  <c r="Y80" i="2"/>
  <c r="X80" i="2"/>
  <c r="W80" i="2"/>
  <c r="V80" i="2"/>
  <c r="U80" i="2"/>
  <c r="T80" i="2"/>
  <c r="S80" i="2"/>
  <c r="R80" i="2"/>
  <c r="Q80" i="2"/>
  <c r="P80" i="2"/>
  <c r="O80" i="2"/>
  <c r="M80" i="2"/>
  <c r="L80" i="2"/>
  <c r="K80" i="2"/>
  <c r="J80" i="2"/>
  <c r="I80" i="2"/>
  <c r="H80" i="2"/>
  <c r="E80" i="2"/>
  <c r="F80" i="2" s="1"/>
  <c r="B80" i="2"/>
  <c r="Y78" i="2"/>
  <c r="W78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J102" i="2" s="1"/>
  <c r="I78" i="2"/>
  <c r="H78" i="2"/>
  <c r="E78" i="2"/>
  <c r="Y77" i="2"/>
  <c r="W77" i="2"/>
  <c r="V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E77" i="2"/>
  <c r="O75" i="2"/>
  <c r="N75" i="2"/>
  <c r="M75" i="2"/>
  <c r="L75" i="2"/>
  <c r="K75" i="2"/>
  <c r="J75" i="2"/>
  <c r="I75" i="2"/>
  <c r="D75" i="2" s="1"/>
  <c r="H75" i="2"/>
  <c r="C75" i="2"/>
  <c r="B75" i="2"/>
  <c r="AE74" i="2"/>
  <c r="AD74" i="2"/>
  <c r="AC74" i="2"/>
  <c r="AB74" i="2"/>
  <c r="AA74" i="2"/>
  <c r="Z74" i="2"/>
  <c r="Y74" i="2"/>
  <c r="X74" i="2"/>
  <c r="W74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C74" i="2"/>
  <c r="B74" i="2"/>
  <c r="C72" i="2"/>
  <c r="B72" i="2"/>
  <c r="C71" i="2"/>
  <c r="B71" i="2"/>
  <c r="G69" i="2"/>
  <c r="E69" i="2"/>
  <c r="F69" i="2" s="1"/>
  <c r="D69" i="2"/>
  <c r="C69" i="2"/>
  <c r="B69" i="2"/>
  <c r="AE68" i="2"/>
  <c r="AD68" i="2"/>
  <c r="AC68" i="2"/>
  <c r="AB68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E68" i="2"/>
  <c r="F68" i="2" s="1"/>
  <c r="D68" i="2"/>
  <c r="C68" i="2"/>
  <c r="C66" i="2" s="1"/>
  <c r="B68" i="2"/>
  <c r="AE66" i="2"/>
  <c r="AE102" i="2" s="1"/>
  <c r="AE101" i="2" s="1"/>
  <c r="AE99" i="2" s="1"/>
  <c r="AE98" i="2" s="1"/>
  <c r="AD66" i="2"/>
  <c r="AD102" i="2" s="1"/>
  <c r="AD101" i="2" s="1"/>
  <c r="AD99" i="2" s="1"/>
  <c r="AD98" i="2" s="1"/>
  <c r="AC66" i="2"/>
  <c r="AC102" i="2" s="1"/>
  <c r="AC101" i="2" s="1"/>
  <c r="AC99" i="2" s="1"/>
  <c r="AC98" i="2" s="1"/>
  <c r="AB66" i="2"/>
  <c r="AA66" i="2"/>
  <c r="AA102" i="2" s="1"/>
  <c r="AA101" i="2" s="1"/>
  <c r="AA99" i="2" s="1"/>
  <c r="AA98" i="2" s="1"/>
  <c r="Z66" i="2"/>
  <c r="Y66" i="2"/>
  <c r="Y102" i="2" s="1"/>
  <c r="Y101" i="2" s="1"/>
  <c r="Y99" i="2" s="1"/>
  <c r="Y98" i="2" s="1"/>
  <c r="X66" i="2"/>
  <c r="X102" i="2" s="1"/>
  <c r="X101" i="2" s="1"/>
  <c r="W66" i="2"/>
  <c r="W102" i="2" s="1"/>
  <c r="W101" i="2" s="1"/>
  <c r="W99" i="2" s="1"/>
  <c r="W98" i="2" s="1"/>
  <c r="V66" i="2"/>
  <c r="V102" i="2" s="1"/>
  <c r="V101" i="2" s="1"/>
  <c r="V99" i="2" s="1"/>
  <c r="V98" i="2" s="1"/>
  <c r="U66" i="2"/>
  <c r="U102" i="2" s="1"/>
  <c r="U101" i="2" s="1"/>
  <c r="U99" i="2" s="1"/>
  <c r="U98" i="2" s="1"/>
  <c r="T66" i="2"/>
  <c r="T102" i="2" s="1"/>
  <c r="S66" i="2"/>
  <c r="S102" i="2" s="1"/>
  <c r="S101" i="2" s="1"/>
  <c r="S99" i="2" s="1"/>
  <c r="S98" i="2" s="1"/>
  <c r="R66" i="2"/>
  <c r="R102" i="2" s="1"/>
  <c r="Q66" i="2"/>
  <c r="Q102" i="2" s="1"/>
  <c r="Q101" i="2" s="1"/>
  <c r="Q99" i="2" s="1"/>
  <c r="Q98" i="2" s="1"/>
  <c r="P66" i="2"/>
  <c r="P102" i="2" s="1"/>
  <c r="O66" i="2"/>
  <c r="O102" i="2" s="1"/>
  <c r="O101" i="2" s="1"/>
  <c r="O99" i="2" s="1"/>
  <c r="O98" i="2" s="1"/>
  <c r="N66" i="2"/>
  <c r="M66" i="2"/>
  <c r="M65" i="2" s="1"/>
  <c r="L66" i="2"/>
  <c r="K66" i="2"/>
  <c r="K102" i="2" s="1"/>
  <c r="K101" i="2" s="1"/>
  <c r="K99" i="2" s="1"/>
  <c r="J66" i="2"/>
  <c r="I66" i="2"/>
  <c r="I102" i="2" s="1"/>
  <c r="I101" i="2" s="1"/>
  <c r="H66" i="2"/>
  <c r="H102" i="2" s="1"/>
  <c r="E66" i="2"/>
  <c r="F66" i="2" s="1"/>
  <c r="D66" i="2"/>
  <c r="B66" i="2"/>
  <c r="AD65" i="2"/>
  <c r="AB65" i="2"/>
  <c r="Z65" i="2"/>
  <c r="X65" i="2"/>
  <c r="V65" i="2"/>
  <c r="T65" i="2"/>
  <c r="R65" i="2"/>
  <c r="P65" i="2"/>
  <c r="N65" i="2"/>
  <c r="L65" i="2"/>
  <c r="J65" i="2"/>
  <c r="H65" i="2"/>
  <c r="E65" i="2"/>
  <c r="F65" i="2" s="1"/>
  <c r="D65" i="2"/>
  <c r="B65" i="2"/>
  <c r="AE56" i="2"/>
  <c r="AE134" i="2" s="1"/>
  <c r="AE139" i="2" s="1"/>
  <c r="AD56" i="2"/>
  <c r="AD134" i="2" s="1"/>
  <c r="AD139" i="2" s="1"/>
  <c r="AC56" i="2"/>
  <c r="AC134" i="2" s="1"/>
  <c r="AC139" i="2" s="1"/>
  <c r="AB56" i="2"/>
  <c r="AB134" i="2" s="1"/>
  <c r="AB139" i="2" s="1"/>
  <c r="AA56" i="2"/>
  <c r="AA134" i="2" s="1"/>
  <c r="AA139" i="2" s="1"/>
  <c r="Z56" i="2"/>
  <c r="Z134" i="2" s="1"/>
  <c r="Z139" i="2" s="1"/>
  <c r="Y56" i="2"/>
  <c r="Y134" i="2" s="1"/>
  <c r="Y139" i="2" s="1"/>
  <c r="X56" i="2"/>
  <c r="X134" i="2" s="1"/>
  <c r="X139" i="2" s="1"/>
  <c r="W56" i="2"/>
  <c r="W134" i="2" s="1"/>
  <c r="W139" i="2" s="1"/>
  <c r="V56" i="2"/>
  <c r="V134" i="2" s="1"/>
  <c r="V139" i="2" s="1"/>
  <c r="U56" i="2"/>
  <c r="U134" i="2" s="1"/>
  <c r="U139" i="2" s="1"/>
  <c r="T56" i="2"/>
  <c r="T134" i="2" s="1"/>
  <c r="T139" i="2" s="1"/>
  <c r="S56" i="2"/>
  <c r="S134" i="2" s="1"/>
  <c r="S139" i="2" s="1"/>
  <c r="R56" i="2"/>
  <c r="R134" i="2" s="1"/>
  <c r="R139" i="2" s="1"/>
  <c r="Q56" i="2"/>
  <c r="Q134" i="2" s="1"/>
  <c r="Q139" i="2" s="1"/>
  <c r="P56" i="2"/>
  <c r="P134" i="2" s="1"/>
  <c r="P139" i="2" s="1"/>
  <c r="O56" i="2"/>
  <c r="O134" i="2" s="1"/>
  <c r="O139" i="2" s="1"/>
  <c r="N56" i="2"/>
  <c r="N134" i="2" s="1"/>
  <c r="N139" i="2" s="1"/>
  <c r="M56" i="2"/>
  <c r="M134" i="2" s="1"/>
  <c r="M139" i="2" s="1"/>
  <c r="L56" i="2"/>
  <c r="L134" i="2" s="1"/>
  <c r="L139" i="2" s="1"/>
  <c r="K56" i="2"/>
  <c r="K134" i="2" s="1"/>
  <c r="K139" i="2" s="1"/>
  <c r="J56" i="2"/>
  <c r="J134" i="2" s="1"/>
  <c r="J139" i="2" s="1"/>
  <c r="I56" i="2"/>
  <c r="I134" i="2" s="1"/>
  <c r="I139" i="2" s="1"/>
  <c r="H56" i="2"/>
  <c r="H134" i="2" s="1"/>
  <c r="H139" i="2" s="1"/>
  <c r="AE54" i="2"/>
  <c r="AE60" i="2" s="1"/>
  <c r="AD54" i="2"/>
  <c r="AD60" i="2" s="1"/>
  <c r="AC54" i="2"/>
  <c r="AC60" i="2" s="1"/>
  <c r="AB54" i="2"/>
  <c r="AB60" i="2" s="1"/>
  <c r="AA54" i="2"/>
  <c r="AA60" i="2" s="1"/>
  <c r="Z54" i="2"/>
  <c r="Z60" i="2" s="1"/>
  <c r="Y54" i="2"/>
  <c r="Y60" i="2" s="1"/>
  <c r="X54" i="2"/>
  <c r="X60" i="2" s="1"/>
  <c r="W54" i="2"/>
  <c r="W60" i="2" s="1"/>
  <c r="V54" i="2"/>
  <c r="V60" i="2" s="1"/>
  <c r="U54" i="2"/>
  <c r="U60" i="2" s="1"/>
  <c r="T54" i="2"/>
  <c r="T60" i="2" s="1"/>
  <c r="S54" i="2"/>
  <c r="S60" i="2" s="1"/>
  <c r="R54" i="2"/>
  <c r="R60" i="2" s="1"/>
  <c r="Q54" i="2"/>
  <c r="Q60" i="2" s="1"/>
  <c r="P54" i="2"/>
  <c r="P60" i="2" s="1"/>
  <c r="O54" i="2"/>
  <c r="O60" i="2" s="1"/>
  <c r="N54" i="2"/>
  <c r="N60" i="2" s="1"/>
  <c r="M54" i="2"/>
  <c r="M60" i="2" s="1"/>
  <c r="L54" i="2"/>
  <c r="L60" i="2" s="1"/>
  <c r="K54" i="2"/>
  <c r="K60" i="2" s="1"/>
  <c r="J54" i="2"/>
  <c r="J60" i="2" s="1"/>
  <c r="I54" i="2"/>
  <c r="I60" i="2" s="1"/>
  <c r="H54" i="2"/>
  <c r="H132" i="2" s="1"/>
  <c r="H137" i="2" s="1"/>
  <c r="Q53" i="2"/>
  <c r="Q59" i="2" s="1"/>
  <c r="P53" i="2"/>
  <c r="P59" i="2" s="1"/>
  <c r="G50" i="2"/>
  <c r="E50" i="2"/>
  <c r="C50" i="2"/>
  <c r="B50" i="2"/>
  <c r="B49" i="2" s="1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C49" i="2"/>
  <c r="E47" i="2"/>
  <c r="C47" i="2"/>
  <c r="B47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E46" i="2"/>
  <c r="F46" i="2" s="1"/>
  <c r="C46" i="2"/>
  <c r="B46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E44" i="2"/>
  <c r="C44" i="2"/>
  <c r="B44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E43" i="2"/>
  <c r="F43" i="2" s="1"/>
  <c r="C43" i="2"/>
  <c r="B43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E41" i="2"/>
  <c r="F41" i="2" s="1"/>
  <c r="C41" i="2"/>
  <c r="B41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E40" i="2"/>
  <c r="F40" i="2" s="1"/>
  <c r="C40" i="2"/>
  <c r="B40" i="2"/>
  <c r="O38" i="2"/>
  <c r="N38" i="2"/>
  <c r="M38" i="2"/>
  <c r="L38" i="2"/>
  <c r="K38" i="2"/>
  <c r="J38" i="2"/>
  <c r="I38" i="2"/>
  <c r="H38" i="2"/>
  <c r="E38" i="2"/>
  <c r="F38" i="2" s="1"/>
  <c r="D38" i="2"/>
  <c r="C38" i="2"/>
  <c r="C37" i="2" s="1"/>
  <c r="B38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D37" i="2"/>
  <c r="B37" i="2"/>
  <c r="E35" i="2"/>
  <c r="E34" i="2" s="1"/>
  <c r="D35" i="2"/>
  <c r="C35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C34" i="2" s="1"/>
  <c r="D34" i="2"/>
  <c r="B34" i="2"/>
  <c r="F32" i="2"/>
  <c r="E32" i="2"/>
  <c r="C32" i="2"/>
  <c r="C31" i="2" s="1"/>
  <c r="B32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E31" i="2"/>
  <c r="B31" i="2"/>
  <c r="AC29" i="2"/>
  <c r="AB29" i="2"/>
  <c r="AB26" i="2" s="1"/>
  <c r="AA29" i="2"/>
  <c r="Z29" i="2"/>
  <c r="Z26" i="2" s="1"/>
  <c r="Y29" i="2"/>
  <c r="X29" i="2"/>
  <c r="X26" i="2" s="1"/>
  <c r="W29" i="2"/>
  <c r="V29" i="2"/>
  <c r="V26" i="2" s="1"/>
  <c r="U29" i="2"/>
  <c r="T29" i="2"/>
  <c r="T26" i="2" s="1"/>
  <c r="S29" i="2"/>
  <c r="R29" i="2"/>
  <c r="R26" i="2" s="1"/>
  <c r="Q29" i="2"/>
  <c r="P29" i="2"/>
  <c r="P26" i="2" s="1"/>
  <c r="O29" i="2"/>
  <c r="N29" i="2"/>
  <c r="N26" i="2" s="1"/>
  <c r="M29" i="2"/>
  <c r="L29" i="2"/>
  <c r="L26" i="2" s="1"/>
  <c r="K29" i="2"/>
  <c r="J29" i="2"/>
  <c r="J26" i="2" s="1"/>
  <c r="I29" i="2"/>
  <c r="H29" i="2"/>
  <c r="E29" i="2"/>
  <c r="C29" i="2"/>
  <c r="C28" i="2" s="1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E28" i="2"/>
  <c r="AE26" i="2"/>
  <c r="AE55" i="2" s="1"/>
  <c r="AD26" i="2"/>
  <c r="AD55" i="2" s="1"/>
  <c r="AC26" i="2"/>
  <c r="AC25" i="2" s="1"/>
  <c r="AA26" i="2"/>
  <c r="AA55" i="2" s="1"/>
  <c r="Y26" i="2"/>
  <c r="Y25" i="2" s="1"/>
  <c r="W26" i="2"/>
  <c r="W55" i="2" s="1"/>
  <c r="U26" i="2"/>
  <c r="U25" i="2" s="1"/>
  <c r="S26" i="2"/>
  <c r="S55" i="2" s="1"/>
  <c r="Q26" i="2"/>
  <c r="Q25" i="2" s="1"/>
  <c r="O26" i="2"/>
  <c r="O55" i="2" s="1"/>
  <c r="M26" i="2"/>
  <c r="M25" i="2" s="1"/>
  <c r="K26" i="2"/>
  <c r="K55" i="2" s="1"/>
  <c r="I26" i="2"/>
  <c r="I25" i="2" s="1"/>
  <c r="E26" i="2"/>
  <c r="D26" i="2"/>
  <c r="AD25" i="2"/>
  <c r="AA25" i="2"/>
  <c r="W25" i="2"/>
  <c r="S25" i="2"/>
  <c r="O25" i="2"/>
  <c r="K25" i="2"/>
  <c r="D25" i="2"/>
  <c r="AE23" i="2"/>
  <c r="AE131" i="2" s="1"/>
  <c r="AD23" i="2"/>
  <c r="AD131" i="2" s="1"/>
  <c r="AC23" i="2"/>
  <c r="AC131" i="2" s="1"/>
  <c r="AB23" i="2"/>
  <c r="AB131" i="2" s="1"/>
  <c r="AA23" i="2"/>
  <c r="AA131" i="2" s="1"/>
  <c r="Z23" i="2"/>
  <c r="Z131" i="2" s="1"/>
  <c r="Y23" i="2"/>
  <c r="Y131" i="2" s="1"/>
  <c r="X23" i="2"/>
  <c r="X131" i="2" s="1"/>
  <c r="W23" i="2"/>
  <c r="W131" i="2" s="1"/>
  <c r="V23" i="2"/>
  <c r="V131" i="2" s="1"/>
  <c r="U23" i="2"/>
  <c r="U131" i="2" s="1"/>
  <c r="T23" i="2"/>
  <c r="T131" i="2" s="1"/>
  <c r="S23" i="2"/>
  <c r="S131" i="2" s="1"/>
  <c r="R23" i="2"/>
  <c r="R131" i="2" s="1"/>
  <c r="O23" i="2"/>
  <c r="O131" i="2" s="1"/>
  <c r="N23" i="2"/>
  <c r="N131" i="2" s="1"/>
  <c r="M23" i="2"/>
  <c r="M131" i="2" s="1"/>
  <c r="L23" i="2"/>
  <c r="L131" i="2" s="1"/>
  <c r="K23" i="2"/>
  <c r="K131" i="2" s="1"/>
  <c r="J23" i="2"/>
  <c r="J131" i="2" s="1"/>
  <c r="I23" i="2"/>
  <c r="H23" i="2"/>
  <c r="H131" i="2" s="1"/>
  <c r="C23" i="2"/>
  <c r="C131" i="2" s="1"/>
  <c r="B23" i="2"/>
  <c r="B53" i="2" s="1"/>
  <c r="B59" i="2" s="1"/>
  <c r="B131" i="2" s="1"/>
  <c r="B136" i="2" s="1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D22" i="2" s="1"/>
  <c r="H22" i="2"/>
  <c r="C22" i="2"/>
  <c r="B22" i="2"/>
  <c r="E20" i="2"/>
  <c r="C20" i="2"/>
  <c r="G20" i="2" s="1"/>
  <c r="B20" i="2"/>
  <c r="E19" i="2"/>
  <c r="C19" i="2"/>
  <c r="G19" i="2" s="1"/>
  <c r="B19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E18" i="2"/>
  <c r="F18" i="2" s="1"/>
  <c r="C18" i="2"/>
  <c r="G18" i="2" s="1"/>
  <c r="B18" i="2"/>
  <c r="E16" i="2"/>
  <c r="C16" i="2"/>
  <c r="G16" i="2" s="1"/>
  <c r="B16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E15" i="2"/>
  <c r="F15" i="2" s="1"/>
  <c r="C15" i="2"/>
  <c r="G15" i="2" s="1"/>
  <c r="B15" i="2"/>
  <c r="E13" i="2"/>
  <c r="C13" i="2"/>
  <c r="C56" i="2" s="1"/>
  <c r="C134" i="2" s="1"/>
  <c r="C139" i="2" s="1"/>
  <c r="B13" i="2"/>
  <c r="B56" i="2" s="1"/>
  <c r="B134" i="2" s="1"/>
  <c r="B139" i="2" s="1"/>
  <c r="E12" i="2"/>
  <c r="C12" i="2"/>
  <c r="B12" i="2"/>
  <c r="E11" i="2"/>
  <c r="C11" i="2"/>
  <c r="C132" i="2" s="1"/>
  <c r="C137" i="2" s="1"/>
  <c r="B11" i="2"/>
  <c r="B54" i="2" s="1"/>
  <c r="AE10" i="2"/>
  <c r="AD10" i="2"/>
  <c r="AC10" i="2"/>
  <c r="AB10" i="2"/>
  <c r="AA10" i="2"/>
  <c r="Z10" i="2"/>
  <c r="Y10" i="2"/>
  <c r="X10" i="2"/>
  <c r="W10" i="2"/>
  <c r="V10" i="2"/>
  <c r="U10" i="2"/>
  <c r="S10" i="2"/>
  <c r="R10" i="2"/>
  <c r="Q10" i="2"/>
  <c r="P10" i="2"/>
  <c r="O10" i="2"/>
  <c r="N10" i="2"/>
  <c r="M10" i="2"/>
  <c r="L10" i="2"/>
  <c r="K10" i="2"/>
  <c r="J10" i="2"/>
  <c r="I10" i="2"/>
  <c r="H10" i="2"/>
  <c r="B10" i="2"/>
  <c r="B9" i="2"/>
  <c r="K133" i="2" l="1"/>
  <c r="K138" i="2" s="1"/>
  <c r="K61" i="2"/>
  <c r="O133" i="2"/>
  <c r="O138" i="2" s="1"/>
  <c r="O61" i="2"/>
  <c r="S133" i="2"/>
  <c r="S138" i="2" s="1"/>
  <c r="S61" i="2"/>
  <c r="W133" i="2"/>
  <c r="W138" i="2" s="1"/>
  <c r="W61" i="2"/>
  <c r="AA133" i="2"/>
  <c r="AA138" i="2" s="1"/>
  <c r="AA61" i="2"/>
  <c r="AE133" i="2"/>
  <c r="AE138" i="2" s="1"/>
  <c r="AE61" i="2"/>
  <c r="G66" i="2"/>
  <c r="C65" i="2"/>
  <c r="G11" i="2"/>
  <c r="C10" i="2"/>
  <c r="C9" i="2" s="1"/>
  <c r="G12" i="2"/>
  <c r="G13" i="2"/>
  <c r="C136" i="2"/>
  <c r="I131" i="2"/>
  <c r="D23" i="2"/>
  <c r="K136" i="2"/>
  <c r="K135" i="2" s="1"/>
  <c r="K130" i="2"/>
  <c r="M136" i="2"/>
  <c r="O136" i="2"/>
  <c r="O135" i="2" s="1"/>
  <c r="O130" i="2"/>
  <c r="S136" i="2"/>
  <c r="S135" i="2" s="1"/>
  <c r="S130" i="2"/>
  <c r="U136" i="2"/>
  <c r="W136" i="2"/>
  <c r="W135" i="2" s="1"/>
  <c r="W130" i="2"/>
  <c r="Y136" i="2"/>
  <c r="AA136" i="2"/>
  <c r="AA135" i="2" s="1"/>
  <c r="AA130" i="2"/>
  <c r="AC136" i="2"/>
  <c r="AE136" i="2"/>
  <c r="AE135" i="2" s="1"/>
  <c r="AE130" i="2"/>
  <c r="F44" i="2"/>
  <c r="D44" i="2"/>
  <c r="F47" i="2"/>
  <c r="D47" i="2"/>
  <c r="D46" i="2" s="1"/>
  <c r="C53" i="2"/>
  <c r="K53" i="2"/>
  <c r="O53" i="2"/>
  <c r="U53" i="2"/>
  <c r="Y53" i="2"/>
  <c r="AC53" i="2"/>
  <c r="C54" i="2"/>
  <c r="C60" i="2" s="1"/>
  <c r="E55" i="2"/>
  <c r="I55" i="2"/>
  <c r="M55" i="2"/>
  <c r="Q55" i="2"/>
  <c r="U55" i="2"/>
  <c r="Y55" i="2"/>
  <c r="AC55" i="2"/>
  <c r="B99" i="2"/>
  <c r="E99" i="2"/>
  <c r="K98" i="2"/>
  <c r="F75" i="2"/>
  <c r="D74" i="2"/>
  <c r="D72" i="2"/>
  <c r="F84" i="2"/>
  <c r="D83" i="2"/>
  <c r="B132" i="2"/>
  <c r="B137" i="2" s="1"/>
  <c r="B60" i="2"/>
  <c r="F11" i="2"/>
  <c r="D11" i="2"/>
  <c r="F12" i="2"/>
  <c r="D12" i="2"/>
  <c r="E10" i="2"/>
  <c r="F13" i="2"/>
  <c r="D13" i="2"/>
  <c r="D56" i="2" s="1"/>
  <c r="F16" i="2"/>
  <c r="D16" i="2"/>
  <c r="D15" i="2" s="1"/>
  <c r="F19" i="2"/>
  <c r="D19" i="2"/>
  <c r="F20" i="2"/>
  <c r="D20" i="2"/>
  <c r="E23" i="2"/>
  <c r="E25" i="2"/>
  <c r="AE25" i="2"/>
  <c r="AD133" i="2"/>
  <c r="AD138" i="2" s="1"/>
  <c r="AD61" i="2"/>
  <c r="G29" i="2"/>
  <c r="B29" i="2"/>
  <c r="H26" i="2"/>
  <c r="J55" i="2"/>
  <c r="J25" i="2"/>
  <c r="L55" i="2"/>
  <c r="L25" i="2"/>
  <c r="N55" i="2"/>
  <c r="N25" i="2"/>
  <c r="P55" i="2"/>
  <c r="P25" i="2"/>
  <c r="R55" i="2"/>
  <c r="R25" i="2"/>
  <c r="T55" i="2"/>
  <c r="T25" i="2"/>
  <c r="V55" i="2"/>
  <c r="V25" i="2"/>
  <c r="X55" i="2"/>
  <c r="X25" i="2"/>
  <c r="Z55" i="2"/>
  <c r="Z25" i="2"/>
  <c r="AB55" i="2"/>
  <c r="AB25" i="2"/>
  <c r="G32" i="2"/>
  <c r="E37" i="2"/>
  <c r="G38" i="2"/>
  <c r="G40" i="2"/>
  <c r="G41" i="2"/>
  <c r="G44" i="2"/>
  <c r="G43" i="2" s="1"/>
  <c r="G47" i="2"/>
  <c r="G46" i="2" s="1"/>
  <c r="F50" i="2"/>
  <c r="E49" i="2"/>
  <c r="I53" i="2"/>
  <c r="M53" i="2"/>
  <c r="S53" i="2"/>
  <c r="W53" i="2"/>
  <c r="AA53" i="2"/>
  <c r="AE53" i="2"/>
  <c r="E54" i="2"/>
  <c r="E56" i="2"/>
  <c r="G65" i="2"/>
  <c r="I65" i="2"/>
  <c r="K65" i="2"/>
  <c r="O65" i="2"/>
  <c r="Q65" i="2"/>
  <c r="S65" i="2"/>
  <c r="U65" i="2"/>
  <c r="W65" i="2"/>
  <c r="Y65" i="2"/>
  <c r="AA65" i="2"/>
  <c r="AC65" i="2"/>
  <c r="AE65" i="2"/>
  <c r="G68" i="2"/>
  <c r="E75" i="2"/>
  <c r="D80" i="2"/>
  <c r="D78" i="2"/>
  <c r="C89" i="2"/>
  <c r="C78" i="2"/>
  <c r="C77" i="2" s="1"/>
  <c r="G77" i="2" s="1"/>
  <c r="G90" i="2"/>
  <c r="E89" i="2"/>
  <c r="G80" i="2"/>
  <c r="G81" i="2"/>
  <c r="G83" i="2"/>
  <c r="G86" i="2"/>
  <c r="F87" i="2"/>
  <c r="G92" i="2"/>
  <c r="G93" i="2"/>
  <c r="G95" i="2"/>
  <c r="Z102" i="2"/>
  <c r="Z101" i="2" s="1"/>
  <c r="Z99" i="2" s="1"/>
  <c r="Z98" i="2" s="1"/>
  <c r="B113" i="2"/>
  <c r="B112" i="2" s="1"/>
  <c r="B109" i="2"/>
  <c r="C123" i="2"/>
  <c r="C128" i="2"/>
  <c r="C127" i="2" s="1"/>
  <c r="H136" i="2"/>
  <c r="J136" i="2"/>
  <c r="L136" i="2"/>
  <c r="N136" i="2"/>
  <c r="R136" i="2"/>
  <c r="T136" i="2"/>
  <c r="V136" i="2"/>
  <c r="X136" i="2"/>
  <c r="Z136" i="2"/>
  <c r="AB136" i="2"/>
  <c r="AD136" i="2"/>
  <c r="AD130" i="2"/>
  <c r="H53" i="2"/>
  <c r="J53" i="2"/>
  <c r="L53" i="2"/>
  <c r="N53" i="2"/>
  <c r="R53" i="2"/>
  <c r="T53" i="2"/>
  <c r="V53" i="2"/>
  <c r="X53" i="2"/>
  <c r="Z53" i="2"/>
  <c r="AB53" i="2"/>
  <c r="AD53" i="2"/>
  <c r="H60" i="2"/>
  <c r="N102" i="2"/>
  <c r="N101" i="2" s="1"/>
  <c r="N99" i="2" s="1"/>
  <c r="N98" i="2" s="1"/>
  <c r="AB102" i="2"/>
  <c r="AB101" i="2" s="1"/>
  <c r="AB99" i="2" s="1"/>
  <c r="AB98" i="2" s="1"/>
  <c r="B78" i="2"/>
  <c r="B77" i="2" s="1"/>
  <c r="F77" i="2" s="1"/>
  <c r="U89" i="2"/>
  <c r="H99" i="2"/>
  <c r="H98" i="2" s="1"/>
  <c r="K127" i="2"/>
  <c r="S127" i="2"/>
  <c r="AA127" i="2"/>
  <c r="G129" i="2"/>
  <c r="C113" i="2"/>
  <c r="C112" i="2" s="1"/>
  <c r="C109" i="2"/>
  <c r="E113" i="2"/>
  <c r="G110" i="2"/>
  <c r="E109" i="2"/>
  <c r="D113" i="2"/>
  <c r="D112" i="2" s="1"/>
  <c r="G121" i="2"/>
  <c r="G125" i="2"/>
  <c r="K129" i="2"/>
  <c r="O129" i="2"/>
  <c r="O127" i="2" s="1"/>
  <c r="S129" i="2"/>
  <c r="W129" i="2"/>
  <c r="W127" i="2" s="1"/>
  <c r="AA129" i="2"/>
  <c r="AE129" i="2"/>
  <c r="AE127" i="2" s="1"/>
  <c r="F107" i="2"/>
  <c r="F110" i="2"/>
  <c r="D129" i="2"/>
  <c r="F129" i="2" s="1"/>
  <c r="F125" i="2"/>
  <c r="F117" i="2"/>
  <c r="B128" i="2"/>
  <c r="B127" i="2" s="1"/>
  <c r="B123" i="2"/>
  <c r="D124" i="2"/>
  <c r="F121" i="2"/>
  <c r="D120" i="2"/>
  <c r="I123" i="2"/>
  <c r="M123" i="2"/>
  <c r="Q123" i="2"/>
  <c r="U123" i="2"/>
  <c r="Y123" i="2"/>
  <c r="AC123" i="2"/>
  <c r="E124" i="2"/>
  <c r="G107" i="2"/>
  <c r="D128" i="2" l="1"/>
  <c r="D127" i="2" s="1"/>
  <c r="D123" i="2"/>
  <c r="AB59" i="2"/>
  <c r="AB52" i="2"/>
  <c r="X59" i="2"/>
  <c r="X52" i="2"/>
  <c r="T59" i="2"/>
  <c r="T52" i="2"/>
  <c r="N59" i="2"/>
  <c r="N52" i="2"/>
  <c r="J59" i="2"/>
  <c r="J52" i="2"/>
  <c r="G89" i="2"/>
  <c r="F89" i="2"/>
  <c r="F78" i="2"/>
  <c r="D77" i="2"/>
  <c r="G78" i="2"/>
  <c r="E74" i="2"/>
  <c r="E72" i="2"/>
  <c r="G75" i="2"/>
  <c r="E134" i="2"/>
  <c r="G56" i="2"/>
  <c r="E60" i="2"/>
  <c r="G54" i="2"/>
  <c r="AA52" i="2"/>
  <c r="AA59" i="2"/>
  <c r="S52" i="2"/>
  <c r="S59" i="2"/>
  <c r="I59" i="2"/>
  <c r="I52" i="2"/>
  <c r="F37" i="2"/>
  <c r="G37" i="2"/>
  <c r="H55" i="2"/>
  <c r="H25" i="2"/>
  <c r="C26" i="2"/>
  <c r="E131" i="2"/>
  <c r="E136" i="2" s="1"/>
  <c r="F23" i="2"/>
  <c r="E53" i="2"/>
  <c r="E22" i="2"/>
  <c r="G23" i="2"/>
  <c r="D18" i="2"/>
  <c r="D134" i="2"/>
  <c r="D139" i="2" s="1"/>
  <c r="F56" i="2"/>
  <c r="G10" i="2"/>
  <c r="E9" i="2"/>
  <c r="F10" i="2"/>
  <c r="D132" i="2"/>
  <c r="D137" i="2" s="1"/>
  <c r="D54" i="2"/>
  <c r="D10" i="2"/>
  <c r="D9" i="2" s="1"/>
  <c r="F72" i="2"/>
  <c r="D71" i="2"/>
  <c r="F71" i="2" s="1"/>
  <c r="E102" i="2"/>
  <c r="G99" i="2"/>
  <c r="E98" i="2"/>
  <c r="B102" i="2"/>
  <c r="B101" i="2" s="1"/>
  <c r="B98" i="2"/>
  <c r="Y133" i="2"/>
  <c r="Y61" i="2"/>
  <c r="Q133" i="2"/>
  <c r="Q61" i="2"/>
  <c r="Q58" i="2" s="1"/>
  <c r="Q52" i="2"/>
  <c r="I133" i="2"/>
  <c r="I61" i="2"/>
  <c r="I58" i="2" s="1"/>
  <c r="Y59" i="2"/>
  <c r="Y52" i="2"/>
  <c r="O52" i="2"/>
  <c r="O59" i="2"/>
  <c r="O58" i="2" s="1"/>
  <c r="C59" i="2"/>
  <c r="D131" i="2"/>
  <c r="D53" i="2"/>
  <c r="AA58" i="2"/>
  <c r="S58" i="2"/>
  <c r="K58" i="2"/>
  <c r="E128" i="2"/>
  <c r="E127" i="2" s="1"/>
  <c r="E123" i="2"/>
  <c r="G109" i="2"/>
  <c r="F109" i="2"/>
  <c r="G113" i="2"/>
  <c r="E112" i="2"/>
  <c r="F113" i="2"/>
  <c r="AD59" i="2"/>
  <c r="AD52" i="2"/>
  <c r="Z59" i="2"/>
  <c r="Z52" i="2"/>
  <c r="V59" i="2"/>
  <c r="V52" i="2"/>
  <c r="R59" i="2"/>
  <c r="R52" i="2"/>
  <c r="L59" i="2"/>
  <c r="L52" i="2"/>
  <c r="H59" i="2"/>
  <c r="AD135" i="2"/>
  <c r="AE52" i="2"/>
  <c r="AE59" i="2"/>
  <c r="AE58" i="2" s="1"/>
  <c r="W52" i="2"/>
  <c r="W59" i="2"/>
  <c r="W58" i="2" s="1"/>
  <c r="M59" i="2"/>
  <c r="M52" i="2"/>
  <c r="AB133" i="2"/>
  <c r="AB61" i="2"/>
  <c r="AB58" i="2" s="1"/>
  <c r="Z133" i="2"/>
  <c r="Z61" i="2"/>
  <c r="X133" i="2"/>
  <c r="X61" i="2"/>
  <c r="X58" i="2" s="1"/>
  <c r="V133" i="2"/>
  <c r="V61" i="2"/>
  <c r="T133" i="2"/>
  <c r="T61" i="2"/>
  <c r="T58" i="2" s="1"/>
  <c r="R133" i="2"/>
  <c r="R61" i="2"/>
  <c r="P133" i="2"/>
  <c r="P61" i="2"/>
  <c r="P58" i="2" s="1"/>
  <c r="P52" i="2"/>
  <c r="N133" i="2"/>
  <c r="N61" i="2"/>
  <c r="N58" i="2" s="1"/>
  <c r="L133" i="2"/>
  <c r="L61" i="2"/>
  <c r="L58" i="2" s="1"/>
  <c r="J133" i="2"/>
  <c r="J61" i="2"/>
  <c r="J58" i="2" s="1"/>
  <c r="B28" i="2"/>
  <c r="B26" i="2"/>
  <c r="F29" i="2"/>
  <c r="AD58" i="2"/>
  <c r="D55" i="2"/>
  <c r="D99" i="2"/>
  <c r="AC133" i="2"/>
  <c r="AC61" i="2"/>
  <c r="U133" i="2"/>
  <c r="U61" i="2"/>
  <c r="M133" i="2"/>
  <c r="M61" i="2"/>
  <c r="E61" i="2"/>
  <c r="AC59" i="2"/>
  <c r="AC52" i="2"/>
  <c r="U59" i="2"/>
  <c r="U52" i="2"/>
  <c r="K52" i="2"/>
  <c r="K59" i="2"/>
  <c r="D43" i="2"/>
  <c r="D41" i="2"/>
  <c r="D40" i="2" s="1"/>
  <c r="I136" i="2"/>
  <c r="I130" i="2"/>
  <c r="C99" i="2"/>
  <c r="E58" i="2" l="1"/>
  <c r="M138" i="2"/>
  <c r="M135" i="2" s="1"/>
  <c r="M130" i="2"/>
  <c r="U138" i="2"/>
  <c r="U135" i="2" s="1"/>
  <c r="U130" i="2"/>
  <c r="AC138" i="2"/>
  <c r="AC135" i="2" s="1"/>
  <c r="AC130" i="2"/>
  <c r="D61" i="2"/>
  <c r="F55" i="2"/>
  <c r="B25" i="2"/>
  <c r="F26" i="2"/>
  <c r="B55" i="2"/>
  <c r="P138" i="2"/>
  <c r="P135" i="2" s="1"/>
  <c r="P130" i="2"/>
  <c r="R138" i="2"/>
  <c r="R135" i="2" s="1"/>
  <c r="R130" i="2"/>
  <c r="T138" i="2"/>
  <c r="T135" i="2" s="1"/>
  <c r="T130" i="2"/>
  <c r="V138" i="2"/>
  <c r="V135" i="2" s="1"/>
  <c r="V130" i="2"/>
  <c r="X138" i="2"/>
  <c r="X135" i="2" s="1"/>
  <c r="X130" i="2"/>
  <c r="Z138" i="2"/>
  <c r="Z135" i="2" s="1"/>
  <c r="Z130" i="2"/>
  <c r="AB138" i="2"/>
  <c r="AB135" i="2" s="1"/>
  <c r="AB130" i="2"/>
  <c r="G112" i="2"/>
  <c r="F112" i="2"/>
  <c r="F123" i="2"/>
  <c r="G123" i="2"/>
  <c r="D59" i="2"/>
  <c r="F53" i="2"/>
  <c r="D52" i="2"/>
  <c r="Q138" i="2"/>
  <c r="Q135" i="2" s="1"/>
  <c r="Q130" i="2"/>
  <c r="Y138" i="2"/>
  <c r="Y135" i="2" s="1"/>
  <c r="Y130" i="2"/>
  <c r="F22" i="2"/>
  <c r="G22" i="2"/>
  <c r="C25" i="2"/>
  <c r="G25" i="2" s="1"/>
  <c r="C133" i="2"/>
  <c r="G26" i="2"/>
  <c r="C55" i="2"/>
  <c r="H133" i="2"/>
  <c r="H61" i="2"/>
  <c r="H58" i="2" s="1"/>
  <c r="F60" i="2"/>
  <c r="G60" i="2"/>
  <c r="E139" i="2"/>
  <c r="F134" i="2"/>
  <c r="G134" i="2"/>
  <c r="E71" i="2"/>
  <c r="G71" i="2" s="1"/>
  <c r="G72" i="2"/>
  <c r="C102" i="2"/>
  <c r="C101" i="2" s="1"/>
  <c r="C98" i="2"/>
  <c r="E130" i="2"/>
  <c r="M58" i="2"/>
  <c r="U58" i="2"/>
  <c r="AC58" i="2"/>
  <c r="D102" i="2"/>
  <c r="D101" i="2" s="1"/>
  <c r="F99" i="2"/>
  <c r="D98" i="2"/>
  <c r="F98" i="2" s="1"/>
  <c r="D133" i="2"/>
  <c r="D138" i="2" s="1"/>
  <c r="J138" i="2"/>
  <c r="J135" i="2" s="1"/>
  <c r="J130" i="2"/>
  <c r="L138" i="2"/>
  <c r="L135" i="2" s="1"/>
  <c r="L130" i="2"/>
  <c r="N138" i="2"/>
  <c r="N135" i="2" s="1"/>
  <c r="N130" i="2"/>
  <c r="R58" i="2"/>
  <c r="V58" i="2"/>
  <c r="Z58" i="2"/>
  <c r="H52" i="2"/>
  <c r="F127" i="2"/>
  <c r="G127" i="2"/>
  <c r="D136" i="2"/>
  <c r="D135" i="2" s="1"/>
  <c r="D130" i="2"/>
  <c r="I138" i="2"/>
  <c r="I135" i="2" s="1"/>
  <c r="E133" i="2"/>
  <c r="Y58" i="2"/>
  <c r="G98" i="2"/>
  <c r="F102" i="2"/>
  <c r="E101" i="2"/>
  <c r="D60" i="2"/>
  <c r="F54" i="2"/>
  <c r="E59" i="2"/>
  <c r="G53" i="2"/>
  <c r="E52" i="2"/>
  <c r="F74" i="2"/>
  <c r="G74" i="2"/>
  <c r="G101" i="2" l="1"/>
  <c r="F101" i="2"/>
  <c r="G130" i="2"/>
  <c r="C61" i="2"/>
  <c r="C52" i="2"/>
  <c r="G52" i="2" s="1"/>
  <c r="G55" i="2"/>
  <c r="C138" i="2"/>
  <c r="C135" i="2" s="1"/>
  <c r="C130" i="2"/>
  <c r="F59" i="2"/>
  <c r="G59" i="2"/>
  <c r="G102" i="2"/>
  <c r="E138" i="2"/>
  <c r="G133" i="2"/>
  <c r="G139" i="2"/>
  <c r="F139" i="2"/>
  <c r="H138" i="2"/>
  <c r="H135" i="2" s="1"/>
  <c r="H130" i="2"/>
  <c r="B133" i="2"/>
  <c r="B138" i="2" s="1"/>
  <c r="B135" i="2" s="1"/>
  <c r="B61" i="2"/>
  <c r="B52" i="2"/>
  <c r="B130" i="2" s="1"/>
  <c r="F130" i="2" s="1"/>
  <c r="F25" i="2"/>
  <c r="D58" i="2"/>
  <c r="F133" i="2" l="1"/>
  <c r="F52" i="2"/>
  <c r="B58" i="2"/>
  <c r="F58" i="2" s="1"/>
  <c r="F61" i="2"/>
  <c r="G138" i="2"/>
  <c r="F138" i="2"/>
  <c r="E135" i="2"/>
  <c r="C58" i="2"/>
  <c r="G58" i="2" s="1"/>
  <c r="G61" i="2"/>
  <c r="G135" i="2" l="1"/>
  <c r="F135" i="2"/>
</calcChain>
</file>

<file path=xl/comments1.xml><?xml version="1.0" encoding="utf-8"?>
<comments xmlns="http://schemas.openxmlformats.org/spreadsheetml/2006/main">
  <authors>
    <author>Автор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Уточнить. Ас Бюджет: 65300,00
</t>
        </r>
        <r>
          <rPr>
            <b/>
            <sz val="9"/>
            <color indexed="81"/>
            <rFont val="Tahoma"/>
            <family val="2"/>
            <charset val="204"/>
          </rPr>
          <t>Колесник Елена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<sst xmlns="http://schemas.openxmlformats.org/spreadsheetml/2006/main" count="194" uniqueCount="86">
  <si>
    <t>Отчет о ходе реализации муниципальной программы (сетевой график)</t>
  </si>
  <si>
    <t>"Профилактика правонарушений и обеспечение отдельных прав граждан в городе Когалыме"</t>
  </si>
  <si>
    <t>тыс. рублей</t>
  </si>
  <si>
    <t>Наименование мероприятий программы</t>
  </si>
  <si>
    <t>План на</t>
  </si>
  <si>
    <t xml:space="preserve">Профинансировано на </t>
  </si>
  <si>
    <t xml:space="preserve">Кассовый расход на </t>
  </si>
  <si>
    <t>Исполнение, %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</si>
  <si>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</si>
  <si>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</si>
  <si>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</si>
  <si>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</si>
  <si>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</si>
  <si>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</si>
  <si>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</si>
  <si>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</si>
  <si>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</si>
  <si>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</si>
  <si>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</si>
  <si>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</si>
  <si>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Результаты реализации и причины отклонений факта от плана</t>
  </si>
  <si>
    <t>к текущему году</t>
  </si>
  <si>
    <t>на отчетную дату</t>
  </si>
  <si>
    <t xml:space="preserve">план </t>
  </si>
  <si>
    <t>кассовый расход</t>
  </si>
  <si>
    <t>Подпрограмма 1: Подпрограмма 1 «Профилактика правонарушений»</t>
  </si>
  <si>
    <t>Процессная часть</t>
  </si>
  <si>
    <t xml:space="preserve">1.1.Создание условий для деятельности  народных дружин (V)
</t>
  </si>
  <si>
    <t>Всего</t>
  </si>
  <si>
    <t xml:space="preserve">бюджет автономного округа </t>
  </si>
  <si>
    <t>бюджет города Когалыма</t>
  </si>
  <si>
    <t>Страхование народных дружинников согласно выставленного счета на основании заключенного контракта</t>
  </si>
  <si>
    <t xml:space="preserve">в том числе в части софинансирования </t>
  </si>
  <si>
    <t xml:space="preserve">1.2. Обеспечение функционирования и развития систем видеонаблюдения в сфере общественного порядка (I)
</t>
  </si>
  <si>
    <t>Отклонеие  сложилось в результате оплаты электрической  энергии согласно показаниям счетчиков по факту.</t>
  </si>
  <si>
    <t xml:space="preserve">1.3. Реализация отдельных государственных полномочий, предусмотренных Законом Ханты- Мансийского автономного округа - Югры от 02.03. 2009 №5-
оз «Об административных комиссиях в Ханты- Мансийском автономном округе – Югре» (VI)
</t>
  </si>
  <si>
    <t>Остаток плана на 01.06.2024г. составляет 55211,18 руб. Услуги связи (фактические расходы на услуги связи (м/г) сложились меньше, чем было запланировано).Приобретение маркированной продукции, канцтоваров (бумага) по факту поставки товара.</t>
  </si>
  <si>
    <t>Неисполнение по заработной плате и начислениям по оплате труда (предоставление листов временной нетрудоспособности, выплаты денежного поощрения по результатам работы за год за фактически отработанное время)</t>
  </si>
  <si>
    <t>1.4. Осуществление государственных полномочий по составлению (изменению и дополнению) списков кандидатов в присяжные заседатели федеральных судов общей юрисдикции (I)</t>
  </si>
  <si>
    <t xml:space="preserve">федеральный бюджет </t>
  </si>
  <si>
    <t>1.5. Совершенствование информационного и методического обеспечения профилактики правонарушений, повышения правосознания граждан (I)</t>
  </si>
  <si>
    <t xml:space="preserve">1.5.1. Проведение городских конкурсов
«Государство. Право. Я.»,
«Юный помощник полиции», «День правовой помощи детям»
</t>
  </si>
  <si>
    <t>1.5.2. Проведение семинаров, семинаров - тренингов, конференций, конкурсов, «круглых столов», совещаний для специалистов, преподавателей общественных организаций, волонтёров, занимающихся решением вопросов профилактики правонарушений среди подростков.Повышение профессионального уровня, квалификации специалистов субъектов профилактики правонарушений</t>
  </si>
  <si>
    <t>1.5.3. Проведение разъяснительной работы с несовершеннолетними и семьями, находящимися в социально опасном положении, с целью профилактики совершения рецидива преступлений и правонарушений</t>
  </si>
  <si>
    <t xml:space="preserve">1.5.4. Создание, распространение, проведение конкурса социальных видеороликов и иной тематической рекламы, направленной на профилактику
правонарушений
</t>
  </si>
  <si>
    <t>Сложилась экономия 15,68 тыс.рублей согласно заключенного контракта</t>
  </si>
  <si>
    <t>1.6. Тематическая социальная реклама в сфере безопасности дорожного движения (I)</t>
  </si>
  <si>
    <t>1.6.1. Приобретение световозвращающих приспособлений для распространения среди воспитанников и обучающихся образовательных организаций. Приобретение оборудования для обучения грамотного поведения детей на дороге и участие в окружном конкурсе  «Безопасное колесо»</t>
  </si>
  <si>
    <t xml:space="preserve">1.6.2. Организация и проведение игровой тематической программы среди детей и подростков
«Азбука дорог»
</t>
  </si>
  <si>
    <t xml:space="preserve">1.7. Ремонт участковых пунктов полиции города Когалыма 
</t>
  </si>
  <si>
    <t>Заключен муниципальный контракт от 11.03.2024 №0187300013724000011 с ИП Исмаиловым Араз Казанфар оглы на выполнение работ по ремонту участкового пункта полиции, расположенного по адресу: г.Когалым, ул.Дружбы Народов, д.8 на сумму 591 978,93 рублей. 
Работы по контракту выполнены и оплачены в полном объеме.</t>
  </si>
  <si>
    <t>Итого по подпрограмме 1</t>
  </si>
  <si>
    <t>Процессная часть по подпрограмме 1</t>
  </si>
  <si>
    <t>Подпрограмма 2 «Профилактика незаконного оборота и потребления наркотических средств и психотропных веществ, наркомании»</t>
  </si>
  <si>
    <t>2.1.Организация и проведение мероприятий с субъектами профилактики, в том числе с участием общественности (III,IV)</t>
  </si>
  <si>
    <t>2.1.1.Проведение семинаров, семинаров- тренингов, конференций, конкурсов, «круглых столов», совещаний для специалистов, представителей общественных организаций, волонтёров, занимающихся решением вопросов по проблемам наркомании. Повышение профессионального уровня, квалификации специалистов субъектов профилактики, занимающихся пропагандой здорового образа жизни. Приобретение учебно- методических программ, пособий по профилактике наркомании</t>
  </si>
  <si>
    <t>2.2. Проведение информационной антинаркотической пропаганды (III, IV)</t>
  </si>
  <si>
    <t>2.2.1. Создание и распространение в городе Когалыме социальной рекламы: антинаркотических баннеров, видеороликов, видеофильмов, радио- и телепередач, печатных материалов по профилактике наркомании и токсикомании</t>
  </si>
  <si>
    <t>Сложилась экономия 15,86 тыс.рублей согласно заключенного контракта</t>
  </si>
  <si>
    <t>2.3. Формирование негативного отношения к незаконному обороту и потреблению наркотиков (III,IV)</t>
  </si>
  <si>
    <t>2.3.1. Реализация мероприятий «Спорт - основа здорового образа жизни»</t>
  </si>
  <si>
    <t>2.3.2. Организация и проведение детско- юношеского марафона «Прекрасное слово - жизнь»</t>
  </si>
  <si>
    <t>2.3.3. Организация профильной смены для лидеров детско- юношеских волонтёрских движений, с целью формирования негативного отношения к незаконному обороту и потребления наркотиков</t>
  </si>
  <si>
    <t xml:space="preserve">2.3.4. Организация и проведение мероприятий среди детей, подростков, молодёжи, направленных на здоровый образ жизни, профилактику наркомании, в том числе, проведение массовых профилактических мероприятий, направленных на пропаганду здорового образа жизни (международный день борьбы с наркоманией и незаконным оборотом наркотиков, всемирный день без табачного дыма, международный день отказа от курения, всероссийский день трезвости, день зимних видов спорта в России,
международный Олимпийский день и др.)
</t>
  </si>
  <si>
    <t xml:space="preserve">2.3.5. Проведение акции «Шаг навстречу»
</t>
  </si>
  <si>
    <t xml:space="preserve">2.3.6. Цикл мероприятий «Альтернатива»
</t>
  </si>
  <si>
    <t>Итого по подпрограмме 2</t>
  </si>
  <si>
    <t>Процессная часть по подпрограмме 2</t>
  </si>
  <si>
    <t>Подпрограмма 3 «Обеспечение защиты прав потребителей»</t>
  </si>
  <si>
    <t xml:space="preserve">3.1.Информирование и консультирование в сфере защиты прав потребителей (I,II) </t>
  </si>
  <si>
    <t>Итого по подпрограмме 3</t>
  </si>
  <si>
    <t>Процессная часть по подпрограмме 3</t>
  </si>
  <si>
    <t>Подпрограмма 4 «Создание условий для выполнения функций, направленных на обеспечение прав и законных интересов жителей города Когалыма в отдельных сферах жизнедеятельности»</t>
  </si>
  <si>
    <t>4.1. Обеспечение выполнения полномочий и функций отдела межведомственного взаимодействия в сфере обеспечения общественного порядка и безопасности Администрации города Когалыма (VI)</t>
  </si>
  <si>
    <t>Оплата б/л за счет работодателя.</t>
  </si>
  <si>
    <t>окружной бюджет</t>
  </si>
  <si>
    <t>4.2. Исполнение отдельных государственных полномочий по делам несовершеннолетних и защите их прав муниципальной комиссией по делам несовершеннолетних и защите их прав при Администрации города Когалыма (VI)</t>
  </si>
  <si>
    <t>Компенсация стоимости путевок на санаторно - курортное лечение.</t>
  </si>
  <si>
    <t>Итого по подпрограмме 4</t>
  </si>
  <si>
    <t>Процессная часть по подпрограмме 4</t>
  </si>
  <si>
    <t>Всего по муниципальной программе:</t>
  </si>
  <si>
    <t>Процессная часть в целом по муниципальной программ</t>
  </si>
  <si>
    <t>Руководитель структурного подразделения</t>
  </si>
  <si>
    <t>С.С.Алексеев</t>
  </si>
  <si>
    <t>(подпись)</t>
  </si>
  <si>
    <t>Исполнитель: Колесник Елена Николаевна
тел.93-736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</si>
</sst>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_ ;[Red]\-#,##0.0\ "/>
    <numFmt numFmtId="165" formatCode="#,##0_ ;[Red]\-#,##0\ "/>
    <numFmt numFmtId="166" formatCode="#,##0.00_ ;[Red]\-#,##0.00\ "/>
    <numFmt numFmtId="167" formatCode="_-* #,##0.00\ _₽_-;\-* #,##0.00\ _₽_-;_-* &quot;-&quot;??\ _₽_-;_-@_-"/>
    <numFmt numFmtId="168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5"/>
      <color rgb="FF7030A0"/>
      <name val="Times New Roman"/>
      <family val="1"/>
      <charset val="204"/>
    </font>
    <font>
      <b/>
      <sz val="15"/>
      <color rgb="FF7030A0"/>
      <name val="Calibri"/>
      <family val="2"/>
      <scheme val="minor"/>
    </font>
    <font>
      <b/>
      <sz val="14"/>
      <color rgb="FFFF00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6" fillId="0" borderId="0"/>
    <xf numFmtId="167" fontId="1" fillId="0" borderId="0" applyFont="0" applyFill="0" applyBorder="0" applyAlignment="0" applyProtection="0"/>
  </cellStyleXfs>
  <cellXfs count="96">
    <xf numFmtId="0" fontId="0" fillId="0" borderId="0" xfId="0"/>
    <xf numFmtId="164" fontId="2" fillId="0" borderId="0" xfId="0" applyNumberFormat="1" applyFont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 applyProtection="1">
      <alignment horizontal="center" vertical="center" wrapText="1"/>
      <protection locked="0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 applyProtection="1">
      <alignment horizontal="center" vertical="center" wrapText="1"/>
      <protection locked="0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5" fontId="5" fillId="0" borderId="9" xfId="0" applyNumberFormat="1" applyFont="1" applyBorder="1" applyAlignment="1">
      <alignment horizontal="center" vertical="center" wrapText="1"/>
    </xf>
    <xf numFmtId="165" fontId="5" fillId="0" borderId="9" xfId="0" applyNumberFormat="1" applyFont="1" applyFill="1" applyBorder="1" applyAlignment="1">
      <alignment horizontal="center" vertical="center" wrapText="1"/>
    </xf>
    <xf numFmtId="165" fontId="5" fillId="0" borderId="9" xfId="0" applyNumberFormat="1" applyFont="1" applyBorder="1" applyAlignment="1">
      <alignment horizontal="center" vertical="top" wrapText="1"/>
    </xf>
    <xf numFmtId="165" fontId="5" fillId="2" borderId="9" xfId="0" applyNumberFormat="1" applyFont="1" applyFill="1" applyBorder="1" applyAlignment="1">
      <alignment horizontal="left" vertical="center" wrapText="1"/>
    </xf>
    <xf numFmtId="166" fontId="5" fillId="0" borderId="9" xfId="0" applyNumberFormat="1" applyFont="1" applyFill="1" applyBorder="1" applyAlignment="1">
      <alignment horizontal="center" vertical="center" wrapText="1"/>
    </xf>
    <xf numFmtId="165" fontId="5" fillId="0" borderId="9" xfId="0" applyNumberFormat="1" applyFont="1" applyBorder="1" applyAlignment="1">
      <alignment horizontal="left" vertical="center" wrapText="1"/>
    </xf>
    <xf numFmtId="0" fontId="5" fillId="2" borderId="9" xfId="2" applyFont="1" applyFill="1" applyBorder="1" applyAlignment="1">
      <alignment horizontal="left" vertical="top" wrapText="1"/>
    </xf>
    <xf numFmtId="167" fontId="5" fillId="0" borderId="9" xfId="3" applyFont="1" applyFill="1" applyBorder="1" applyAlignment="1">
      <alignment vertical="center" wrapText="1"/>
    </xf>
    <xf numFmtId="168" fontId="5" fillId="0" borderId="9" xfId="3" applyNumberFormat="1" applyFont="1" applyFill="1" applyBorder="1" applyAlignment="1">
      <alignment vertical="center" wrapText="1"/>
    </xf>
    <xf numFmtId="165" fontId="5" fillId="0" borderId="9" xfId="0" applyNumberFormat="1" applyFont="1" applyBorder="1" applyAlignment="1">
      <alignment vertical="center" wrapText="1"/>
    </xf>
    <xf numFmtId="0" fontId="5" fillId="0" borderId="9" xfId="2" applyFont="1" applyBorder="1" applyAlignment="1">
      <alignment horizontal="justify" wrapText="1"/>
    </xf>
    <xf numFmtId="167" fontId="5" fillId="0" borderId="9" xfId="3" applyFont="1" applyFill="1" applyBorder="1"/>
    <xf numFmtId="168" fontId="5" fillId="0" borderId="9" xfId="3" applyNumberFormat="1" applyFont="1" applyFill="1" applyBorder="1"/>
    <xf numFmtId="168" fontId="7" fillId="0" borderId="9" xfId="3" applyNumberFormat="1" applyFont="1" applyFill="1" applyBorder="1"/>
    <xf numFmtId="167" fontId="7" fillId="0" borderId="9" xfId="3" applyFont="1" applyFill="1" applyBorder="1"/>
    <xf numFmtId="0" fontId="7" fillId="0" borderId="9" xfId="0" applyFont="1" applyBorder="1"/>
    <xf numFmtId="168" fontId="0" fillId="0" borderId="0" xfId="0" applyNumberFormat="1"/>
    <xf numFmtId="4" fontId="5" fillId="0" borderId="9" xfId="2" applyNumberFormat="1" applyFont="1" applyBorder="1" applyAlignment="1">
      <alignment horizontal="left" wrapText="1"/>
    </xf>
    <xf numFmtId="49" fontId="7" fillId="3" borderId="9" xfId="0" applyNumberFormat="1" applyFont="1" applyFill="1" applyBorder="1" applyAlignment="1">
      <alignment wrapText="1"/>
    </xf>
    <xf numFmtId="4" fontId="8" fillId="0" borderId="9" xfId="2" applyNumberFormat="1" applyFont="1" applyBorder="1" applyAlignment="1">
      <alignment horizontal="left" wrapText="1"/>
    </xf>
    <xf numFmtId="167" fontId="9" fillId="0" borderId="9" xfId="3" applyFont="1" applyFill="1" applyBorder="1"/>
    <xf numFmtId="167" fontId="7" fillId="0" borderId="9" xfId="0" applyNumberFormat="1" applyFont="1" applyFill="1" applyBorder="1"/>
    <xf numFmtId="0" fontId="10" fillId="0" borderId="9" xfId="0" applyFont="1" applyBorder="1" applyAlignment="1">
      <alignment horizontal="justify" vertical="top" wrapText="1"/>
    </xf>
    <xf numFmtId="4" fontId="5" fillId="2" borderId="9" xfId="2" applyNumberFormat="1" applyFont="1" applyFill="1" applyBorder="1" applyAlignment="1">
      <alignment horizontal="left" wrapText="1"/>
    </xf>
    <xf numFmtId="49" fontId="10" fillId="0" borderId="9" xfId="0" applyNumberFormat="1" applyFont="1" applyBorder="1" applyAlignment="1">
      <alignment vertical="justify" wrapText="1"/>
    </xf>
    <xf numFmtId="0" fontId="10" fillId="4" borderId="9" xfId="0" applyFont="1" applyFill="1" applyBorder="1" applyAlignment="1">
      <alignment horizontal="justify" vertical="justify" wrapText="1"/>
    </xf>
    <xf numFmtId="168" fontId="7" fillId="0" borderId="9" xfId="0" applyNumberFormat="1" applyFont="1" applyFill="1" applyBorder="1"/>
    <xf numFmtId="0" fontId="5" fillId="2" borderId="9" xfId="2" applyFont="1" applyFill="1" applyBorder="1" applyAlignment="1">
      <alignment horizontal="justify" wrapText="1"/>
    </xf>
    <xf numFmtId="2" fontId="7" fillId="0" borderId="9" xfId="0" applyNumberFormat="1" applyFont="1" applyFill="1" applyBorder="1"/>
    <xf numFmtId="2" fontId="7" fillId="0" borderId="9" xfId="3" applyNumberFormat="1" applyFont="1" applyFill="1" applyBorder="1"/>
    <xf numFmtId="2" fontId="5" fillId="0" borderId="9" xfId="3" applyNumberFormat="1" applyFont="1" applyFill="1" applyBorder="1"/>
    <xf numFmtId="168" fontId="7" fillId="0" borderId="9" xfId="3" applyNumberFormat="1" applyFont="1" applyFill="1" applyBorder="1" applyAlignment="1">
      <alignment horizontal="center"/>
    </xf>
    <xf numFmtId="2" fontId="7" fillId="0" borderId="9" xfId="0" applyNumberFormat="1" applyFont="1" applyFill="1" applyBorder="1" applyAlignment="1">
      <alignment horizontal="center"/>
    </xf>
    <xf numFmtId="0" fontId="7" fillId="3" borderId="9" xfId="0" applyFont="1" applyFill="1" applyBorder="1" applyAlignment="1">
      <alignment vertical="top" wrapText="1"/>
    </xf>
    <xf numFmtId="167" fontId="5" fillId="0" borderId="9" xfId="0" applyNumberFormat="1" applyFont="1" applyFill="1" applyBorder="1"/>
    <xf numFmtId="0" fontId="7" fillId="0" borderId="9" xfId="0" applyFont="1" applyFill="1" applyBorder="1" applyAlignment="1">
      <alignment vertical="top" wrapText="1"/>
    </xf>
    <xf numFmtId="4" fontId="5" fillId="2" borderId="9" xfId="2" applyNumberFormat="1" applyFont="1" applyFill="1" applyBorder="1" applyAlignment="1">
      <alignment horizontal="left" vertical="justify" wrapText="1"/>
    </xf>
    <xf numFmtId="0" fontId="7" fillId="0" borderId="9" xfId="0" applyFont="1" applyBorder="1" applyAlignment="1">
      <alignment vertical="justify" wrapText="1"/>
    </xf>
    <xf numFmtId="0" fontId="2" fillId="5" borderId="9" xfId="2" applyFont="1" applyFill="1" applyBorder="1" applyAlignment="1">
      <alignment horizontal="left" wrapText="1"/>
    </xf>
    <xf numFmtId="0" fontId="5" fillId="2" borderId="9" xfId="0" applyFont="1" applyFill="1" applyBorder="1" applyAlignment="1">
      <alignment horizontal="left" wrapText="1"/>
    </xf>
    <xf numFmtId="0" fontId="7" fillId="0" borderId="9" xfId="0" applyFont="1" applyFill="1" applyBorder="1"/>
    <xf numFmtId="0" fontId="5" fillId="0" borderId="9" xfId="0" applyFont="1" applyBorder="1" applyAlignment="1">
      <alignment horizontal="left" vertical="center" wrapText="1"/>
    </xf>
    <xf numFmtId="0" fontId="5" fillId="2" borderId="9" xfId="2" applyFont="1" applyFill="1" applyBorder="1" applyAlignment="1">
      <alignment horizontal="left" vertical="center" wrapText="1"/>
    </xf>
    <xf numFmtId="0" fontId="5" fillId="0" borderId="9" xfId="2" applyFont="1" applyBorder="1" applyAlignment="1">
      <alignment horizontal="left" vertical="center" wrapText="1"/>
    </xf>
    <xf numFmtId="0" fontId="5" fillId="2" borderId="9" xfId="2" applyFont="1" applyFill="1" applyBorder="1" applyAlignment="1">
      <alignment wrapText="1"/>
    </xf>
    <xf numFmtId="0" fontId="5" fillId="0" borderId="9" xfId="2" applyFont="1" applyBorder="1" applyAlignment="1">
      <alignment wrapText="1"/>
    </xf>
    <xf numFmtId="0" fontId="5" fillId="0" borderId="9" xfId="2" applyFont="1" applyBorder="1" applyAlignment="1">
      <alignment horizontal="left" wrapText="1"/>
    </xf>
    <xf numFmtId="0" fontId="11" fillId="0" borderId="0" xfId="0" applyFont="1"/>
    <xf numFmtId="167" fontId="5" fillId="4" borderId="9" xfId="3" applyFont="1" applyFill="1" applyBorder="1"/>
    <xf numFmtId="0" fontId="2" fillId="6" borderId="9" xfId="2" applyFont="1" applyFill="1" applyBorder="1" applyAlignment="1">
      <alignment horizontal="left" vertical="top" wrapText="1"/>
    </xf>
    <xf numFmtId="2" fontId="7" fillId="0" borderId="9" xfId="0" applyNumberFormat="1" applyFont="1" applyFill="1" applyBorder="1" applyAlignment="1">
      <alignment horizontal="center" vertical="center"/>
    </xf>
    <xf numFmtId="0" fontId="2" fillId="0" borderId="9" xfId="2" applyFont="1" applyBorder="1" applyAlignment="1">
      <alignment horizontal="justify" vertical="top" wrapText="1"/>
    </xf>
    <xf numFmtId="0" fontId="5" fillId="0" borderId="9" xfId="2" applyFont="1" applyFill="1" applyBorder="1" applyAlignment="1">
      <alignment horizontal="left" vertical="top" wrapText="1"/>
    </xf>
    <xf numFmtId="0" fontId="0" fillId="0" borderId="0" xfId="0" applyFill="1"/>
    <xf numFmtId="0" fontId="2" fillId="0" borderId="9" xfId="2" applyFont="1" applyBorder="1" applyAlignment="1">
      <alignment horizontal="left" vertical="top" wrapText="1"/>
    </xf>
    <xf numFmtId="0" fontId="5" fillId="0" borderId="9" xfId="2" applyFont="1" applyBorder="1" applyAlignment="1">
      <alignment horizontal="left" vertical="top" wrapText="1"/>
    </xf>
    <xf numFmtId="167" fontId="9" fillId="0" borderId="9" xfId="0" applyNumberFormat="1" applyFont="1" applyFill="1" applyBorder="1"/>
    <xf numFmtId="0" fontId="7" fillId="0" borderId="2" xfId="0" applyFont="1" applyBorder="1"/>
    <xf numFmtId="0" fontId="12" fillId="0" borderId="2" xfId="0" applyFont="1" applyFill="1" applyBorder="1" applyAlignment="1">
      <alignment horizontal="justify" vertical="top" wrapText="1"/>
    </xf>
    <xf numFmtId="0" fontId="13" fillId="0" borderId="9" xfId="0" applyFont="1" applyFill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2" fillId="2" borderId="9" xfId="2" applyFont="1" applyFill="1" applyBorder="1" applyAlignment="1">
      <alignment horizontal="left" vertical="top" wrapText="1"/>
    </xf>
    <xf numFmtId="0" fontId="8" fillId="0" borderId="9" xfId="0" applyFont="1" applyBorder="1" applyAlignment="1">
      <alignment wrapText="1"/>
    </xf>
    <xf numFmtId="167" fontId="7" fillId="0" borderId="9" xfId="0" applyNumberFormat="1" applyFont="1" applyBorder="1"/>
    <xf numFmtId="0" fontId="14" fillId="0" borderId="0" xfId="0" applyFont="1"/>
    <xf numFmtId="167" fontId="15" fillId="0" borderId="0" xfId="0" applyNumberFormat="1" applyFont="1"/>
    <xf numFmtId="167" fontId="16" fillId="0" borderId="0" xfId="0" applyNumberFormat="1" applyFont="1"/>
    <xf numFmtId="167" fontId="0" fillId="0" borderId="0" xfId="0" applyNumberFormat="1"/>
    <xf numFmtId="0" fontId="5" fillId="4" borderId="0" xfId="0" applyFont="1" applyFill="1" applyAlignment="1">
      <alignment wrapText="1"/>
    </xf>
    <xf numFmtId="0" fontId="5" fillId="4" borderId="1" xfId="0" applyFont="1" applyFill="1" applyBorder="1" applyAlignment="1">
      <alignment horizontal="center" wrapText="1"/>
    </xf>
    <xf numFmtId="0" fontId="5" fillId="4" borderId="0" xfId="0" applyFont="1" applyFill="1" applyAlignment="1">
      <alignment horizontal="center" wrapText="1"/>
    </xf>
    <xf numFmtId="0" fontId="17" fillId="0" borderId="0" xfId="0" applyFont="1" applyFill="1" applyAlignment="1">
      <alignment wrapText="1"/>
    </xf>
    <xf numFmtId="0" fontId="18" fillId="4" borderId="0" xfId="0" applyFont="1" applyFill="1" applyAlignment="1">
      <alignment horizontal="center" vertical="top" wrapText="1"/>
    </xf>
    <xf numFmtId="0" fontId="18" fillId="4" borderId="0" xfId="0" applyFont="1" applyFill="1" applyAlignment="1">
      <alignment vertical="top" wrapText="1"/>
    </xf>
    <xf numFmtId="0" fontId="5" fillId="4" borderId="0" xfId="0" applyFont="1" applyFill="1" applyAlignment="1">
      <alignment horizontal="left" vertical="top" wrapText="1"/>
    </xf>
    <xf numFmtId="0" fontId="14" fillId="4" borderId="0" xfId="0" applyFont="1" applyFill="1"/>
    <xf numFmtId="0" fontId="0" fillId="4" borderId="0" xfId="0" applyFill="1"/>
  </cellXfs>
  <cellStyles count="4">
    <cellStyle name="Гиперссылка" xfId="1" builtinId="8"/>
    <cellStyle name="Обычный" xfId="0" builtinId="0"/>
    <cellStyle name="Обычный 2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46"/>
  <sheetViews>
    <sheetView tabSelected="1" zoomScale="55" zoomScaleNormal="55" workbookViewId="0">
      <pane xSplit="5" ySplit="6" topLeftCell="L109" activePane="bottomRight" state="frozen"/>
      <selection pane="topRight" activeCell="F1" sqref="F1"/>
      <selection pane="bottomLeft" activeCell="A7" sqref="A7"/>
      <selection pane="bottomRight" activeCell="C5" sqref="C5"/>
    </sheetView>
  </sheetViews>
  <sheetFormatPr defaultRowHeight="15" x14ac:dyDescent="0.25"/>
  <cols>
    <col min="1" max="1" width="46.140625" style="83" customWidth="1"/>
    <col min="2" max="2" width="18.7109375" bestFit="1" customWidth="1"/>
    <col min="3" max="3" width="18.28515625" customWidth="1"/>
    <col min="4" max="4" width="21" customWidth="1"/>
    <col min="5" max="5" width="17.5703125" customWidth="1"/>
    <col min="6" max="6" width="16.5703125" bestFit="1" customWidth="1"/>
    <col min="7" max="7" width="22.42578125" customWidth="1"/>
    <col min="8" max="8" width="15.5703125" bestFit="1" customWidth="1"/>
    <col min="9" max="9" width="15.28515625" customWidth="1"/>
    <col min="10" max="10" width="17.28515625" bestFit="1" customWidth="1"/>
    <col min="11" max="11" width="16.85546875" customWidth="1"/>
    <col min="12" max="12" width="15.5703125" bestFit="1" customWidth="1"/>
    <col min="13" max="13" width="16.42578125" customWidth="1"/>
    <col min="14" max="14" width="17.28515625" bestFit="1" customWidth="1"/>
    <col min="15" max="15" width="14.42578125" bestFit="1" customWidth="1"/>
    <col min="16" max="16" width="17.28515625" bestFit="1" customWidth="1"/>
    <col min="17" max="17" width="17" customWidth="1"/>
    <col min="18" max="18" width="17.28515625" bestFit="1" customWidth="1"/>
    <col min="19" max="19" width="16.7109375" customWidth="1"/>
    <col min="20" max="20" width="17.28515625" bestFit="1" customWidth="1"/>
    <col min="21" max="21" width="15.140625" customWidth="1"/>
    <col min="22" max="22" width="17.28515625" bestFit="1" customWidth="1"/>
    <col min="23" max="23" width="17" customWidth="1"/>
    <col min="24" max="24" width="15.5703125" bestFit="1" customWidth="1"/>
    <col min="25" max="25" width="16.140625" customWidth="1"/>
    <col min="26" max="26" width="17.28515625" bestFit="1" customWidth="1"/>
    <col min="27" max="27" width="16.140625" customWidth="1"/>
    <col min="28" max="28" width="15.5703125" bestFit="1" customWidth="1"/>
    <col min="29" max="29" width="13.5703125" bestFit="1" customWidth="1"/>
    <col min="30" max="30" width="17" bestFit="1" customWidth="1"/>
    <col min="31" max="31" width="13.5703125" bestFit="1" customWidth="1"/>
    <col min="32" max="32" width="32.140625" customWidth="1"/>
    <col min="33" max="33" width="11.7109375" customWidth="1"/>
  </cols>
  <sheetData>
    <row r="1" spans="1:33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3" ht="18.7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 t="s">
        <v>2</v>
      </c>
    </row>
    <row r="3" spans="1:33" x14ac:dyDescent="0.25">
      <c r="A3" s="4" t="s">
        <v>3</v>
      </c>
      <c r="B3" s="5" t="s">
        <v>4</v>
      </c>
      <c r="C3" s="5" t="s">
        <v>4</v>
      </c>
      <c r="D3" s="5" t="s">
        <v>5</v>
      </c>
      <c r="E3" s="6" t="s">
        <v>6</v>
      </c>
      <c r="F3" s="7" t="s">
        <v>7</v>
      </c>
      <c r="G3" s="8"/>
      <c r="H3" s="7" t="s">
        <v>8</v>
      </c>
      <c r="I3" s="8"/>
      <c r="J3" s="7" t="s">
        <v>9</v>
      </c>
      <c r="K3" s="8"/>
      <c r="L3" s="7" t="s">
        <v>10</v>
      </c>
      <c r="M3" s="8"/>
      <c r="N3" s="7" t="s">
        <v>11</v>
      </c>
      <c r="O3" s="8"/>
      <c r="P3" s="7" t="s">
        <v>12</v>
      </c>
      <c r="Q3" s="8"/>
      <c r="R3" s="7" t="s">
        <v>13</v>
      </c>
      <c r="S3" s="8"/>
      <c r="T3" s="7" t="s">
        <v>14</v>
      </c>
      <c r="U3" s="8"/>
      <c r="V3" s="7" t="s">
        <v>15</v>
      </c>
      <c r="W3" s="8"/>
      <c r="X3" s="7" t="s">
        <v>16</v>
      </c>
      <c r="Y3" s="8"/>
      <c r="Z3" s="7" t="s">
        <v>17</v>
      </c>
      <c r="AA3" s="8"/>
      <c r="AB3" s="7" t="s">
        <v>18</v>
      </c>
      <c r="AC3" s="8"/>
      <c r="AD3" s="7" t="s">
        <v>19</v>
      </c>
      <c r="AE3" s="8"/>
      <c r="AF3" s="4" t="s">
        <v>20</v>
      </c>
    </row>
    <row r="4" spans="1:33" ht="42.75" customHeight="1" x14ac:dyDescent="0.25">
      <c r="A4" s="9"/>
      <c r="B4" s="10"/>
      <c r="C4" s="10"/>
      <c r="D4" s="10"/>
      <c r="E4" s="11"/>
      <c r="F4" s="12"/>
      <c r="G4" s="13"/>
      <c r="H4" s="12"/>
      <c r="I4" s="13"/>
      <c r="J4" s="12"/>
      <c r="K4" s="13"/>
      <c r="L4" s="12"/>
      <c r="M4" s="13"/>
      <c r="N4" s="12"/>
      <c r="O4" s="13"/>
      <c r="P4" s="12"/>
      <c r="Q4" s="13"/>
      <c r="R4" s="12"/>
      <c r="S4" s="13"/>
      <c r="T4" s="12"/>
      <c r="U4" s="13"/>
      <c r="V4" s="12"/>
      <c r="W4" s="13"/>
      <c r="X4" s="12"/>
      <c r="Y4" s="13"/>
      <c r="Z4" s="12"/>
      <c r="AA4" s="13"/>
      <c r="AB4" s="12"/>
      <c r="AC4" s="13"/>
      <c r="AD4" s="12"/>
      <c r="AE4" s="13"/>
      <c r="AF4" s="9"/>
    </row>
    <row r="5" spans="1:33" ht="37.5" x14ac:dyDescent="0.25">
      <c r="A5" s="14"/>
      <c r="B5" s="15">
        <v>2024</v>
      </c>
      <c r="C5" s="16">
        <v>45597</v>
      </c>
      <c r="D5" s="16">
        <v>45597</v>
      </c>
      <c r="E5" s="16">
        <v>45597</v>
      </c>
      <c r="F5" s="17" t="s">
        <v>21</v>
      </c>
      <c r="G5" s="17" t="s">
        <v>22</v>
      </c>
      <c r="H5" s="17" t="s">
        <v>23</v>
      </c>
      <c r="I5" s="17" t="s">
        <v>24</v>
      </c>
      <c r="J5" s="17" t="s">
        <v>23</v>
      </c>
      <c r="K5" s="17" t="s">
        <v>24</v>
      </c>
      <c r="L5" s="17" t="s">
        <v>23</v>
      </c>
      <c r="M5" s="17" t="s">
        <v>24</v>
      </c>
      <c r="N5" s="17" t="s">
        <v>23</v>
      </c>
      <c r="O5" s="17" t="s">
        <v>24</v>
      </c>
      <c r="P5" s="17" t="s">
        <v>23</v>
      </c>
      <c r="Q5" s="17" t="s">
        <v>24</v>
      </c>
      <c r="R5" s="17" t="s">
        <v>23</v>
      </c>
      <c r="S5" s="17" t="s">
        <v>24</v>
      </c>
      <c r="T5" s="17" t="s">
        <v>23</v>
      </c>
      <c r="U5" s="17" t="s">
        <v>24</v>
      </c>
      <c r="V5" s="17" t="s">
        <v>23</v>
      </c>
      <c r="W5" s="17" t="s">
        <v>24</v>
      </c>
      <c r="X5" s="17" t="s">
        <v>23</v>
      </c>
      <c r="Y5" s="17" t="s">
        <v>24</v>
      </c>
      <c r="Z5" s="17" t="s">
        <v>23</v>
      </c>
      <c r="AA5" s="17" t="s">
        <v>24</v>
      </c>
      <c r="AB5" s="17" t="s">
        <v>23</v>
      </c>
      <c r="AC5" s="17" t="s">
        <v>24</v>
      </c>
      <c r="AD5" s="17" t="s">
        <v>23</v>
      </c>
      <c r="AE5" s="17" t="s">
        <v>24</v>
      </c>
      <c r="AF5" s="18"/>
    </row>
    <row r="6" spans="1:33" ht="18.75" x14ac:dyDescent="0.25">
      <c r="A6" s="19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  <c r="I6" s="20">
        <v>9</v>
      </c>
      <c r="J6" s="20">
        <v>10</v>
      </c>
      <c r="K6" s="20">
        <v>11</v>
      </c>
      <c r="L6" s="20">
        <v>12</v>
      </c>
      <c r="M6" s="20">
        <v>13</v>
      </c>
      <c r="N6" s="20">
        <v>14</v>
      </c>
      <c r="O6" s="20">
        <v>15</v>
      </c>
      <c r="P6" s="20">
        <v>16</v>
      </c>
      <c r="Q6" s="20">
        <v>17</v>
      </c>
      <c r="R6" s="20">
        <v>18</v>
      </c>
      <c r="S6" s="20">
        <v>19</v>
      </c>
      <c r="T6" s="20">
        <v>20</v>
      </c>
      <c r="U6" s="20">
        <v>21</v>
      </c>
      <c r="V6" s="20">
        <v>22</v>
      </c>
      <c r="W6" s="20">
        <v>23</v>
      </c>
      <c r="X6" s="20">
        <v>24</v>
      </c>
      <c r="Y6" s="20">
        <v>25</v>
      </c>
      <c r="Z6" s="20">
        <v>26</v>
      </c>
      <c r="AA6" s="20">
        <v>27</v>
      </c>
      <c r="AB6" s="20">
        <v>28</v>
      </c>
      <c r="AC6" s="20">
        <v>29</v>
      </c>
      <c r="AD6" s="20">
        <v>30</v>
      </c>
      <c r="AE6" s="20">
        <v>31</v>
      </c>
      <c r="AF6" s="21">
        <v>32</v>
      </c>
    </row>
    <row r="7" spans="1:33" ht="37.5" x14ac:dyDescent="0.25">
      <c r="A7" s="22" t="s">
        <v>25</v>
      </c>
      <c r="B7" s="20"/>
      <c r="C7" s="2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1"/>
    </row>
    <row r="8" spans="1:33" ht="18.75" x14ac:dyDescent="0.25">
      <c r="A8" s="24" t="s">
        <v>26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1"/>
    </row>
    <row r="9" spans="1:33" ht="56.25" customHeight="1" x14ac:dyDescent="0.25">
      <c r="A9" s="25" t="s">
        <v>27</v>
      </c>
      <c r="B9" s="26">
        <f>B10</f>
        <v>645.09</v>
      </c>
      <c r="C9" s="27">
        <f>C10</f>
        <v>165.77</v>
      </c>
      <c r="D9" s="27">
        <f>D10</f>
        <v>385.45000000000005</v>
      </c>
      <c r="E9" s="27">
        <f>E10</f>
        <v>385.45000000000005</v>
      </c>
      <c r="F9" s="27"/>
      <c r="G9" s="26"/>
      <c r="H9" s="27"/>
      <c r="I9" s="27"/>
      <c r="J9" s="27"/>
      <c r="K9" s="27"/>
      <c r="L9" s="27"/>
      <c r="M9" s="27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8"/>
    </row>
    <row r="10" spans="1:33" ht="18.75" x14ac:dyDescent="0.3">
      <c r="A10" s="29" t="s">
        <v>28</v>
      </c>
      <c r="B10" s="30">
        <f>B12+B11</f>
        <v>645.09</v>
      </c>
      <c r="C10" s="31">
        <f>C12+C11</f>
        <v>165.77</v>
      </c>
      <c r="D10" s="31">
        <f>D11+D12</f>
        <v>385.45000000000005</v>
      </c>
      <c r="E10" s="31">
        <f>E12+E11</f>
        <v>385.45000000000005</v>
      </c>
      <c r="F10" s="32">
        <f>E10/B10*100</f>
        <v>59.751352524453964</v>
      </c>
      <c r="G10" s="33">
        <f>E10/C10*100</f>
        <v>232.52096277975508</v>
      </c>
      <c r="H10" s="31">
        <f>H11+H12</f>
        <v>0</v>
      </c>
      <c r="I10" s="31">
        <f t="shared" ref="I10:AE10" si="0">I11+I12</f>
        <v>0</v>
      </c>
      <c r="J10" s="31">
        <f t="shared" si="0"/>
        <v>0</v>
      </c>
      <c r="K10" s="31">
        <f t="shared" si="0"/>
        <v>0</v>
      </c>
      <c r="L10" s="31">
        <f t="shared" si="0"/>
        <v>0</v>
      </c>
      <c r="M10" s="31">
        <f t="shared" si="0"/>
        <v>0</v>
      </c>
      <c r="N10" s="30">
        <f>N12+N11</f>
        <v>165.77</v>
      </c>
      <c r="O10" s="31">
        <f t="shared" si="0"/>
        <v>154.07</v>
      </c>
      <c r="P10" s="31">
        <f t="shared" si="0"/>
        <v>0</v>
      </c>
      <c r="Q10" s="31">
        <f t="shared" si="0"/>
        <v>6.75</v>
      </c>
      <c r="R10" s="31">
        <f t="shared" si="0"/>
        <v>0</v>
      </c>
      <c r="S10" s="31">
        <f t="shared" si="0"/>
        <v>0</v>
      </c>
      <c r="T10" s="30">
        <v>159.02000000000001</v>
      </c>
      <c r="U10" s="31">
        <f t="shared" si="0"/>
        <v>113.76</v>
      </c>
      <c r="V10" s="31">
        <f t="shared" si="0"/>
        <v>0</v>
      </c>
      <c r="W10" s="31">
        <f t="shared" si="0"/>
        <v>0</v>
      </c>
      <c r="X10" s="31">
        <f t="shared" si="0"/>
        <v>0</v>
      </c>
      <c r="Y10" s="31">
        <f t="shared" si="0"/>
        <v>0</v>
      </c>
      <c r="Z10" s="30">
        <f t="shared" si="0"/>
        <v>159.02000000000001</v>
      </c>
      <c r="AA10" s="31">
        <f t="shared" si="0"/>
        <v>110.87</v>
      </c>
      <c r="AB10" s="31">
        <f t="shared" si="0"/>
        <v>0</v>
      </c>
      <c r="AC10" s="31">
        <f t="shared" si="0"/>
        <v>0</v>
      </c>
      <c r="AD10" s="30">
        <f t="shared" si="0"/>
        <v>161.27000000000001</v>
      </c>
      <c r="AE10" s="31">
        <f t="shared" si="0"/>
        <v>0</v>
      </c>
      <c r="AF10" s="34"/>
      <c r="AG10" s="35"/>
    </row>
    <row r="11" spans="1:33" ht="18.75" x14ac:dyDescent="0.3">
      <c r="A11" s="29" t="s">
        <v>29</v>
      </c>
      <c r="B11" s="30">
        <f>H11+J11+L11+N11+P11+R11+T11+V11+X11+Z11+AB11+AD11</f>
        <v>152.29</v>
      </c>
      <c r="C11" s="31">
        <f>H11+J11+L11+N11</f>
        <v>38.07</v>
      </c>
      <c r="D11" s="31">
        <f>E11</f>
        <v>114.22</v>
      </c>
      <c r="E11" s="31">
        <f>K11+M11+O11+Q11+S11+U11+W11+Y11+AA11+AC11+AE11</f>
        <v>114.22</v>
      </c>
      <c r="F11" s="32">
        <f>E11/B11*100</f>
        <v>75.001641604832898</v>
      </c>
      <c r="G11" s="33">
        <f>E11/C11*100</f>
        <v>300.02626740215391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0">
        <v>38.07</v>
      </c>
      <c r="O11" s="31">
        <v>38.07</v>
      </c>
      <c r="P11" s="31"/>
      <c r="Q11" s="31"/>
      <c r="R11" s="31"/>
      <c r="S11" s="31"/>
      <c r="T11" s="30">
        <v>38.08</v>
      </c>
      <c r="U11" s="31">
        <v>38.08</v>
      </c>
      <c r="V11" s="31"/>
      <c r="W11" s="31"/>
      <c r="X11" s="31"/>
      <c r="Y11" s="31"/>
      <c r="Z11" s="30">
        <v>38.07</v>
      </c>
      <c r="AA11" s="31">
        <v>38.07</v>
      </c>
      <c r="AB11" s="31"/>
      <c r="AC11" s="31"/>
      <c r="AD11" s="30">
        <v>38.07</v>
      </c>
      <c r="AE11" s="31"/>
      <c r="AF11" s="34"/>
      <c r="AG11" s="35"/>
    </row>
    <row r="12" spans="1:33" ht="30" customHeight="1" x14ac:dyDescent="0.3">
      <c r="A12" s="36" t="s">
        <v>30</v>
      </c>
      <c r="B12" s="30">
        <f>H12+J12+L12+N12+P12+R12+T12+V12+X12+Z12+AB12+AD12</f>
        <v>492.8</v>
      </c>
      <c r="C12" s="31">
        <f>H12+J12+L12+N12</f>
        <v>127.7</v>
      </c>
      <c r="D12" s="31">
        <f>E12</f>
        <v>271.23</v>
      </c>
      <c r="E12" s="31">
        <f>K12+M12+O12+Q12+S12+U12+W12+Y12+AA12+AC12+AE12+I12</f>
        <v>271.23</v>
      </c>
      <c r="F12" s="32">
        <f>E12/B12*100</f>
        <v>55.038555194805191</v>
      </c>
      <c r="G12" s="33">
        <f>E12/C12*100</f>
        <v>212.39624119028977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0">
        <v>127.7</v>
      </c>
      <c r="O12" s="31">
        <v>116</v>
      </c>
      <c r="P12" s="31"/>
      <c r="Q12" s="31">
        <v>6.75</v>
      </c>
      <c r="R12" s="31"/>
      <c r="S12" s="31"/>
      <c r="T12" s="30">
        <v>120.95</v>
      </c>
      <c r="U12" s="31">
        <v>75.680000000000007</v>
      </c>
      <c r="V12" s="31"/>
      <c r="W12" s="31"/>
      <c r="X12" s="31"/>
      <c r="Y12" s="31"/>
      <c r="Z12" s="30">
        <v>120.95</v>
      </c>
      <c r="AA12" s="31">
        <v>72.8</v>
      </c>
      <c r="AB12" s="31"/>
      <c r="AC12" s="31"/>
      <c r="AD12" s="30">
        <v>123.2</v>
      </c>
      <c r="AE12" s="32"/>
      <c r="AF12" s="37" t="s">
        <v>31</v>
      </c>
      <c r="AG12" s="35"/>
    </row>
    <row r="13" spans="1:33" ht="37.5" x14ac:dyDescent="0.3">
      <c r="A13" s="38" t="s">
        <v>32</v>
      </c>
      <c r="B13" s="39">
        <f>H13+J13+L13+N13+P13+R13+T13+V13+X13+Z13+AB13+AD13</f>
        <v>65.319999999999993</v>
      </c>
      <c r="C13" s="31">
        <f>H13+J13+L13+N13+P13+R13+T13+V13+X13</f>
        <v>32.659999999999997</v>
      </c>
      <c r="D13" s="31">
        <f>E13</f>
        <v>16.329999999999998</v>
      </c>
      <c r="E13" s="31">
        <f>K13+M13+O13+Q13+S13+U13+W13+Y13+AA13+AC13+AE13+I13</f>
        <v>16.329999999999998</v>
      </c>
      <c r="F13" s="32">
        <f>E13/B13*100</f>
        <v>25</v>
      </c>
      <c r="G13" s="33">
        <f>E13/C13*100</f>
        <v>50</v>
      </c>
      <c r="H13" s="32"/>
      <c r="I13" s="32"/>
      <c r="J13" s="32"/>
      <c r="K13" s="32"/>
      <c r="L13" s="32"/>
      <c r="M13" s="32"/>
      <c r="N13" s="30">
        <v>16.329999999999998</v>
      </c>
      <c r="O13" s="31">
        <v>16.329999999999998</v>
      </c>
      <c r="P13" s="31"/>
      <c r="Q13" s="31"/>
      <c r="R13" s="31"/>
      <c r="S13" s="31"/>
      <c r="T13" s="30">
        <v>16.329999999999998</v>
      </c>
      <c r="U13" s="31"/>
      <c r="V13" s="31"/>
      <c r="W13" s="31"/>
      <c r="X13" s="31"/>
      <c r="Y13" s="31"/>
      <c r="Z13" s="30">
        <v>16.329999999999998</v>
      </c>
      <c r="AA13" s="31"/>
      <c r="AB13" s="31"/>
      <c r="AC13" s="31"/>
      <c r="AD13" s="30">
        <v>16.329999999999998</v>
      </c>
      <c r="AE13" s="32"/>
      <c r="AF13" s="34"/>
      <c r="AG13" s="35"/>
    </row>
    <row r="14" spans="1:33" ht="112.5" x14ac:dyDescent="0.3">
      <c r="A14" s="25" t="s">
        <v>33</v>
      </c>
      <c r="B14" s="40"/>
      <c r="C14" s="40"/>
      <c r="D14" s="40"/>
      <c r="E14" s="40"/>
      <c r="F14" s="33"/>
      <c r="G14" s="33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1" t="s">
        <v>34</v>
      </c>
      <c r="AG14" s="35"/>
    </row>
    <row r="15" spans="1:33" ht="18.75" x14ac:dyDescent="0.3">
      <c r="A15" s="29" t="s">
        <v>28</v>
      </c>
      <c r="B15" s="40">
        <f>B16</f>
        <v>9983.5</v>
      </c>
      <c r="C15" s="40">
        <f>C16</f>
        <v>5790.4000000000005</v>
      </c>
      <c r="D15" s="40">
        <f>D16</f>
        <v>2673.51</v>
      </c>
      <c r="E15" s="40">
        <f>E16</f>
        <v>2673.51</v>
      </c>
      <c r="F15" s="33">
        <f>E15/B15*100</f>
        <v>26.779285821605654</v>
      </c>
      <c r="G15" s="33">
        <f>E15/C15*100</f>
        <v>46.171421663442942</v>
      </c>
      <c r="H15" s="40">
        <f>H16</f>
        <v>758.66</v>
      </c>
      <c r="I15" s="40">
        <f t="shared" ref="I15:AE15" si="1">I16</f>
        <v>733.85</v>
      </c>
      <c r="J15" s="40">
        <f t="shared" si="1"/>
        <v>838.79</v>
      </c>
      <c r="K15" s="40">
        <f t="shared" si="1"/>
        <v>646.39</v>
      </c>
      <c r="L15" s="40">
        <f t="shared" si="1"/>
        <v>838.59</v>
      </c>
      <c r="M15" s="40">
        <f t="shared" si="1"/>
        <v>647.1</v>
      </c>
      <c r="N15" s="40">
        <f t="shared" si="1"/>
        <v>838.59</v>
      </c>
      <c r="O15" s="40">
        <f t="shared" si="1"/>
        <v>646.16999999999996</v>
      </c>
      <c r="P15" s="40">
        <f t="shared" si="1"/>
        <v>838.59</v>
      </c>
      <c r="Q15" s="40">
        <f t="shared" si="1"/>
        <v>645.28</v>
      </c>
      <c r="R15" s="40">
        <f t="shared" si="1"/>
        <v>838.59</v>
      </c>
      <c r="S15" s="40">
        <f t="shared" si="1"/>
        <v>645.73</v>
      </c>
      <c r="T15" s="40">
        <f t="shared" si="1"/>
        <v>838.59</v>
      </c>
      <c r="U15" s="40">
        <f t="shared" si="1"/>
        <v>640</v>
      </c>
      <c r="V15" s="40">
        <f t="shared" si="1"/>
        <v>838.59</v>
      </c>
      <c r="W15" s="40">
        <f t="shared" si="1"/>
        <v>639.26</v>
      </c>
      <c r="X15" s="40">
        <f t="shared" si="1"/>
        <v>838.59</v>
      </c>
      <c r="Y15" s="40">
        <f t="shared" si="1"/>
        <v>1339.89</v>
      </c>
      <c r="Z15" s="40">
        <f t="shared" si="1"/>
        <v>838.59</v>
      </c>
      <c r="AA15" s="40">
        <f t="shared" si="1"/>
        <v>645.1</v>
      </c>
      <c r="AB15" s="40">
        <f t="shared" si="1"/>
        <v>838.58</v>
      </c>
      <c r="AC15" s="40">
        <f t="shared" si="1"/>
        <v>0</v>
      </c>
      <c r="AD15" s="40">
        <f t="shared" si="1"/>
        <v>838.75</v>
      </c>
      <c r="AE15" s="40">
        <f t="shared" si="1"/>
        <v>0</v>
      </c>
      <c r="AF15" s="34"/>
      <c r="AG15" s="35"/>
    </row>
    <row r="16" spans="1:33" ht="18.75" x14ac:dyDescent="0.3">
      <c r="A16" s="36" t="s">
        <v>30</v>
      </c>
      <c r="B16" s="30">
        <f>H16+J16+L16+N16+P16+R16+T16+V16+X16+Z16+AB16+AD16</f>
        <v>9983.5</v>
      </c>
      <c r="C16" s="30">
        <f>H16+J16+L16+N16+P16+R16+T16</f>
        <v>5790.4000000000005</v>
      </c>
      <c r="D16" s="30">
        <f>E16</f>
        <v>2673.51</v>
      </c>
      <c r="E16" s="30">
        <f>I16+K16+M16+O16</f>
        <v>2673.51</v>
      </c>
      <c r="F16" s="33">
        <f>E16/B16*100</f>
        <v>26.779285821605654</v>
      </c>
      <c r="G16" s="33">
        <f>E16/C16*100</f>
        <v>46.171421663442942</v>
      </c>
      <c r="H16" s="40">
        <v>758.66</v>
      </c>
      <c r="I16" s="40">
        <v>733.85</v>
      </c>
      <c r="J16" s="40">
        <v>838.79</v>
      </c>
      <c r="K16" s="40">
        <v>646.39</v>
      </c>
      <c r="L16" s="40">
        <v>838.59</v>
      </c>
      <c r="M16" s="40">
        <v>647.1</v>
      </c>
      <c r="N16" s="40">
        <v>838.59</v>
      </c>
      <c r="O16" s="40">
        <v>646.16999999999996</v>
      </c>
      <c r="P16" s="40">
        <v>838.59</v>
      </c>
      <c r="Q16" s="40">
        <v>645.28</v>
      </c>
      <c r="R16" s="40">
        <v>838.59</v>
      </c>
      <c r="S16" s="40">
        <v>645.73</v>
      </c>
      <c r="T16" s="40">
        <v>838.59</v>
      </c>
      <c r="U16" s="40">
        <v>640</v>
      </c>
      <c r="V16" s="40">
        <v>838.59</v>
      </c>
      <c r="W16" s="40">
        <v>639.26</v>
      </c>
      <c r="X16" s="40">
        <v>838.59</v>
      </c>
      <c r="Y16" s="40">
        <v>1339.89</v>
      </c>
      <c r="Z16" s="40">
        <v>838.59</v>
      </c>
      <c r="AA16" s="40">
        <v>645.1</v>
      </c>
      <c r="AB16" s="40">
        <v>838.58</v>
      </c>
      <c r="AC16" s="40"/>
      <c r="AD16" s="40">
        <v>838.75</v>
      </c>
      <c r="AE16" s="40"/>
      <c r="AF16" s="34"/>
      <c r="AG16" s="35"/>
    </row>
    <row r="17" spans="1:33" ht="168.75" x14ac:dyDescent="0.3">
      <c r="A17" s="42" t="s">
        <v>35</v>
      </c>
      <c r="B17" s="40"/>
      <c r="C17" s="40"/>
      <c r="D17" s="40"/>
      <c r="E17" s="40"/>
      <c r="F17" s="33"/>
      <c r="G17" s="33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3" t="s">
        <v>36</v>
      </c>
      <c r="AG17" s="35"/>
    </row>
    <row r="18" spans="1:33" ht="18.75" x14ac:dyDescent="0.3">
      <c r="A18" s="29" t="s">
        <v>28</v>
      </c>
      <c r="B18" s="40">
        <f>B19+B20</f>
        <v>3114.35</v>
      </c>
      <c r="C18" s="40">
        <f>C19+C20</f>
        <v>1017.0799999999999</v>
      </c>
      <c r="D18" s="40">
        <f>D19+D20</f>
        <v>2750.3100000000004</v>
      </c>
      <c r="E18" s="40">
        <f>E19+E20</f>
        <v>2750.3100000000004</v>
      </c>
      <c r="F18" s="33">
        <f>E18/B18*100</f>
        <v>88.31088349093713</v>
      </c>
      <c r="G18" s="33">
        <f>E18/C18*100</f>
        <v>270.41235694340668</v>
      </c>
      <c r="H18" s="40">
        <f t="shared" ref="H18:AE18" si="2">H19+H20</f>
        <v>351.32</v>
      </c>
      <c r="I18" s="40">
        <f t="shared" si="2"/>
        <v>256.21000000000004</v>
      </c>
      <c r="J18" s="40">
        <f t="shared" si="2"/>
        <v>216.67</v>
      </c>
      <c r="K18" s="40">
        <f t="shared" si="2"/>
        <v>251.63</v>
      </c>
      <c r="L18" s="40">
        <f t="shared" si="2"/>
        <v>385.99</v>
      </c>
      <c r="M18" s="40">
        <f t="shared" si="2"/>
        <v>318.68</v>
      </c>
      <c r="N18" s="40">
        <f t="shared" si="2"/>
        <v>371.54</v>
      </c>
      <c r="O18" s="40">
        <f t="shared" si="2"/>
        <v>276.31</v>
      </c>
      <c r="P18" s="40">
        <f t="shared" si="2"/>
        <v>306.22000000000003</v>
      </c>
      <c r="Q18" s="40">
        <f t="shared" si="2"/>
        <v>263.17</v>
      </c>
      <c r="R18" s="40">
        <f t="shared" si="2"/>
        <v>278.45999999999998</v>
      </c>
      <c r="S18" s="40">
        <f t="shared" si="2"/>
        <v>288.14</v>
      </c>
      <c r="T18" s="40">
        <f t="shared" si="2"/>
        <v>387.73</v>
      </c>
      <c r="U18" s="40">
        <f t="shared" si="2"/>
        <v>555.74</v>
      </c>
      <c r="V18" s="40">
        <f t="shared" si="2"/>
        <v>203.88</v>
      </c>
      <c r="W18" s="40">
        <f t="shared" si="2"/>
        <v>230.77</v>
      </c>
      <c r="X18" s="40">
        <f t="shared" si="2"/>
        <v>150.26</v>
      </c>
      <c r="Y18" s="40">
        <f t="shared" si="2"/>
        <v>122.94</v>
      </c>
      <c r="Z18" s="40">
        <f t="shared" si="2"/>
        <v>116.46</v>
      </c>
      <c r="AA18" s="40">
        <f t="shared" si="2"/>
        <v>186.72000000000003</v>
      </c>
      <c r="AB18" s="40">
        <f t="shared" si="2"/>
        <v>171.61</v>
      </c>
      <c r="AC18" s="40">
        <f t="shared" si="2"/>
        <v>0</v>
      </c>
      <c r="AD18" s="40">
        <f t="shared" si="2"/>
        <v>193.08</v>
      </c>
      <c r="AE18" s="40">
        <f t="shared" si="2"/>
        <v>0</v>
      </c>
      <c r="AF18" s="34"/>
      <c r="AG18" s="35"/>
    </row>
    <row r="19" spans="1:33" ht="135" customHeight="1" x14ac:dyDescent="0.3">
      <c r="A19" s="29" t="s">
        <v>29</v>
      </c>
      <c r="B19" s="30">
        <f>H19+J19+L19+N19+P19+R19+T19+V19+X19+Z19+AB19+AD19</f>
        <v>3040.15</v>
      </c>
      <c r="C19" s="30">
        <f>H19+J19+L19</f>
        <v>946.43</v>
      </c>
      <c r="D19" s="30">
        <f>E19</f>
        <v>2541.5700000000002</v>
      </c>
      <c r="E19" s="30">
        <f>K19+M19+O19+Q19+S19+U19+W19+Y19+AA19+AC19+AE19+I19</f>
        <v>2541.5700000000002</v>
      </c>
      <c r="F19" s="33">
        <f>E19/B19*100</f>
        <v>83.600151308323603</v>
      </c>
      <c r="G19" s="33">
        <f>E19/C19*100</f>
        <v>268.54283993533596</v>
      </c>
      <c r="H19" s="40">
        <v>343.77</v>
      </c>
      <c r="I19" s="40">
        <v>248.71</v>
      </c>
      <c r="J19" s="40">
        <v>216.67</v>
      </c>
      <c r="K19" s="40">
        <v>251.63</v>
      </c>
      <c r="L19" s="40">
        <v>385.99</v>
      </c>
      <c r="M19" s="40">
        <v>318.68</v>
      </c>
      <c r="N19" s="40">
        <v>313.99</v>
      </c>
      <c r="O19" s="40">
        <v>270.79000000000002</v>
      </c>
      <c r="P19" s="40">
        <v>306.22000000000003</v>
      </c>
      <c r="Q19" s="40">
        <v>263.17</v>
      </c>
      <c r="R19" s="40">
        <v>278.45999999999998</v>
      </c>
      <c r="S19" s="40">
        <v>288.14</v>
      </c>
      <c r="T19" s="40">
        <v>382.18</v>
      </c>
      <c r="U19" s="40">
        <v>550.19000000000005</v>
      </c>
      <c r="V19" s="40">
        <v>185.01</v>
      </c>
      <c r="W19" s="40">
        <v>211.9</v>
      </c>
      <c r="X19" s="40">
        <v>150.26</v>
      </c>
      <c r="Y19" s="40"/>
      <c r="Z19" s="40">
        <v>112.91</v>
      </c>
      <c r="AA19" s="40">
        <v>138.36000000000001</v>
      </c>
      <c r="AB19" s="40">
        <v>171.61</v>
      </c>
      <c r="AC19" s="40"/>
      <c r="AD19" s="40">
        <v>193.08</v>
      </c>
      <c r="AE19" s="40"/>
      <c r="AF19" s="44" t="s">
        <v>37</v>
      </c>
      <c r="AG19" s="35"/>
    </row>
    <row r="20" spans="1:33" ht="18.75" x14ac:dyDescent="0.3">
      <c r="A20" s="36" t="s">
        <v>30</v>
      </c>
      <c r="B20" s="30">
        <f>H20+N20+T20+Z20</f>
        <v>74.199999999999989</v>
      </c>
      <c r="C20" s="30">
        <f>H20+J20+L20+N20+P20+R20+T20</f>
        <v>70.649999999999991</v>
      </c>
      <c r="D20" s="30">
        <f>E20</f>
        <v>208.74</v>
      </c>
      <c r="E20" s="30">
        <f>K20+M20+O20+Q20+S20+U20+W20+Y20+AA20+AC20+AE20+I20</f>
        <v>208.74</v>
      </c>
      <c r="F20" s="33">
        <f>E20/B20*100</f>
        <v>281.32075471698118</v>
      </c>
      <c r="G20" s="33">
        <f>E20/C20*100</f>
        <v>295.45647558386418</v>
      </c>
      <c r="H20" s="40">
        <v>7.55</v>
      </c>
      <c r="I20" s="40">
        <v>7.5</v>
      </c>
      <c r="J20" s="40"/>
      <c r="K20" s="40"/>
      <c r="L20" s="40"/>
      <c r="M20" s="40"/>
      <c r="N20" s="40">
        <v>57.55</v>
      </c>
      <c r="O20" s="40">
        <v>5.52</v>
      </c>
      <c r="P20" s="40"/>
      <c r="Q20" s="40"/>
      <c r="R20" s="40"/>
      <c r="S20" s="40"/>
      <c r="T20" s="40">
        <v>5.55</v>
      </c>
      <c r="U20" s="40">
        <v>5.55</v>
      </c>
      <c r="V20" s="40">
        <v>18.87</v>
      </c>
      <c r="W20" s="40">
        <v>18.87</v>
      </c>
      <c r="X20" s="40"/>
      <c r="Y20" s="40">
        <v>122.94</v>
      </c>
      <c r="Z20" s="40">
        <v>3.55</v>
      </c>
      <c r="AA20" s="40">
        <v>48.36</v>
      </c>
      <c r="AB20" s="40"/>
      <c r="AC20" s="40"/>
      <c r="AD20" s="40"/>
      <c r="AE20" s="40"/>
      <c r="AF20" s="34"/>
      <c r="AG20" s="35"/>
    </row>
    <row r="21" spans="1:33" ht="112.5" x14ac:dyDescent="0.3">
      <c r="A21" s="42" t="s">
        <v>38</v>
      </c>
      <c r="B21" s="40"/>
      <c r="C21" s="40"/>
      <c r="D21" s="40"/>
      <c r="E21" s="40"/>
      <c r="F21" s="33"/>
      <c r="G21" s="33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34"/>
      <c r="AG21" s="35"/>
    </row>
    <row r="22" spans="1:33" ht="18.75" x14ac:dyDescent="0.3">
      <c r="A22" s="29" t="s">
        <v>28</v>
      </c>
      <c r="B22" s="40">
        <f>B23</f>
        <v>2.8</v>
      </c>
      <c r="C22" s="45">
        <f>C23</f>
        <v>2.8</v>
      </c>
      <c r="D22" s="45">
        <f>I22+K22+M22+O22+Q22+S22+U22+W22+Y22+AA22+AC22+AE22</f>
        <v>2.79</v>
      </c>
      <c r="E22" s="45">
        <f>E23</f>
        <v>2.79</v>
      </c>
      <c r="F22" s="32">
        <f>E22/B22*100</f>
        <v>99.642857142857153</v>
      </c>
      <c r="G22" s="33">
        <f>E22/C22*100</f>
        <v>99.642857142857153</v>
      </c>
      <c r="H22" s="45">
        <f>H23</f>
        <v>0</v>
      </c>
      <c r="I22" s="45">
        <f t="shared" ref="I22:AE23" si="3">I23</f>
        <v>0</v>
      </c>
      <c r="J22" s="45">
        <f t="shared" si="3"/>
        <v>0</v>
      </c>
      <c r="K22" s="45">
        <f t="shared" si="3"/>
        <v>0</v>
      </c>
      <c r="L22" s="45">
        <f t="shared" si="3"/>
        <v>0</v>
      </c>
      <c r="M22" s="45">
        <f t="shared" si="3"/>
        <v>0</v>
      </c>
      <c r="N22" s="45">
        <f t="shared" si="3"/>
        <v>0</v>
      </c>
      <c r="O22" s="45">
        <f t="shared" si="3"/>
        <v>0</v>
      </c>
      <c r="P22" s="40">
        <f t="shared" si="3"/>
        <v>2.8</v>
      </c>
      <c r="Q22" s="45">
        <f t="shared" si="3"/>
        <v>2.79</v>
      </c>
      <c r="R22" s="45">
        <f t="shared" si="3"/>
        <v>0</v>
      </c>
      <c r="S22" s="45">
        <f t="shared" si="3"/>
        <v>0</v>
      </c>
      <c r="T22" s="45">
        <f t="shared" si="3"/>
        <v>0</v>
      </c>
      <c r="U22" s="45">
        <f t="shared" si="3"/>
        <v>0</v>
      </c>
      <c r="V22" s="45">
        <f t="shared" si="3"/>
        <v>0</v>
      </c>
      <c r="W22" s="45">
        <f t="shared" si="3"/>
        <v>0</v>
      </c>
      <c r="X22" s="45">
        <f t="shared" si="3"/>
        <v>0</v>
      </c>
      <c r="Y22" s="45">
        <f t="shared" si="3"/>
        <v>0</v>
      </c>
      <c r="Z22" s="45">
        <f t="shared" si="3"/>
        <v>0</v>
      </c>
      <c r="AA22" s="45">
        <f t="shared" si="3"/>
        <v>0</v>
      </c>
      <c r="AB22" s="45">
        <f t="shared" si="3"/>
        <v>0</v>
      </c>
      <c r="AC22" s="45">
        <f t="shared" si="3"/>
        <v>0</v>
      </c>
      <c r="AD22" s="45">
        <f t="shared" si="3"/>
        <v>0</v>
      </c>
      <c r="AE22" s="45">
        <f t="shared" si="3"/>
        <v>0</v>
      </c>
      <c r="AF22" s="34"/>
      <c r="AG22" s="35"/>
    </row>
    <row r="23" spans="1:33" ht="18.75" x14ac:dyDescent="0.3">
      <c r="A23" s="29" t="s">
        <v>39</v>
      </c>
      <c r="B23" s="30">
        <f>H23+J23+L23+N23+P23+R23+T23+V23+X23+Z23+AB23+AD23</f>
        <v>2.8</v>
      </c>
      <c r="C23" s="31">
        <f>H23+J23+L23+N23+P23+R23+T23</f>
        <v>2.8</v>
      </c>
      <c r="D23" s="31">
        <f>I23+K23+M23+O23+Q23+S23+U23+W23+Y23+AA23+AC23+AE23</f>
        <v>2.79</v>
      </c>
      <c r="E23" s="31">
        <f>K23+M23+O23+Q23+S23+U23+W23+Y23+AA23+AC23+AE23</f>
        <v>2.79</v>
      </c>
      <c r="F23" s="32">
        <f>E23/B23*100</f>
        <v>99.642857142857153</v>
      </c>
      <c r="G23" s="33">
        <f>E23/C23*100</f>
        <v>99.642857142857153</v>
      </c>
      <c r="H23" s="45">
        <f>H24</f>
        <v>0</v>
      </c>
      <c r="I23" s="45">
        <f t="shared" si="3"/>
        <v>0</v>
      </c>
      <c r="J23" s="45">
        <f t="shared" si="3"/>
        <v>0</v>
      </c>
      <c r="K23" s="45">
        <f t="shared" si="3"/>
        <v>0</v>
      </c>
      <c r="L23" s="45">
        <f t="shared" si="3"/>
        <v>0</v>
      </c>
      <c r="M23" s="45">
        <f t="shared" si="3"/>
        <v>0</v>
      </c>
      <c r="N23" s="45">
        <f t="shared" si="3"/>
        <v>0</v>
      </c>
      <c r="O23" s="45">
        <f t="shared" si="3"/>
        <v>0</v>
      </c>
      <c r="P23" s="40">
        <v>2.8</v>
      </c>
      <c r="Q23" s="45">
        <v>2.79</v>
      </c>
      <c r="R23" s="45">
        <f t="shared" si="3"/>
        <v>0</v>
      </c>
      <c r="S23" s="45">
        <f t="shared" si="3"/>
        <v>0</v>
      </c>
      <c r="T23" s="45">
        <f t="shared" si="3"/>
        <v>0</v>
      </c>
      <c r="U23" s="45">
        <f t="shared" si="3"/>
        <v>0</v>
      </c>
      <c r="V23" s="45">
        <f t="shared" si="3"/>
        <v>0</v>
      </c>
      <c r="W23" s="45">
        <f t="shared" si="3"/>
        <v>0</v>
      </c>
      <c r="X23" s="45">
        <f t="shared" si="3"/>
        <v>0</v>
      </c>
      <c r="Y23" s="45">
        <f t="shared" si="3"/>
        <v>0</v>
      </c>
      <c r="Z23" s="45">
        <f t="shared" si="3"/>
        <v>0</v>
      </c>
      <c r="AA23" s="45">
        <f t="shared" si="3"/>
        <v>0</v>
      </c>
      <c r="AB23" s="45">
        <f t="shared" si="3"/>
        <v>0</v>
      </c>
      <c r="AC23" s="45">
        <f t="shared" si="3"/>
        <v>0</v>
      </c>
      <c r="AD23" s="45">
        <f t="shared" si="3"/>
        <v>0</v>
      </c>
      <c r="AE23" s="45">
        <f t="shared" si="3"/>
        <v>0</v>
      </c>
      <c r="AF23" s="34"/>
      <c r="AG23" s="35"/>
    </row>
    <row r="24" spans="1:33" ht="93.75" x14ac:dyDescent="0.3">
      <c r="A24" s="46" t="s">
        <v>40</v>
      </c>
      <c r="B24" s="40"/>
      <c r="C24" s="40"/>
      <c r="D24" s="40"/>
      <c r="E24" s="40"/>
      <c r="F24" s="33"/>
      <c r="G24" s="33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34"/>
      <c r="AG24" s="35"/>
    </row>
    <row r="25" spans="1:33" ht="18.75" x14ac:dyDescent="0.3">
      <c r="A25" s="29" t="s">
        <v>28</v>
      </c>
      <c r="B25" s="40">
        <f>B26</f>
        <v>264.5</v>
      </c>
      <c r="C25" s="45">
        <f>C26</f>
        <v>20.350000000000001</v>
      </c>
      <c r="D25" s="45">
        <f>D26</f>
        <v>0</v>
      </c>
      <c r="E25" s="45">
        <f>E26</f>
        <v>27.96</v>
      </c>
      <c r="F25" s="32">
        <f>E25/B25*100</f>
        <v>10.570888468809073</v>
      </c>
      <c r="G25" s="33">
        <f>E25/C25*100</f>
        <v>137.39557739557739</v>
      </c>
      <c r="H25" s="45">
        <f>H26</f>
        <v>0</v>
      </c>
      <c r="I25" s="45">
        <f t="shared" ref="I25:AE25" si="4">I26</f>
        <v>0</v>
      </c>
      <c r="J25" s="45">
        <f t="shared" si="4"/>
        <v>0</v>
      </c>
      <c r="K25" s="45">
        <f t="shared" si="4"/>
        <v>0</v>
      </c>
      <c r="L25" s="45">
        <f t="shared" si="4"/>
        <v>0</v>
      </c>
      <c r="M25" s="45">
        <f t="shared" si="4"/>
        <v>0</v>
      </c>
      <c r="N25" s="45">
        <f t="shared" si="4"/>
        <v>0</v>
      </c>
      <c r="O25" s="45">
        <f t="shared" si="4"/>
        <v>0</v>
      </c>
      <c r="P25" s="40">
        <f t="shared" si="4"/>
        <v>10.17</v>
      </c>
      <c r="Q25" s="40">
        <f t="shared" si="4"/>
        <v>0</v>
      </c>
      <c r="R25" s="40">
        <f t="shared" si="4"/>
        <v>10.18</v>
      </c>
      <c r="S25" s="40">
        <f t="shared" si="4"/>
        <v>4.66</v>
      </c>
      <c r="T25" s="40">
        <f t="shared" si="4"/>
        <v>10.18</v>
      </c>
      <c r="U25" s="40">
        <f t="shared" si="4"/>
        <v>4.66</v>
      </c>
      <c r="V25" s="40">
        <f t="shared" si="4"/>
        <v>10.18</v>
      </c>
      <c r="W25" s="40">
        <f t="shared" si="4"/>
        <v>4.66</v>
      </c>
      <c r="X25" s="40">
        <f t="shared" si="4"/>
        <v>10.18</v>
      </c>
      <c r="Y25" s="40">
        <f t="shared" si="4"/>
        <v>4.66</v>
      </c>
      <c r="Z25" s="40">
        <f t="shared" si="4"/>
        <v>10.17</v>
      </c>
      <c r="AA25" s="40">
        <f t="shared" si="4"/>
        <v>9.32</v>
      </c>
      <c r="AB25" s="40">
        <f t="shared" si="4"/>
        <v>10.17</v>
      </c>
      <c r="AC25" s="40">
        <f t="shared" si="4"/>
        <v>0</v>
      </c>
      <c r="AD25" s="40">
        <f t="shared" si="4"/>
        <v>193.26999999999998</v>
      </c>
      <c r="AE25" s="40">
        <f t="shared" si="4"/>
        <v>0</v>
      </c>
      <c r="AF25" s="34"/>
      <c r="AG25" s="35"/>
    </row>
    <row r="26" spans="1:33" ht="18.75" x14ac:dyDescent="0.3">
      <c r="A26" s="36" t="s">
        <v>30</v>
      </c>
      <c r="B26" s="30">
        <f>B29+B32+B35+B38</f>
        <v>264.5</v>
      </c>
      <c r="C26" s="31">
        <f>H26+J26+L26+N26+P26+R26</f>
        <v>20.350000000000001</v>
      </c>
      <c r="D26" s="31">
        <f>D29+D32+D35+D38</f>
        <v>0</v>
      </c>
      <c r="E26" s="31">
        <f>E29+E32+E35+E38</f>
        <v>27.96</v>
      </c>
      <c r="F26" s="32">
        <f>E26/B26*100</f>
        <v>10.570888468809073</v>
      </c>
      <c r="G26" s="33">
        <f>E26/C26*100</f>
        <v>137.39557739557739</v>
      </c>
      <c r="H26" s="31">
        <f>H29+H32+H35+H38</f>
        <v>0</v>
      </c>
      <c r="I26" s="31">
        <f t="shared" ref="I26:AE26" si="5">I29+I32+I35+I38</f>
        <v>0</v>
      </c>
      <c r="J26" s="31">
        <f t="shared" si="5"/>
        <v>0</v>
      </c>
      <c r="K26" s="31">
        <f t="shared" si="5"/>
        <v>0</v>
      </c>
      <c r="L26" s="31">
        <f t="shared" si="5"/>
        <v>0</v>
      </c>
      <c r="M26" s="31">
        <f t="shared" si="5"/>
        <v>0</v>
      </c>
      <c r="N26" s="31">
        <f t="shared" si="5"/>
        <v>0</v>
      </c>
      <c r="O26" s="31">
        <f t="shared" si="5"/>
        <v>0</v>
      </c>
      <c r="P26" s="30">
        <f t="shared" si="5"/>
        <v>10.17</v>
      </c>
      <c r="Q26" s="30">
        <f t="shared" si="5"/>
        <v>0</v>
      </c>
      <c r="R26" s="30">
        <f t="shared" si="5"/>
        <v>10.18</v>
      </c>
      <c r="S26" s="30">
        <f t="shared" si="5"/>
        <v>4.66</v>
      </c>
      <c r="T26" s="30">
        <f t="shared" si="5"/>
        <v>10.18</v>
      </c>
      <c r="U26" s="30">
        <f t="shared" si="5"/>
        <v>4.66</v>
      </c>
      <c r="V26" s="30">
        <f t="shared" si="5"/>
        <v>10.18</v>
      </c>
      <c r="W26" s="30">
        <f t="shared" si="5"/>
        <v>4.66</v>
      </c>
      <c r="X26" s="30">
        <f t="shared" si="5"/>
        <v>10.18</v>
      </c>
      <c r="Y26" s="30">
        <f t="shared" si="5"/>
        <v>4.66</v>
      </c>
      <c r="Z26" s="30">
        <f t="shared" si="5"/>
        <v>10.17</v>
      </c>
      <c r="AA26" s="30">
        <f t="shared" si="5"/>
        <v>9.32</v>
      </c>
      <c r="AB26" s="30">
        <f t="shared" si="5"/>
        <v>10.17</v>
      </c>
      <c r="AC26" s="30">
        <f t="shared" si="5"/>
        <v>0</v>
      </c>
      <c r="AD26" s="30">
        <f t="shared" si="5"/>
        <v>193.26999999999998</v>
      </c>
      <c r="AE26" s="30">
        <f t="shared" si="5"/>
        <v>0</v>
      </c>
      <c r="AF26" s="34"/>
      <c r="AG26" s="35"/>
    </row>
    <row r="27" spans="1:33" ht="112.5" x14ac:dyDescent="0.3">
      <c r="A27" s="36" t="s">
        <v>41</v>
      </c>
      <c r="B27" s="40"/>
      <c r="C27" s="40"/>
      <c r="D27" s="40"/>
      <c r="E27" s="40"/>
      <c r="F27" s="33"/>
      <c r="G27" s="33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34"/>
      <c r="AG27" s="35"/>
    </row>
    <row r="28" spans="1:33" ht="18.75" x14ac:dyDescent="0.3">
      <c r="A28" s="29" t="s">
        <v>28</v>
      </c>
      <c r="B28" s="40">
        <f>B29</f>
        <v>100</v>
      </c>
      <c r="C28" s="45">
        <f>C29</f>
        <v>0</v>
      </c>
      <c r="D28" s="47"/>
      <c r="E28" s="47">
        <f>E29</f>
        <v>0</v>
      </c>
      <c r="F28" s="48"/>
      <c r="G28" s="48"/>
      <c r="H28" s="45">
        <f t="shared" ref="H28:AC29" si="6">H29</f>
        <v>0</v>
      </c>
      <c r="I28" s="45">
        <f t="shared" si="6"/>
        <v>0</v>
      </c>
      <c r="J28" s="45">
        <f t="shared" si="6"/>
        <v>0</v>
      </c>
      <c r="K28" s="45">
        <f t="shared" si="6"/>
        <v>0</v>
      </c>
      <c r="L28" s="45">
        <f t="shared" si="6"/>
        <v>0</v>
      </c>
      <c r="M28" s="45">
        <f t="shared" si="6"/>
        <v>0</v>
      </c>
      <c r="N28" s="45">
        <f t="shared" si="6"/>
        <v>0</v>
      </c>
      <c r="O28" s="45">
        <f t="shared" si="6"/>
        <v>0</v>
      </c>
      <c r="P28" s="45">
        <f t="shared" si="6"/>
        <v>0</v>
      </c>
      <c r="Q28" s="45">
        <f t="shared" si="6"/>
        <v>0</v>
      </c>
      <c r="R28" s="45">
        <f t="shared" si="6"/>
        <v>0</v>
      </c>
      <c r="S28" s="45">
        <f t="shared" si="6"/>
        <v>0</v>
      </c>
      <c r="T28" s="45">
        <f t="shared" si="6"/>
        <v>0</v>
      </c>
      <c r="U28" s="45">
        <f t="shared" si="6"/>
        <v>0</v>
      </c>
      <c r="V28" s="45">
        <f t="shared" si="6"/>
        <v>0</v>
      </c>
      <c r="W28" s="45">
        <f t="shared" si="6"/>
        <v>0</v>
      </c>
      <c r="X28" s="45">
        <f t="shared" si="6"/>
        <v>0</v>
      </c>
      <c r="Y28" s="45">
        <f t="shared" si="6"/>
        <v>0</v>
      </c>
      <c r="Z28" s="45">
        <f t="shared" si="6"/>
        <v>0</v>
      </c>
      <c r="AA28" s="45">
        <f t="shared" si="6"/>
        <v>0</v>
      </c>
      <c r="AB28" s="45">
        <f t="shared" si="6"/>
        <v>0</v>
      </c>
      <c r="AC28" s="45">
        <f t="shared" si="6"/>
        <v>0</v>
      </c>
      <c r="AD28" s="40">
        <f>AD29</f>
        <v>100</v>
      </c>
      <c r="AE28" s="40"/>
      <c r="AF28" s="34"/>
      <c r="AG28" s="35"/>
    </row>
    <row r="29" spans="1:33" ht="18.75" x14ac:dyDescent="0.3">
      <c r="A29" s="36" t="s">
        <v>30</v>
      </c>
      <c r="B29" s="30">
        <f>H29+J29+L29+N29+P29+R29+T29+V29+X29+Z29+AB29+AD29</f>
        <v>100</v>
      </c>
      <c r="C29" s="31">
        <f>H29+J29+L29+N29+P29+R29</f>
        <v>0</v>
      </c>
      <c r="D29" s="49"/>
      <c r="E29" s="31">
        <f>K29+M29+O29+Q29+S29+U29+W29+Y29+AA29+AC29+AE29</f>
        <v>0</v>
      </c>
      <c r="F29" s="32">
        <f>E29/B29*100</f>
        <v>0</v>
      </c>
      <c r="G29" s="33" t="e">
        <f>E29/C29*100</f>
        <v>#DIV/0!</v>
      </c>
      <c r="H29" s="45">
        <f t="shared" si="6"/>
        <v>0</v>
      </c>
      <c r="I29" s="45">
        <f t="shared" si="6"/>
        <v>0</v>
      </c>
      <c r="J29" s="45">
        <f t="shared" si="6"/>
        <v>0</v>
      </c>
      <c r="K29" s="45">
        <f t="shared" si="6"/>
        <v>0</v>
      </c>
      <c r="L29" s="45">
        <f t="shared" si="6"/>
        <v>0</v>
      </c>
      <c r="M29" s="45">
        <f t="shared" si="6"/>
        <v>0</v>
      </c>
      <c r="N29" s="45">
        <f t="shared" si="6"/>
        <v>0</v>
      </c>
      <c r="O29" s="45">
        <f t="shared" si="6"/>
        <v>0</v>
      </c>
      <c r="P29" s="45">
        <f t="shared" si="6"/>
        <v>0</v>
      </c>
      <c r="Q29" s="45">
        <f t="shared" si="6"/>
        <v>0</v>
      </c>
      <c r="R29" s="45">
        <f t="shared" si="6"/>
        <v>0</v>
      </c>
      <c r="S29" s="45">
        <f t="shared" si="6"/>
        <v>0</v>
      </c>
      <c r="T29" s="45">
        <f t="shared" si="6"/>
        <v>0</v>
      </c>
      <c r="U29" s="45">
        <f t="shared" si="6"/>
        <v>0</v>
      </c>
      <c r="V29" s="45">
        <f t="shared" si="6"/>
        <v>0</v>
      </c>
      <c r="W29" s="45">
        <f t="shared" si="6"/>
        <v>0</v>
      </c>
      <c r="X29" s="45">
        <f t="shared" si="6"/>
        <v>0</v>
      </c>
      <c r="Y29" s="45">
        <f t="shared" si="6"/>
        <v>0</v>
      </c>
      <c r="Z29" s="45">
        <f t="shared" si="6"/>
        <v>0</v>
      </c>
      <c r="AA29" s="45">
        <f t="shared" si="6"/>
        <v>0</v>
      </c>
      <c r="AB29" s="45">
        <f t="shared" si="6"/>
        <v>0</v>
      </c>
      <c r="AC29" s="45">
        <f t="shared" si="6"/>
        <v>0</v>
      </c>
      <c r="AD29" s="40">
        <v>100</v>
      </c>
      <c r="AE29" s="40"/>
      <c r="AF29" s="34"/>
      <c r="AG29" s="35"/>
    </row>
    <row r="30" spans="1:33" ht="262.5" x14ac:dyDescent="0.3">
      <c r="A30" s="36" t="s">
        <v>42</v>
      </c>
      <c r="B30" s="40"/>
      <c r="C30" s="40"/>
      <c r="D30" s="40"/>
      <c r="E30" s="40"/>
      <c r="F30" s="33"/>
      <c r="G30" s="33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34"/>
      <c r="AG30" s="35"/>
    </row>
    <row r="31" spans="1:33" ht="18.75" x14ac:dyDescent="0.3">
      <c r="A31" s="29" t="s">
        <v>28</v>
      </c>
      <c r="B31" s="40">
        <f>B32</f>
        <v>83.1</v>
      </c>
      <c r="C31" s="40">
        <f>C32</f>
        <v>0</v>
      </c>
      <c r="D31" s="40"/>
      <c r="E31" s="40">
        <f>E32</f>
        <v>0</v>
      </c>
      <c r="F31" s="33"/>
      <c r="G31" s="33"/>
      <c r="H31" s="40">
        <f>H32</f>
        <v>0</v>
      </c>
      <c r="I31" s="40">
        <f t="shared" ref="I31:AE31" si="7">I32</f>
        <v>0</v>
      </c>
      <c r="J31" s="40">
        <f t="shared" si="7"/>
        <v>0</v>
      </c>
      <c r="K31" s="40">
        <f t="shared" si="7"/>
        <v>0</v>
      </c>
      <c r="L31" s="40">
        <f t="shared" si="7"/>
        <v>0</v>
      </c>
      <c r="M31" s="40">
        <f t="shared" si="7"/>
        <v>0</v>
      </c>
      <c r="N31" s="40">
        <f t="shared" si="7"/>
        <v>0</v>
      </c>
      <c r="O31" s="40">
        <f t="shared" si="7"/>
        <v>0</v>
      </c>
      <c r="P31" s="40">
        <f t="shared" si="7"/>
        <v>0</v>
      </c>
      <c r="Q31" s="40">
        <f t="shared" si="7"/>
        <v>0</v>
      </c>
      <c r="R31" s="40">
        <f t="shared" si="7"/>
        <v>0</v>
      </c>
      <c r="S31" s="40">
        <f t="shared" si="7"/>
        <v>0</v>
      </c>
      <c r="T31" s="40">
        <f t="shared" si="7"/>
        <v>0</v>
      </c>
      <c r="U31" s="40">
        <f t="shared" si="7"/>
        <v>0</v>
      </c>
      <c r="V31" s="40">
        <f t="shared" si="7"/>
        <v>0</v>
      </c>
      <c r="W31" s="40">
        <f t="shared" si="7"/>
        <v>0</v>
      </c>
      <c r="X31" s="40">
        <f t="shared" si="7"/>
        <v>0</v>
      </c>
      <c r="Y31" s="40">
        <f t="shared" si="7"/>
        <v>0</v>
      </c>
      <c r="Z31" s="40">
        <f t="shared" si="7"/>
        <v>0</v>
      </c>
      <c r="AA31" s="40">
        <f t="shared" si="7"/>
        <v>0</v>
      </c>
      <c r="AB31" s="40">
        <f t="shared" si="7"/>
        <v>0</v>
      </c>
      <c r="AC31" s="40">
        <f t="shared" si="7"/>
        <v>0</v>
      </c>
      <c r="AD31" s="40">
        <f t="shared" si="7"/>
        <v>83.1</v>
      </c>
      <c r="AE31" s="40">
        <f t="shared" si="7"/>
        <v>0</v>
      </c>
      <c r="AF31" s="34"/>
      <c r="AG31" s="35"/>
    </row>
    <row r="32" spans="1:33" ht="18.75" x14ac:dyDescent="0.3">
      <c r="A32" s="36" t="s">
        <v>30</v>
      </c>
      <c r="B32" s="30">
        <f>H32+J32+L32+N32+P32+R32+T32+V32+X32+Z32+AB32+AD32</f>
        <v>83.1</v>
      </c>
      <c r="C32" s="30">
        <f>H32+J32+L32+N32+P32+R32</f>
        <v>0</v>
      </c>
      <c r="D32" s="30"/>
      <c r="E32" s="30">
        <f>K32+M32+O32+Q32+S32+U32+W32+Y32+AA32+AC32+AE32</f>
        <v>0</v>
      </c>
      <c r="F32" s="33">
        <f>E32/B32*100</f>
        <v>0</v>
      </c>
      <c r="G32" s="33" t="e">
        <f>E32/C32*100</f>
        <v>#DIV/0!</v>
      </c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>
        <v>83.1</v>
      </c>
      <c r="AE32" s="40"/>
      <c r="AF32" s="34"/>
      <c r="AG32" s="35"/>
    </row>
    <row r="33" spans="1:33" ht="131.25" x14ac:dyDescent="0.3">
      <c r="A33" s="36" t="s">
        <v>43</v>
      </c>
      <c r="B33" s="40"/>
      <c r="C33" s="40"/>
      <c r="D33" s="40"/>
      <c r="E33" s="40"/>
      <c r="F33" s="33"/>
      <c r="G33" s="33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34"/>
      <c r="AG33" s="35"/>
    </row>
    <row r="34" spans="1:33" ht="18.75" x14ac:dyDescent="0.3">
      <c r="A34" s="29" t="s">
        <v>28</v>
      </c>
      <c r="B34" s="45">
        <f>B35</f>
        <v>0</v>
      </c>
      <c r="C34" s="45">
        <f>H34+J34+L34</f>
        <v>0</v>
      </c>
      <c r="D34" s="45">
        <f>D35</f>
        <v>0</v>
      </c>
      <c r="E34" s="45">
        <f>E35</f>
        <v>0</v>
      </c>
      <c r="F34" s="50">
        <v>0</v>
      </c>
      <c r="G34" s="50">
        <v>0</v>
      </c>
      <c r="H34" s="51">
        <f>H35</f>
        <v>0</v>
      </c>
      <c r="I34" s="51">
        <f t="shared" ref="I34:Z34" si="8">I35</f>
        <v>0</v>
      </c>
      <c r="J34" s="51">
        <f t="shared" si="8"/>
        <v>0</v>
      </c>
      <c r="K34" s="51">
        <f t="shared" si="8"/>
        <v>0</v>
      </c>
      <c r="L34" s="51">
        <f t="shared" si="8"/>
        <v>0</v>
      </c>
      <c r="M34" s="51">
        <f t="shared" si="8"/>
        <v>0</v>
      </c>
      <c r="N34" s="51">
        <f t="shared" si="8"/>
        <v>0</v>
      </c>
      <c r="O34" s="51">
        <f t="shared" si="8"/>
        <v>0</v>
      </c>
      <c r="P34" s="51">
        <f t="shared" si="8"/>
        <v>0</v>
      </c>
      <c r="Q34" s="51">
        <f t="shared" si="8"/>
        <v>0</v>
      </c>
      <c r="R34" s="51">
        <f t="shared" si="8"/>
        <v>0</v>
      </c>
      <c r="S34" s="51">
        <f t="shared" si="8"/>
        <v>0</v>
      </c>
      <c r="T34" s="51">
        <f t="shared" si="8"/>
        <v>0</v>
      </c>
      <c r="U34" s="51">
        <f t="shared" si="8"/>
        <v>0</v>
      </c>
      <c r="V34" s="51">
        <f t="shared" si="8"/>
        <v>0</v>
      </c>
      <c r="W34" s="51">
        <f t="shared" si="8"/>
        <v>0</v>
      </c>
      <c r="X34" s="51">
        <f t="shared" si="8"/>
        <v>0</v>
      </c>
      <c r="Y34" s="51">
        <f t="shared" si="8"/>
        <v>0</v>
      </c>
      <c r="Z34" s="51">
        <f t="shared" si="8"/>
        <v>0</v>
      </c>
      <c r="AA34" s="51">
        <f>AA35</f>
        <v>0</v>
      </c>
      <c r="AB34" s="51">
        <f>AB35</f>
        <v>0</v>
      </c>
      <c r="AC34" s="51">
        <f>AC35</f>
        <v>0</v>
      </c>
      <c r="AD34" s="51">
        <f>AD35</f>
        <v>0</v>
      </c>
      <c r="AE34" s="51">
        <f>AE35</f>
        <v>0</v>
      </c>
      <c r="AF34" s="34"/>
      <c r="AG34" s="35"/>
    </row>
    <row r="35" spans="1:33" ht="18.75" x14ac:dyDescent="0.3">
      <c r="A35" s="36" t="s">
        <v>30</v>
      </c>
      <c r="B35" s="31">
        <v>0</v>
      </c>
      <c r="C35" s="31">
        <f>H35+J35+L35+N35+P35+R35</f>
        <v>0</v>
      </c>
      <c r="D35" s="31">
        <f>I35+K35+M35+O35+Q35</f>
        <v>0</v>
      </c>
      <c r="E35" s="30">
        <f>K35+M35+O35+Q35+S35+U35+W35+Y35+AA35+AC35+AE35</f>
        <v>0</v>
      </c>
      <c r="F35" s="50">
        <v>0</v>
      </c>
      <c r="G35" s="50">
        <v>0</v>
      </c>
      <c r="H35" s="51">
        <v>0</v>
      </c>
      <c r="I35" s="51">
        <v>0</v>
      </c>
      <c r="J35" s="51">
        <v>0</v>
      </c>
      <c r="K35" s="51">
        <v>0</v>
      </c>
      <c r="L35" s="51">
        <v>0</v>
      </c>
      <c r="M35" s="51">
        <v>0</v>
      </c>
      <c r="N35" s="51">
        <v>0</v>
      </c>
      <c r="O35" s="51">
        <v>0</v>
      </c>
      <c r="P35" s="51">
        <v>0</v>
      </c>
      <c r="Q35" s="51">
        <v>0</v>
      </c>
      <c r="R35" s="51">
        <v>0</v>
      </c>
      <c r="S35" s="51">
        <v>0</v>
      </c>
      <c r="T35" s="51">
        <v>0</v>
      </c>
      <c r="U35" s="51">
        <v>0</v>
      </c>
      <c r="V35" s="51">
        <v>0</v>
      </c>
      <c r="W35" s="51">
        <v>0</v>
      </c>
      <c r="X35" s="51">
        <v>0</v>
      </c>
      <c r="Y35" s="51">
        <v>0</v>
      </c>
      <c r="Z35" s="51">
        <v>0</v>
      </c>
      <c r="AA35" s="51">
        <v>0</v>
      </c>
      <c r="AB35" s="51">
        <v>0</v>
      </c>
      <c r="AC35" s="51">
        <v>0</v>
      </c>
      <c r="AD35" s="51">
        <v>0</v>
      </c>
      <c r="AE35" s="51">
        <v>0</v>
      </c>
      <c r="AF35" s="34"/>
      <c r="AG35" s="35"/>
    </row>
    <row r="36" spans="1:33" ht="131.25" x14ac:dyDescent="0.3">
      <c r="A36" s="36" t="s">
        <v>44</v>
      </c>
      <c r="B36" s="40"/>
      <c r="C36" s="40"/>
      <c r="D36" s="40"/>
      <c r="E36" s="40"/>
      <c r="F36" s="33"/>
      <c r="G36" s="33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52" t="s">
        <v>45</v>
      </c>
      <c r="AG36" s="35"/>
    </row>
    <row r="37" spans="1:33" ht="18.75" x14ac:dyDescent="0.3">
      <c r="A37" s="29" t="s">
        <v>28</v>
      </c>
      <c r="B37" s="40">
        <f>B38</f>
        <v>81.400000000000006</v>
      </c>
      <c r="C37" s="45">
        <f>C38</f>
        <v>20.350000000000001</v>
      </c>
      <c r="D37" s="45">
        <f>D38</f>
        <v>0</v>
      </c>
      <c r="E37" s="45">
        <f>E38</f>
        <v>27.96</v>
      </c>
      <c r="F37" s="32">
        <f>E37/B37*100</f>
        <v>34.348894348894348</v>
      </c>
      <c r="G37" s="33">
        <f>E37/C37*100</f>
        <v>137.39557739557739</v>
      </c>
      <c r="H37" s="45">
        <f>H38</f>
        <v>0</v>
      </c>
      <c r="I37" s="45">
        <f t="shared" ref="I37:AE38" si="9">I38</f>
        <v>0</v>
      </c>
      <c r="J37" s="45">
        <f t="shared" si="9"/>
        <v>0</v>
      </c>
      <c r="K37" s="45">
        <f t="shared" si="9"/>
        <v>0</v>
      </c>
      <c r="L37" s="45">
        <f t="shared" si="9"/>
        <v>0</v>
      </c>
      <c r="M37" s="45">
        <f t="shared" si="9"/>
        <v>0</v>
      </c>
      <c r="N37" s="45">
        <f t="shared" si="9"/>
        <v>0</v>
      </c>
      <c r="O37" s="45">
        <f t="shared" si="9"/>
        <v>0</v>
      </c>
      <c r="P37" s="40">
        <f t="shared" si="9"/>
        <v>10.17</v>
      </c>
      <c r="Q37" s="40">
        <f t="shared" si="9"/>
        <v>0</v>
      </c>
      <c r="R37" s="40">
        <f t="shared" si="9"/>
        <v>10.18</v>
      </c>
      <c r="S37" s="40">
        <f t="shared" si="9"/>
        <v>4.66</v>
      </c>
      <c r="T37" s="40">
        <f t="shared" si="9"/>
        <v>10.18</v>
      </c>
      <c r="U37" s="40">
        <f t="shared" si="9"/>
        <v>4.66</v>
      </c>
      <c r="V37" s="40">
        <f t="shared" si="9"/>
        <v>10.18</v>
      </c>
      <c r="W37" s="40">
        <f t="shared" si="9"/>
        <v>4.66</v>
      </c>
      <c r="X37" s="40">
        <f t="shared" si="9"/>
        <v>10.18</v>
      </c>
      <c r="Y37" s="40">
        <f t="shared" si="9"/>
        <v>4.66</v>
      </c>
      <c r="Z37" s="40">
        <f t="shared" si="9"/>
        <v>10.17</v>
      </c>
      <c r="AA37" s="40">
        <f t="shared" si="9"/>
        <v>9.32</v>
      </c>
      <c r="AB37" s="40">
        <f t="shared" si="9"/>
        <v>10.17</v>
      </c>
      <c r="AC37" s="40">
        <f t="shared" si="9"/>
        <v>0</v>
      </c>
      <c r="AD37" s="40">
        <f t="shared" si="9"/>
        <v>10.17</v>
      </c>
      <c r="AE37" s="40">
        <f t="shared" si="9"/>
        <v>0</v>
      </c>
      <c r="AF37" s="34"/>
      <c r="AG37" s="35"/>
    </row>
    <row r="38" spans="1:33" ht="18.75" x14ac:dyDescent="0.3">
      <c r="A38" s="36" t="s">
        <v>30</v>
      </c>
      <c r="B38" s="30">
        <f>H38+J38+L38+N38+P38+R38+T38+V38+X38+Z38+AB38+AD38</f>
        <v>81.400000000000006</v>
      </c>
      <c r="C38" s="31">
        <f>H38+J38+L38+N38+P38+R38</f>
        <v>20.350000000000001</v>
      </c>
      <c r="D38" s="45">
        <f>D39</f>
        <v>0</v>
      </c>
      <c r="E38" s="30">
        <f>K38+M38+O38+Q38+S38+U38+W38+Y38+AA38+AC38+AE38</f>
        <v>27.96</v>
      </c>
      <c r="F38" s="32">
        <f>E38/B38*100</f>
        <v>34.348894348894348</v>
      </c>
      <c r="G38" s="33">
        <f>E38/C38*100</f>
        <v>137.39557739557739</v>
      </c>
      <c r="H38" s="45">
        <f>H39</f>
        <v>0</v>
      </c>
      <c r="I38" s="45">
        <f t="shared" si="9"/>
        <v>0</v>
      </c>
      <c r="J38" s="45">
        <f t="shared" si="9"/>
        <v>0</v>
      </c>
      <c r="K38" s="45">
        <f t="shared" si="9"/>
        <v>0</v>
      </c>
      <c r="L38" s="45">
        <f t="shared" si="9"/>
        <v>0</v>
      </c>
      <c r="M38" s="45">
        <f t="shared" si="9"/>
        <v>0</v>
      </c>
      <c r="N38" s="45">
        <f t="shared" si="9"/>
        <v>0</v>
      </c>
      <c r="O38" s="45">
        <f t="shared" si="9"/>
        <v>0</v>
      </c>
      <c r="P38" s="40">
        <v>10.17</v>
      </c>
      <c r="Q38" s="40"/>
      <c r="R38" s="40">
        <v>10.18</v>
      </c>
      <c r="S38" s="40">
        <v>4.66</v>
      </c>
      <c r="T38" s="40">
        <v>10.18</v>
      </c>
      <c r="U38" s="40">
        <v>4.66</v>
      </c>
      <c r="V38" s="40">
        <v>10.18</v>
      </c>
      <c r="W38" s="40">
        <v>4.66</v>
      </c>
      <c r="X38" s="40">
        <v>10.18</v>
      </c>
      <c r="Y38" s="40">
        <v>4.66</v>
      </c>
      <c r="Z38" s="40">
        <v>10.17</v>
      </c>
      <c r="AA38" s="40">
        <v>9.32</v>
      </c>
      <c r="AB38" s="40">
        <v>10.17</v>
      </c>
      <c r="AC38" s="40"/>
      <c r="AD38" s="40">
        <v>10.17</v>
      </c>
      <c r="AE38" s="40"/>
      <c r="AF38" s="34"/>
      <c r="AG38" s="35"/>
    </row>
    <row r="39" spans="1:33" ht="56.25" x14ac:dyDescent="0.3">
      <c r="A39" s="42" t="s">
        <v>46</v>
      </c>
      <c r="B39" s="40"/>
      <c r="C39" s="40"/>
      <c r="D39" s="40"/>
      <c r="E39" s="40"/>
      <c r="F39" s="33"/>
      <c r="G39" s="33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34"/>
      <c r="AG39" s="35"/>
    </row>
    <row r="40" spans="1:33" ht="18.75" x14ac:dyDescent="0.3">
      <c r="A40" s="29" t="s">
        <v>28</v>
      </c>
      <c r="B40" s="40">
        <f>B41</f>
        <v>514.6</v>
      </c>
      <c r="C40" s="40">
        <f>C41</f>
        <v>481.3</v>
      </c>
      <c r="D40" s="40">
        <f>D41</f>
        <v>481.3</v>
      </c>
      <c r="E40" s="40">
        <f>E41</f>
        <v>316.3</v>
      </c>
      <c r="F40" s="33">
        <f>E40/B40*100</f>
        <v>61.465215701515739</v>
      </c>
      <c r="G40" s="33">
        <f>E40/C40*100</f>
        <v>65.717847496364016</v>
      </c>
      <c r="H40" s="40">
        <f>H41</f>
        <v>266.3</v>
      </c>
      <c r="I40" s="40">
        <f t="shared" ref="I40:AE40" si="10">I41</f>
        <v>108</v>
      </c>
      <c r="J40" s="40">
        <f t="shared" si="10"/>
        <v>50</v>
      </c>
      <c r="K40" s="40">
        <f t="shared" si="10"/>
        <v>208.3</v>
      </c>
      <c r="L40" s="45">
        <f t="shared" si="10"/>
        <v>0</v>
      </c>
      <c r="M40" s="45">
        <f t="shared" si="10"/>
        <v>0</v>
      </c>
      <c r="N40" s="45">
        <f t="shared" si="10"/>
        <v>0</v>
      </c>
      <c r="O40" s="45">
        <f t="shared" si="10"/>
        <v>0</v>
      </c>
      <c r="P40" s="40">
        <f t="shared" si="10"/>
        <v>165</v>
      </c>
      <c r="Q40" s="45">
        <f t="shared" si="10"/>
        <v>165</v>
      </c>
      <c r="R40" s="45">
        <f t="shared" si="10"/>
        <v>0</v>
      </c>
      <c r="S40" s="45">
        <f t="shared" si="10"/>
        <v>0</v>
      </c>
      <c r="T40" s="45">
        <f t="shared" si="10"/>
        <v>0</v>
      </c>
      <c r="U40" s="45">
        <f t="shared" si="10"/>
        <v>0</v>
      </c>
      <c r="V40" s="45">
        <f t="shared" si="10"/>
        <v>0</v>
      </c>
      <c r="W40" s="45">
        <f t="shared" si="10"/>
        <v>0</v>
      </c>
      <c r="X40" s="45">
        <f t="shared" si="10"/>
        <v>0</v>
      </c>
      <c r="Y40" s="45">
        <f t="shared" si="10"/>
        <v>0</v>
      </c>
      <c r="Z40" s="45">
        <f t="shared" si="10"/>
        <v>0</v>
      </c>
      <c r="AA40" s="45">
        <f t="shared" si="10"/>
        <v>0</v>
      </c>
      <c r="AB40" s="45">
        <f t="shared" si="10"/>
        <v>0</v>
      </c>
      <c r="AC40" s="45">
        <f t="shared" si="10"/>
        <v>0</v>
      </c>
      <c r="AD40" s="40">
        <f t="shared" si="10"/>
        <v>33.299999999999997</v>
      </c>
      <c r="AE40" s="45">
        <f t="shared" si="10"/>
        <v>0</v>
      </c>
      <c r="AF40" s="34"/>
      <c r="AG40" s="35"/>
    </row>
    <row r="41" spans="1:33" ht="18.75" x14ac:dyDescent="0.3">
      <c r="A41" s="36" t="s">
        <v>30</v>
      </c>
      <c r="B41" s="40">
        <f>B44+B47</f>
        <v>514.6</v>
      </c>
      <c r="C41" s="40">
        <f>C44+C47</f>
        <v>481.3</v>
      </c>
      <c r="D41" s="40">
        <f>D44+D47</f>
        <v>481.3</v>
      </c>
      <c r="E41" s="53">
        <f>E43</f>
        <v>316.3</v>
      </c>
      <c r="F41" s="33">
        <f>E41/B41*100</f>
        <v>61.465215701515739</v>
      </c>
      <c r="G41" s="33">
        <f>E41/C41*100</f>
        <v>65.717847496364016</v>
      </c>
      <c r="H41" s="40">
        <f t="shared" ref="H41:AE41" si="11">H44+H47</f>
        <v>266.3</v>
      </c>
      <c r="I41" s="40">
        <f t="shared" si="11"/>
        <v>108</v>
      </c>
      <c r="J41" s="40">
        <f t="shared" si="11"/>
        <v>50</v>
      </c>
      <c r="K41" s="40">
        <f t="shared" si="11"/>
        <v>208.3</v>
      </c>
      <c r="L41" s="45">
        <f t="shared" si="11"/>
        <v>0</v>
      </c>
      <c r="M41" s="45">
        <f t="shared" si="11"/>
        <v>0</v>
      </c>
      <c r="N41" s="45">
        <f t="shared" si="11"/>
        <v>0</v>
      </c>
      <c r="O41" s="45">
        <f t="shared" si="11"/>
        <v>0</v>
      </c>
      <c r="P41" s="40">
        <f t="shared" si="11"/>
        <v>165</v>
      </c>
      <c r="Q41" s="45">
        <f t="shared" si="11"/>
        <v>165</v>
      </c>
      <c r="R41" s="45">
        <f t="shared" si="11"/>
        <v>0</v>
      </c>
      <c r="S41" s="45">
        <f t="shared" si="11"/>
        <v>0</v>
      </c>
      <c r="T41" s="45">
        <f t="shared" si="11"/>
        <v>0</v>
      </c>
      <c r="U41" s="45">
        <f t="shared" si="11"/>
        <v>0</v>
      </c>
      <c r="V41" s="45">
        <f t="shared" si="11"/>
        <v>0</v>
      </c>
      <c r="W41" s="45">
        <f t="shared" si="11"/>
        <v>0</v>
      </c>
      <c r="X41" s="45">
        <f t="shared" si="11"/>
        <v>0</v>
      </c>
      <c r="Y41" s="45">
        <f t="shared" si="11"/>
        <v>0</v>
      </c>
      <c r="Z41" s="45">
        <f t="shared" si="11"/>
        <v>0</v>
      </c>
      <c r="AA41" s="45">
        <f t="shared" si="11"/>
        <v>0</v>
      </c>
      <c r="AB41" s="45">
        <f t="shared" si="11"/>
        <v>0</v>
      </c>
      <c r="AC41" s="45">
        <f t="shared" si="11"/>
        <v>0</v>
      </c>
      <c r="AD41" s="40">
        <f t="shared" si="11"/>
        <v>33.299999999999997</v>
      </c>
      <c r="AE41" s="45">
        <f t="shared" si="11"/>
        <v>0</v>
      </c>
      <c r="AF41" s="54"/>
      <c r="AG41" s="35"/>
    </row>
    <row r="42" spans="1:33" ht="206.25" x14ac:dyDescent="0.3">
      <c r="A42" s="36" t="s">
        <v>47</v>
      </c>
      <c r="B42" s="40"/>
      <c r="C42" s="40"/>
      <c r="D42" s="40"/>
      <c r="E42" s="40"/>
      <c r="F42" s="33"/>
      <c r="G42" s="33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34"/>
      <c r="AG42" s="35"/>
    </row>
    <row r="43" spans="1:33" ht="18.75" x14ac:dyDescent="0.3">
      <c r="A43" s="29" t="s">
        <v>28</v>
      </c>
      <c r="B43" s="40">
        <f>B44</f>
        <v>349.6</v>
      </c>
      <c r="C43" s="40">
        <f>C44</f>
        <v>316.3</v>
      </c>
      <c r="D43" s="40">
        <f>D44</f>
        <v>316.3</v>
      </c>
      <c r="E43" s="40">
        <f>E44</f>
        <v>316.3</v>
      </c>
      <c r="F43" s="33">
        <f>E43/B43*100</f>
        <v>90.474828375286037</v>
      </c>
      <c r="G43" s="33">
        <f>G44</f>
        <v>100</v>
      </c>
      <c r="H43" s="40">
        <f>H44</f>
        <v>266.3</v>
      </c>
      <c r="I43" s="40">
        <f t="shared" ref="I43:AE44" si="12">I44</f>
        <v>108</v>
      </c>
      <c r="J43" s="40">
        <f t="shared" si="12"/>
        <v>50</v>
      </c>
      <c r="K43" s="40">
        <f t="shared" si="12"/>
        <v>208.3</v>
      </c>
      <c r="L43" s="45">
        <f t="shared" si="12"/>
        <v>0</v>
      </c>
      <c r="M43" s="45">
        <f t="shared" si="12"/>
        <v>0</v>
      </c>
      <c r="N43" s="45">
        <f t="shared" si="12"/>
        <v>0</v>
      </c>
      <c r="O43" s="45">
        <f t="shared" si="12"/>
        <v>0</v>
      </c>
      <c r="P43" s="45">
        <f t="shared" si="12"/>
        <v>0</v>
      </c>
      <c r="Q43" s="45">
        <f t="shared" si="12"/>
        <v>0</v>
      </c>
      <c r="R43" s="45">
        <f t="shared" si="12"/>
        <v>0</v>
      </c>
      <c r="S43" s="45">
        <f t="shared" si="12"/>
        <v>0</v>
      </c>
      <c r="T43" s="45">
        <f t="shared" si="12"/>
        <v>0</v>
      </c>
      <c r="U43" s="45">
        <f t="shared" si="12"/>
        <v>0</v>
      </c>
      <c r="V43" s="45">
        <f t="shared" si="12"/>
        <v>0</v>
      </c>
      <c r="W43" s="45">
        <f t="shared" si="12"/>
        <v>0</v>
      </c>
      <c r="X43" s="45">
        <f t="shared" si="12"/>
        <v>0</v>
      </c>
      <c r="Y43" s="45">
        <f t="shared" si="12"/>
        <v>0</v>
      </c>
      <c r="Z43" s="45">
        <f t="shared" si="12"/>
        <v>0</v>
      </c>
      <c r="AA43" s="45">
        <f t="shared" si="12"/>
        <v>0</v>
      </c>
      <c r="AB43" s="45">
        <f t="shared" si="12"/>
        <v>0</v>
      </c>
      <c r="AC43" s="45">
        <f t="shared" si="12"/>
        <v>0</v>
      </c>
      <c r="AD43" s="40">
        <f t="shared" si="12"/>
        <v>33.299999999999997</v>
      </c>
      <c r="AE43" s="40">
        <f t="shared" si="12"/>
        <v>0</v>
      </c>
      <c r="AF43" s="34"/>
      <c r="AG43" s="35"/>
    </row>
    <row r="44" spans="1:33" ht="18.75" x14ac:dyDescent="0.3">
      <c r="A44" s="36" t="s">
        <v>30</v>
      </c>
      <c r="B44" s="30">
        <f>H44+J44+L44+N44+P44+R44+T44+V44+X44+Z44+AB44+AD44</f>
        <v>349.6</v>
      </c>
      <c r="C44" s="30">
        <f>H44+J44+L44+N44+P44+R44</f>
        <v>316.3</v>
      </c>
      <c r="D44" s="30">
        <f>E44</f>
        <v>316.3</v>
      </c>
      <c r="E44" s="30">
        <f>I44+K44</f>
        <v>316.3</v>
      </c>
      <c r="F44" s="33">
        <f>E44/B44*100</f>
        <v>90.474828375286037</v>
      </c>
      <c r="G44" s="33">
        <f>E44/C44*100</f>
        <v>100</v>
      </c>
      <c r="H44" s="40">
        <v>266.3</v>
      </c>
      <c r="I44" s="40">
        <v>108</v>
      </c>
      <c r="J44" s="40">
        <v>50</v>
      </c>
      <c r="K44" s="40">
        <v>208.3</v>
      </c>
      <c r="L44" s="45">
        <f t="shared" si="12"/>
        <v>0</v>
      </c>
      <c r="M44" s="45">
        <f t="shared" si="12"/>
        <v>0</v>
      </c>
      <c r="N44" s="45">
        <f t="shared" si="12"/>
        <v>0</v>
      </c>
      <c r="O44" s="45">
        <f t="shared" si="12"/>
        <v>0</v>
      </c>
      <c r="P44" s="45">
        <f t="shared" si="12"/>
        <v>0</v>
      </c>
      <c r="Q44" s="45">
        <f t="shared" si="12"/>
        <v>0</v>
      </c>
      <c r="R44" s="45">
        <f t="shared" si="12"/>
        <v>0</v>
      </c>
      <c r="S44" s="45">
        <f t="shared" si="12"/>
        <v>0</v>
      </c>
      <c r="T44" s="45">
        <f t="shared" si="12"/>
        <v>0</v>
      </c>
      <c r="U44" s="45">
        <f t="shared" si="12"/>
        <v>0</v>
      </c>
      <c r="V44" s="45">
        <f t="shared" si="12"/>
        <v>0</v>
      </c>
      <c r="W44" s="45">
        <f t="shared" si="12"/>
        <v>0</v>
      </c>
      <c r="X44" s="45">
        <f t="shared" si="12"/>
        <v>0</v>
      </c>
      <c r="Y44" s="45">
        <f t="shared" si="12"/>
        <v>0</v>
      </c>
      <c r="Z44" s="45">
        <f t="shared" si="12"/>
        <v>0</v>
      </c>
      <c r="AA44" s="45">
        <f t="shared" si="12"/>
        <v>0</v>
      </c>
      <c r="AB44" s="45">
        <f t="shared" si="12"/>
        <v>0</v>
      </c>
      <c r="AC44" s="45">
        <f t="shared" si="12"/>
        <v>0</v>
      </c>
      <c r="AD44" s="40">
        <v>33.299999999999997</v>
      </c>
      <c r="AE44" s="40"/>
      <c r="AF44" s="34"/>
      <c r="AG44" s="35"/>
    </row>
    <row r="45" spans="1:33" ht="93.75" x14ac:dyDescent="0.3">
      <c r="A45" s="36" t="s">
        <v>48</v>
      </c>
      <c r="B45" s="40"/>
      <c r="C45" s="40"/>
      <c r="D45" s="40"/>
      <c r="E45" s="40"/>
      <c r="F45" s="33"/>
      <c r="G45" s="33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34"/>
      <c r="AG45" s="35"/>
    </row>
    <row r="46" spans="1:33" ht="18.75" x14ac:dyDescent="0.3">
      <c r="A46" s="29" t="s">
        <v>28</v>
      </c>
      <c r="B46" s="40">
        <f>B47</f>
        <v>165</v>
      </c>
      <c r="C46" s="40">
        <f>C47</f>
        <v>165</v>
      </c>
      <c r="D46" s="40">
        <f>D47</f>
        <v>165</v>
      </c>
      <c r="E46" s="40">
        <f>E47</f>
        <v>165</v>
      </c>
      <c r="F46" s="33">
        <f>E46/B46*100</f>
        <v>100</v>
      </c>
      <c r="G46" s="33">
        <f>G47</f>
        <v>100</v>
      </c>
      <c r="H46" s="40">
        <f>H47</f>
        <v>0</v>
      </c>
      <c r="I46" s="40">
        <f t="shared" ref="I46:AE46" si="13">I47</f>
        <v>0</v>
      </c>
      <c r="J46" s="40">
        <f t="shared" si="13"/>
        <v>0</v>
      </c>
      <c r="K46" s="40">
        <f t="shared" si="13"/>
        <v>0</v>
      </c>
      <c r="L46" s="40">
        <f t="shared" si="13"/>
        <v>0</v>
      </c>
      <c r="M46" s="40">
        <f t="shared" si="13"/>
        <v>0</v>
      </c>
      <c r="N46" s="40">
        <f t="shared" si="13"/>
        <v>0</v>
      </c>
      <c r="O46" s="40">
        <f t="shared" si="13"/>
        <v>0</v>
      </c>
      <c r="P46" s="40">
        <f t="shared" si="13"/>
        <v>165</v>
      </c>
      <c r="Q46" s="40">
        <f t="shared" si="13"/>
        <v>165</v>
      </c>
      <c r="R46" s="40">
        <f t="shared" si="13"/>
        <v>0</v>
      </c>
      <c r="S46" s="40">
        <f t="shared" si="13"/>
        <v>0</v>
      </c>
      <c r="T46" s="40">
        <f t="shared" si="13"/>
        <v>0</v>
      </c>
      <c r="U46" s="40">
        <f t="shared" si="13"/>
        <v>0</v>
      </c>
      <c r="V46" s="40">
        <f t="shared" si="13"/>
        <v>0</v>
      </c>
      <c r="W46" s="40">
        <f t="shared" si="13"/>
        <v>0</v>
      </c>
      <c r="X46" s="40">
        <f t="shared" si="13"/>
        <v>0</v>
      </c>
      <c r="Y46" s="40">
        <f t="shared" si="13"/>
        <v>0</v>
      </c>
      <c r="Z46" s="40">
        <f t="shared" si="13"/>
        <v>0</v>
      </c>
      <c r="AA46" s="40">
        <f t="shared" si="13"/>
        <v>0</v>
      </c>
      <c r="AB46" s="40">
        <f t="shared" si="13"/>
        <v>0</v>
      </c>
      <c r="AC46" s="40">
        <f t="shared" si="13"/>
        <v>0</v>
      </c>
      <c r="AD46" s="40">
        <f t="shared" si="13"/>
        <v>0</v>
      </c>
      <c r="AE46" s="40">
        <f t="shared" si="13"/>
        <v>0</v>
      </c>
      <c r="AF46" s="34"/>
      <c r="AG46" s="35"/>
    </row>
    <row r="47" spans="1:33" ht="18.75" x14ac:dyDescent="0.3">
      <c r="A47" s="36" t="s">
        <v>30</v>
      </c>
      <c r="B47" s="30">
        <f>H47+J47+L47+N47+P47+R47+T47+V47+X47+Z47+AB47+AD47</f>
        <v>165</v>
      </c>
      <c r="C47" s="30">
        <f>H47+J47+L47+N47+P47+R47</f>
        <v>165</v>
      </c>
      <c r="D47" s="30">
        <f>E47</f>
        <v>165</v>
      </c>
      <c r="E47" s="30">
        <f>K47+M47+O47+Q47+S47+U47+W47+Y47+AA47+AC47+AE47+I47</f>
        <v>165</v>
      </c>
      <c r="F47" s="33">
        <f>E47/B47*100</f>
        <v>100</v>
      </c>
      <c r="G47" s="33">
        <f>E47/C47*100</f>
        <v>100</v>
      </c>
      <c r="H47" s="40"/>
      <c r="I47" s="40"/>
      <c r="J47" s="40"/>
      <c r="K47" s="40"/>
      <c r="L47" s="40"/>
      <c r="M47" s="40"/>
      <c r="N47" s="40"/>
      <c r="O47" s="40"/>
      <c r="P47" s="40">
        <v>165</v>
      </c>
      <c r="Q47" s="40">
        <v>165</v>
      </c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34"/>
      <c r="AG47" s="35"/>
    </row>
    <row r="48" spans="1:33" ht="318.75" x14ac:dyDescent="0.3">
      <c r="A48" s="55" t="s">
        <v>49</v>
      </c>
      <c r="B48" s="40"/>
      <c r="C48" s="40"/>
      <c r="D48" s="40"/>
      <c r="E48" s="40"/>
      <c r="F48" s="33"/>
      <c r="G48" s="33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56" t="s">
        <v>50</v>
      </c>
      <c r="AG48" s="35"/>
    </row>
    <row r="49" spans="1:33" ht="18.75" x14ac:dyDescent="0.3">
      <c r="A49" s="29" t="s">
        <v>28</v>
      </c>
      <c r="B49" s="40">
        <f>B50</f>
        <v>810.6</v>
      </c>
      <c r="C49" s="40">
        <f>C50</f>
        <v>0</v>
      </c>
      <c r="D49" s="40"/>
      <c r="E49" s="40">
        <f>E50</f>
        <v>591.97</v>
      </c>
      <c r="F49" s="33"/>
      <c r="G49" s="33"/>
      <c r="H49" s="40">
        <f>H50</f>
        <v>0</v>
      </c>
      <c r="I49" s="40">
        <f t="shared" ref="I49:AE49" si="14">I50</f>
        <v>0</v>
      </c>
      <c r="J49" s="40">
        <f t="shared" si="14"/>
        <v>0</v>
      </c>
      <c r="K49" s="40">
        <f t="shared" si="14"/>
        <v>0</v>
      </c>
      <c r="L49" s="40">
        <f t="shared" si="14"/>
        <v>0</v>
      </c>
      <c r="M49" s="40">
        <f t="shared" si="14"/>
        <v>0</v>
      </c>
      <c r="N49" s="40">
        <f t="shared" si="14"/>
        <v>0</v>
      </c>
      <c r="O49" s="40">
        <f t="shared" si="14"/>
        <v>0</v>
      </c>
      <c r="P49" s="40">
        <f t="shared" si="14"/>
        <v>0</v>
      </c>
      <c r="Q49" s="40">
        <f t="shared" si="14"/>
        <v>591.97</v>
      </c>
      <c r="R49" s="40">
        <f t="shared" si="14"/>
        <v>0</v>
      </c>
      <c r="S49" s="40">
        <f t="shared" si="14"/>
        <v>0</v>
      </c>
      <c r="T49" s="40">
        <f t="shared" si="14"/>
        <v>0</v>
      </c>
      <c r="U49" s="40">
        <f t="shared" si="14"/>
        <v>0</v>
      </c>
      <c r="V49" s="40">
        <f t="shared" si="14"/>
        <v>0</v>
      </c>
      <c r="W49" s="40">
        <f t="shared" si="14"/>
        <v>0</v>
      </c>
      <c r="X49" s="40">
        <f t="shared" si="14"/>
        <v>0</v>
      </c>
      <c r="Y49" s="40">
        <f t="shared" si="14"/>
        <v>0</v>
      </c>
      <c r="Z49" s="40">
        <f t="shared" si="14"/>
        <v>810.6</v>
      </c>
      <c r="AA49" s="40">
        <f t="shared" si="14"/>
        <v>0</v>
      </c>
      <c r="AB49" s="40">
        <f t="shared" si="14"/>
        <v>0</v>
      </c>
      <c r="AC49" s="40">
        <f t="shared" si="14"/>
        <v>0</v>
      </c>
      <c r="AD49" s="40">
        <f t="shared" si="14"/>
        <v>0</v>
      </c>
      <c r="AE49" s="40">
        <f t="shared" si="14"/>
        <v>0</v>
      </c>
      <c r="AF49" s="34"/>
      <c r="AG49" s="35"/>
    </row>
    <row r="50" spans="1:33" ht="18.75" x14ac:dyDescent="0.3">
      <c r="A50" s="36" t="s">
        <v>30</v>
      </c>
      <c r="B50" s="30">
        <f>H50+J50+L50+N50+P50+R50+T50+V50+X50+Z50+AB50+AD50</f>
        <v>810.6</v>
      </c>
      <c r="C50" s="30">
        <f>H50+J50+L50+N50+P50+R50</f>
        <v>0</v>
      </c>
      <c r="D50" s="30"/>
      <c r="E50" s="30">
        <f>K50+M50+O50+Q50+S50+U50+W50+Y50+AA50+AC50+AE50+I50</f>
        <v>591.97</v>
      </c>
      <c r="F50" s="33">
        <f>E50/B50*100</f>
        <v>73.028620774734762</v>
      </c>
      <c r="G50" s="33" t="e">
        <f>E50/C50*100</f>
        <v>#DIV/0!</v>
      </c>
      <c r="H50" s="40"/>
      <c r="I50" s="40"/>
      <c r="J50" s="40"/>
      <c r="K50" s="40"/>
      <c r="L50" s="40"/>
      <c r="M50" s="40"/>
      <c r="N50" s="40"/>
      <c r="O50" s="40"/>
      <c r="P50" s="40"/>
      <c r="Q50" s="40">
        <v>591.97</v>
      </c>
      <c r="R50" s="40"/>
      <c r="S50" s="40"/>
      <c r="T50" s="40"/>
      <c r="U50" s="40"/>
      <c r="V50" s="40"/>
      <c r="W50" s="40"/>
      <c r="X50" s="40"/>
      <c r="Y50" s="40"/>
      <c r="Z50" s="40">
        <v>810.6</v>
      </c>
      <c r="AA50" s="40"/>
      <c r="AB50" s="40"/>
      <c r="AC50" s="40"/>
      <c r="AD50" s="40"/>
      <c r="AE50" s="40"/>
      <c r="AF50" s="34"/>
      <c r="AG50" s="35"/>
    </row>
    <row r="51" spans="1:33" ht="18.75" x14ac:dyDescent="0.3">
      <c r="A51" s="57" t="s">
        <v>51</v>
      </c>
      <c r="B51" s="40"/>
      <c r="C51" s="40"/>
      <c r="D51" s="40"/>
      <c r="E51" s="40"/>
      <c r="F51" s="33"/>
      <c r="G51" s="33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34"/>
      <c r="AG51" s="35"/>
    </row>
    <row r="52" spans="1:33" ht="18.75" x14ac:dyDescent="0.3">
      <c r="A52" s="29" t="s">
        <v>28</v>
      </c>
      <c r="B52" s="40">
        <f>B9+B15+B18+B22+B25+B40+B49</f>
        <v>15335.44</v>
      </c>
      <c r="C52" s="40">
        <f>C53+C54+C55</f>
        <v>7477.7000000000007</v>
      </c>
      <c r="D52" s="40">
        <f>D53+D54+D55</f>
        <v>6293.3600000000006</v>
      </c>
      <c r="E52" s="40">
        <f>E53+E54+E55</f>
        <v>6156.3200000000006</v>
      </c>
      <c r="F52" s="33">
        <f t="shared" ref="F52:G56" si="15">D52/B52*100</f>
        <v>41.038013907654431</v>
      </c>
      <c r="G52" s="33">
        <f t="shared" si="15"/>
        <v>82.329058400310245</v>
      </c>
      <c r="H52" s="40">
        <f>H53+H54+H55</f>
        <v>1376.28</v>
      </c>
      <c r="I52" s="40">
        <f t="shared" ref="I52:AE52" si="16">I53+I54+I55</f>
        <v>1098.06</v>
      </c>
      <c r="J52" s="40">
        <f t="shared" si="16"/>
        <v>1105.46</v>
      </c>
      <c r="K52" s="40">
        <f t="shared" si="16"/>
        <v>1106.3200000000002</v>
      </c>
      <c r="L52" s="40">
        <f t="shared" si="16"/>
        <v>1224.58</v>
      </c>
      <c r="M52" s="40">
        <f t="shared" si="16"/>
        <v>965.78</v>
      </c>
      <c r="N52" s="40">
        <f t="shared" si="16"/>
        <v>1375.9</v>
      </c>
      <c r="O52" s="40">
        <f t="shared" si="16"/>
        <v>1076.55</v>
      </c>
      <c r="P52" s="40">
        <f t="shared" si="16"/>
        <v>1322.78</v>
      </c>
      <c r="Q52" s="40">
        <f t="shared" si="16"/>
        <v>1674.96</v>
      </c>
      <c r="R52" s="40">
        <f t="shared" si="16"/>
        <v>1127.23</v>
      </c>
      <c r="S52" s="40">
        <f t="shared" si="16"/>
        <v>938.53</v>
      </c>
      <c r="T52" s="40">
        <f t="shared" si="16"/>
        <v>1395.53</v>
      </c>
      <c r="U52" s="40">
        <f t="shared" si="16"/>
        <v>1314.16</v>
      </c>
      <c r="V52" s="40">
        <f t="shared" si="16"/>
        <v>1052.6500000000001</v>
      </c>
      <c r="W52" s="40">
        <f t="shared" si="16"/>
        <v>874.68999999999994</v>
      </c>
      <c r="X52" s="40">
        <f t="shared" si="16"/>
        <v>999.03</v>
      </c>
      <c r="Y52" s="40">
        <f t="shared" si="16"/>
        <v>1467.4900000000002</v>
      </c>
      <c r="Z52" s="40">
        <f t="shared" si="16"/>
        <v>1934.8400000000001</v>
      </c>
      <c r="AA52" s="40">
        <f t="shared" si="16"/>
        <v>952.01</v>
      </c>
      <c r="AB52" s="40">
        <f t="shared" si="16"/>
        <v>1020.36</v>
      </c>
      <c r="AC52" s="40">
        <f t="shared" si="16"/>
        <v>0</v>
      </c>
      <c r="AD52" s="40">
        <f t="shared" si="16"/>
        <v>1419.67</v>
      </c>
      <c r="AE52" s="40">
        <f t="shared" si="16"/>
        <v>0</v>
      </c>
      <c r="AF52" s="34"/>
      <c r="AG52" s="35"/>
    </row>
    <row r="53" spans="1:33" ht="18.75" x14ac:dyDescent="0.3">
      <c r="A53" s="29" t="s">
        <v>39</v>
      </c>
      <c r="B53" s="40">
        <f>B23</f>
        <v>2.8</v>
      </c>
      <c r="C53" s="40">
        <f>C23</f>
        <v>2.8</v>
      </c>
      <c r="D53" s="40">
        <f>D23</f>
        <v>2.79</v>
      </c>
      <c r="E53" s="40">
        <f>E23</f>
        <v>2.79</v>
      </c>
      <c r="F53" s="33">
        <f t="shared" si="15"/>
        <v>99.642857142857153</v>
      </c>
      <c r="G53" s="33">
        <f t="shared" si="15"/>
        <v>99.642857142857153</v>
      </c>
      <c r="H53" s="40">
        <f>H23</f>
        <v>0</v>
      </c>
      <c r="I53" s="40">
        <f t="shared" ref="I53:AE53" si="17">I23</f>
        <v>0</v>
      </c>
      <c r="J53" s="40">
        <f t="shared" si="17"/>
        <v>0</v>
      </c>
      <c r="K53" s="40">
        <f t="shared" si="17"/>
        <v>0</v>
      </c>
      <c r="L53" s="40">
        <f t="shared" si="17"/>
        <v>0</v>
      </c>
      <c r="M53" s="40">
        <f t="shared" si="17"/>
        <v>0</v>
      </c>
      <c r="N53" s="40">
        <f t="shared" si="17"/>
        <v>0</v>
      </c>
      <c r="O53" s="40">
        <f t="shared" si="17"/>
        <v>0</v>
      </c>
      <c r="P53" s="40">
        <f t="shared" si="17"/>
        <v>2.8</v>
      </c>
      <c r="Q53" s="40">
        <f t="shared" si="17"/>
        <v>2.79</v>
      </c>
      <c r="R53" s="40">
        <f t="shared" si="17"/>
        <v>0</v>
      </c>
      <c r="S53" s="40">
        <f t="shared" si="17"/>
        <v>0</v>
      </c>
      <c r="T53" s="40">
        <f t="shared" si="17"/>
        <v>0</v>
      </c>
      <c r="U53" s="40">
        <f t="shared" si="17"/>
        <v>0</v>
      </c>
      <c r="V53" s="40">
        <f t="shared" si="17"/>
        <v>0</v>
      </c>
      <c r="W53" s="40">
        <f t="shared" si="17"/>
        <v>0</v>
      </c>
      <c r="X53" s="40">
        <f t="shared" si="17"/>
        <v>0</v>
      </c>
      <c r="Y53" s="40">
        <f t="shared" si="17"/>
        <v>0</v>
      </c>
      <c r="Z53" s="40">
        <f t="shared" si="17"/>
        <v>0</v>
      </c>
      <c r="AA53" s="40">
        <f t="shared" si="17"/>
        <v>0</v>
      </c>
      <c r="AB53" s="40">
        <f t="shared" si="17"/>
        <v>0</v>
      </c>
      <c r="AC53" s="40">
        <f t="shared" si="17"/>
        <v>0</v>
      </c>
      <c r="AD53" s="40">
        <f t="shared" si="17"/>
        <v>0</v>
      </c>
      <c r="AE53" s="40">
        <f t="shared" si="17"/>
        <v>0</v>
      </c>
      <c r="AF53" s="34"/>
      <c r="AG53" s="35"/>
    </row>
    <row r="54" spans="1:33" ht="18.75" x14ac:dyDescent="0.3">
      <c r="A54" s="29" t="s">
        <v>29</v>
      </c>
      <c r="B54" s="40">
        <f>B11+B19</f>
        <v>3192.44</v>
      </c>
      <c r="C54" s="40">
        <f>C11+C19</f>
        <v>984.5</v>
      </c>
      <c r="D54" s="40">
        <f>D11+D19</f>
        <v>2655.79</v>
      </c>
      <c r="E54" s="40">
        <f>E11+E19</f>
        <v>2655.79</v>
      </c>
      <c r="F54" s="33">
        <f t="shared" si="15"/>
        <v>83.18997381313352</v>
      </c>
      <c r="G54" s="33">
        <f t="shared" si="15"/>
        <v>269.76028440832908</v>
      </c>
      <c r="H54" s="40">
        <f>H11+H19</f>
        <v>343.77</v>
      </c>
      <c r="I54" s="40">
        <f t="shared" ref="I54:AE54" si="18">I11+I19</f>
        <v>248.71</v>
      </c>
      <c r="J54" s="40">
        <f t="shared" si="18"/>
        <v>216.67</v>
      </c>
      <c r="K54" s="40">
        <f t="shared" si="18"/>
        <v>251.63</v>
      </c>
      <c r="L54" s="40">
        <f t="shared" si="18"/>
        <v>385.99</v>
      </c>
      <c r="M54" s="40">
        <f t="shared" si="18"/>
        <v>318.68</v>
      </c>
      <c r="N54" s="40">
        <f t="shared" si="18"/>
        <v>352.06</v>
      </c>
      <c r="O54" s="40">
        <f t="shared" si="18"/>
        <v>308.86</v>
      </c>
      <c r="P54" s="40">
        <f t="shared" si="18"/>
        <v>306.22000000000003</v>
      </c>
      <c r="Q54" s="40">
        <f t="shared" si="18"/>
        <v>263.17</v>
      </c>
      <c r="R54" s="40">
        <f t="shared" si="18"/>
        <v>278.45999999999998</v>
      </c>
      <c r="S54" s="40">
        <f t="shared" si="18"/>
        <v>288.14</v>
      </c>
      <c r="T54" s="40">
        <f t="shared" si="18"/>
        <v>420.26</v>
      </c>
      <c r="U54" s="40">
        <f t="shared" si="18"/>
        <v>588.2700000000001</v>
      </c>
      <c r="V54" s="40">
        <f t="shared" si="18"/>
        <v>185.01</v>
      </c>
      <c r="W54" s="40">
        <f t="shared" si="18"/>
        <v>211.9</v>
      </c>
      <c r="X54" s="40">
        <f t="shared" si="18"/>
        <v>150.26</v>
      </c>
      <c r="Y54" s="40">
        <f t="shared" si="18"/>
        <v>0</v>
      </c>
      <c r="Z54" s="40">
        <f t="shared" si="18"/>
        <v>150.97999999999999</v>
      </c>
      <c r="AA54" s="40">
        <f t="shared" si="18"/>
        <v>176.43</v>
      </c>
      <c r="AB54" s="40">
        <f t="shared" si="18"/>
        <v>171.61</v>
      </c>
      <c r="AC54" s="40">
        <f t="shared" si="18"/>
        <v>0</v>
      </c>
      <c r="AD54" s="40">
        <f t="shared" si="18"/>
        <v>231.15</v>
      </c>
      <c r="AE54" s="40">
        <f t="shared" si="18"/>
        <v>0</v>
      </c>
      <c r="AF54" s="34"/>
      <c r="AG54" s="35"/>
    </row>
    <row r="55" spans="1:33" ht="18.75" x14ac:dyDescent="0.3">
      <c r="A55" s="36" t="s">
        <v>30</v>
      </c>
      <c r="B55" s="40">
        <f>B12+B16+B20+B26+B41+B50</f>
        <v>12140.2</v>
      </c>
      <c r="C55" s="40">
        <f>C12+C16+C20+C26+C41</f>
        <v>6490.4000000000005</v>
      </c>
      <c r="D55" s="40">
        <f>D12+D16+D20+D26+D41</f>
        <v>3634.7800000000007</v>
      </c>
      <c r="E55" s="40">
        <f>E12+E16+E20+E26+E41</f>
        <v>3497.7400000000007</v>
      </c>
      <c r="F55" s="33">
        <f t="shared" si="15"/>
        <v>29.940033936837946</v>
      </c>
      <c r="G55" s="33">
        <f t="shared" si="15"/>
        <v>53.890977443609032</v>
      </c>
      <c r="H55" s="40">
        <f>H12+H16+H20+H26+H41+H50</f>
        <v>1032.51</v>
      </c>
      <c r="I55" s="40">
        <f t="shared" ref="I55:AE55" si="19">I12+I16+I20+I26+I41+I50</f>
        <v>849.35</v>
      </c>
      <c r="J55" s="40">
        <f t="shared" si="19"/>
        <v>888.79</v>
      </c>
      <c r="K55" s="40">
        <f t="shared" si="19"/>
        <v>854.69</v>
      </c>
      <c r="L55" s="40">
        <f t="shared" si="19"/>
        <v>838.59</v>
      </c>
      <c r="M55" s="40">
        <f t="shared" si="19"/>
        <v>647.1</v>
      </c>
      <c r="N55" s="40">
        <f t="shared" si="19"/>
        <v>1023.84</v>
      </c>
      <c r="O55" s="40">
        <f t="shared" si="19"/>
        <v>767.68999999999994</v>
      </c>
      <c r="P55" s="40">
        <f t="shared" si="19"/>
        <v>1013.76</v>
      </c>
      <c r="Q55" s="40">
        <f t="shared" si="19"/>
        <v>1409</v>
      </c>
      <c r="R55" s="40">
        <f t="shared" si="19"/>
        <v>848.77</v>
      </c>
      <c r="S55" s="40">
        <f t="shared" si="19"/>
        <v>650.39</v>
      </c>
      <c r="T55" s="40">
        <f t="shared" si="19"/>
        <v>975.27</v>
      </c>
      <c r="U55" s="40">
        <f t="shared" si="19"/>
        <v>725.89</v>
      </c>
      <c r="V55" s="40">
        <f t="shared" si="19"/>
        <v>867.64</v>
      </c>
      <c r="W55" s="40">
        <f t="shared" si="19"/>
        <v>662.79</v>
      </c>
      <c r="X55" s="40">
        <f t="shared" si="19"/>
        <v>848.77</v>
      </c>
      <c r="Y55" s="40">
        <f t="shared" si="19"/>
        <v>1467.4900000000002</v>
      </c>
      <c r="Z55" s="40">
        <f t="shared" si="19"/>
        <v>1783.8600000000001</v>
      </c>
      <c r="AA55" s="40">
        <f t="shared" si="19"/>
        <v>775.58</v>
      </c>
      <c r="AB55" s="40">
        <f t="shared" si="19"/>
        <v>848.75</v>
      </c>
      <c r="AC55" s="40">
        <f t="shared" si="19"/>
        <v>0</v>
      </c>
      <c r="AD55" s="40">
        <f t="shared" si="19"/>
        <v>1188.52</v>
      </c>
      <c r="AE55" s="40">
        <f t="shared" si="19"/>
        <v>0</v>
      </c>
      <c r="AF55" s="34"/>
      <c r="AG55" s="35"/>
    </row>
    <row r="56" spans="1:33" ht="37.5" x14ac:dyDescent="0.3">
      <c r="A56" s="38" t="s">
        <v>32</v>
      </c>
      <c r="B56" s="40">
        <f>B13</f>
        <v>65.319999999999993</v>
      </c>
      <c r="C56" s="40">
        <f>C13</f>
        <v>32.659999999999997</v>
      </c>
      <c r="D56" s="40">
        <f>D13</f>
        <v>16.329999999999998</v>
      </c>
      <c r="E56" s="40">
        <f>E13</f>
        <v>16.329999999999998</v>
      </c>
      <c r="F56" s="33">
        <f t="shared" si="15"/>
        <v>25</v>
      </c>
      <c r="G56" s="33">
        <f t="shared" si="15"/>
        <v>50</v>
      </c>
      <c r="H56" s="40">
        <f>H13</f>
        <v>0</v>
      </c>
      <c r="I56" s="40">
        <f t="shared" ref="I56:AE56" si="20">I13</f>
        <v>0</v>
      </c>
      <c r="J56" s="40">
        <f t="shared" si="20"/>
        <v>0</v>
      </c>
      <c r="K56" s="40">
        <f t="shared" si="20"/>
        <v>0</v>
      </c>
      <c r="L56" s="40">
        <f t="shared" si="20"/>
        <v>0</v>
      </c>
      <c r="M56" s="40">
        <f t="shared" si="20"/>
        <v>0</v>
      </c>
      <c r="N56" s="40">
        <f t="shared" si="20"/>
        <v>16.329999999999998</v>
      </c>
      <c r="O56" s="40">
        <f t="shared" si="20"/>
        <v>16.329999999999998</v>
      </c>
      <c r="P56" s="40">
        <f t="shared" si="20"/>
        <v>0</v>
      </c>
      <c r="Q56" s="40">
        <f t="shared" si="20"/>
        <v>0</v>
      </c>
      <c r="R56" s="40">
        <f t="shared" si="20"/>
        <v>0</v>
      </c>
      <c r="S56" s="40">
        <f t="shared" si="20"/>
        <v>0</v>
      </c>
      <c r="T56" s="40">
        <f t="shared" si="20"/>
        <v>16.329999999999998</v>
      </c>
      <c r="U56" s="40">
        <f t="shared" si="20"/>
        <v>0</v>
      </c>
      <c r="V56" s="40">
        <f t="shared" si="20"/>
        <v>0</v>
      </c>
      <c r="W56" s="40">
        <f t="shared" si="20"/>
        <v>0</v>
      </c>
      <c r="X56" s="40">
        <f t="shared" si="20"/>
        <v>0</v>
      </c>
      <c r="Y56" s="40">
        <f t="shared" si="20"/>
        <v>0</v>
      </c>
      <c r="Z56" s="40">
        <f t="shared" si="20"/>
        <v>16.329999999999998</v>
      </c>
      <c r="AA56" s="40">
        <f t="shared" si="20"/>
        <v>0</v>
      </c>
      <c r="AB56" s="40">
        <f t="shared" si="20"/>
        <v>0</v>
      </c>
      <c r="AC56" s="40">
        <f t="shared" si="20"/>
        <v>0</v>
      </c>
      <c r="AD56" s="40">
        <f t="shared" si="20"/>
        <v>16.329999999999998</v>
      </c>
      <c r="AE56" s="40">
        <f t="shared" si="20"/>
        <v>0</v>
      </c>
      <c r="AF56" s="34"/>
      <c r="AG56" s="35"/>
    </row>
    <row r="57" spans="1:33" ht="37.5" x14ac:dyDescent="0.3">
      <c r="A57" s="58" t="s">
        <v>52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34"/>
      <c r="AG57" s="35"/>
    </row>
    <row r="58" spans="1:33" ht="18.75" x14ac:dyDescent="0.3">
      <c r="A58" s="60" t="s">
        <v>28</v>
      </c>
      <c r="B58" s="40">
        <f>B61+B59+B60</f>
        <v>15335.44</v>
      </c>
      <c r="C58" s="40">
        <f>C61+C59+C60</f>
        <v>7477.7000000000007</v>
      </c>
      <c r="D58" s="40">
        <f>D61+D59+D60</f>
        <v>6293.3600000000006</v>
      </c>
      <c r="E58" s="40">
        <f>E61+E59+E60</f>
        <v>6156.3200000000006</v>
      </c>
      <c r="F58" s="33">
        <f>E58/B58*100</f>
        <v>40.144397552336294</v>
      </c>
      <c r="G58" s="33">
        <f>E58/C58*100</f>
        <v>82.329058400310245</v>
      </c>
      <c r="H58" s="40">
        <f>H61+H59+H60</f>
        <v>1376.28</v>
      </c>
      <c r="I58" s="40">
        <f t="shared" ref="I58:AE58" si="21">I61+I59+I60</f>
        <v>1098.06</v>
      </c>
      <c r="J58" s="40">
        <f t="shared" si="21"/>
        <v>1105.46</v>
      </c>
      <c r="K58" s="40">
        <f t="shared" si="21"/>
        <v>1106.3200000000002</v>
      </c>
      <c r="L58" s="40">
        <f t="shared" si="21"/>
        <v>1224.58</v>
      </c>
      <c r="M58" s="40">
        <f t="shared" si="21"/>
        <v>965.78</v>
      </c>
      <c r="N58" s="40">
        <f t="shared" si="21"/>
        <v>1375.9</v>
      </c>
      <c r="O58" s="40">
        <f t="shared" si="21"/>
        <v>1076.55</v>
      </c>
      <c r="P58" s="40">
        <f t="shared" si="21"/>
        <v>1322.78</v>
      </c>
      <c r="Q58" s="40">
        <f t="shared" si="21"/>
        <v>1674.96</v>
      </c>
      <c r="R58" s="40">
        <f t="shared" si="21"/>
        <v>1127.23</v>
      </c>
      <c r="S58" s="40">
        <f t="shared" si="21"/>
        <v>938.53</v>
      </c>
      <c r="T58" s="40">
        <f t="shared" si="21"/>
        <v>1395.53</v>
      </c>
      <c r="U58" s="40">
        <f t="shared" si="21"/>
        <v>1314.16</v>
      </c>
      <c r="V58" s="40">
        <f t="shared" si="21"/>
        <v>1052.6500000000001</v>
      </c>
      <c r="W58" s="40">
        <f t="shared" si="21"/>
        <v>874.68999999999994</v>
      </c>
      <c r="X58" s="40">
        <f t="shared" si="21"/>
        <v>999.03</v>
      </c>
      <c r="Y58" s="40">
        <f t="shared" si="21"/>
        <v>1467.4900000000002</v>
      </c>
      <c r="Z58" s="40">
        <f t="shared" si="21"/>
        <v>1934.8400000000001</v>
      </c>
      <c r="AA58" s="40">
        <f t="shared" si="21"/>
        <v>952.01</v>
      </c>
      <c r="AB58" s="40">
        <f t="shared" si="21"/>
        <v>1020.36</v>
      </c>
      <c r="AC58" s="40">
        <f t="shared" si="21"/>
        <v>0</v>
      </c>
      <c r="AD58" s="40">
        <f t="shared" si="21"/>
        <v>1419.67</v>
      </c>
      <c r="AE58" s="40">
        <f t="shared" si="21"/>
        <v>0</v>
      </c>
      <c r="AF58" s="34"/>
      <c r="AG58" s="35"/>
    </row>
    <row r="59" spans="1:33" ht="18.75" x14ac:dyDescent="0.3">
      <c r="A59" s="29" t="s">
        <v>39</v>
      </c>
      <c r="B59" s="40">
        <f t="shared" ref="B59:E61" si="22">B53</f>
        <v>2.8</v>
      </c>
      <c r="C59" s="40">
        <f t="shared" si="22"/>
        <v>2.8</v>
      </c>
      <c r="D59" s="40">
        <f t="shared" si="22"/>
        <v>2.79</v>
      </c>
      <c r="E59" s="40">
        <f t="shared" si="22"/>
        <v>2.79</v>
      </c>
      <c r="F59" s="33">
        <f>E59/B59*100</f>
        <v>99.642857142857153</v>
      </c>
      <c r="G59" s="33">
        <f>E59/C59*100</f>
        <v>99.642857142857153</v>
      </c>
      <c r="H59" s="40">
        <f>H53</f>
        <v>0</v>
      </c>
      <c r="I59" s="40">
        <f t="shared" ref="I59:AE61" si="23">I53</f>
        <v>0</v>
      </c>
      <c r="J59" s="40">
        <f t="shared" si="23"/>
        <v>0</v>
      </c>
      <c r="K59" s="40">
        <f t="shared" si="23"/>
        <v>0</v>
      </c>
      <c r="L59" s="40">
        <f t="shared" si="23"/>
        <v>0</v>
      </c>
      <c r="M59" s="40">
        <f t="shared" si="23"/>
        <v>0</v>
      </c>
      <c r="N59" s="40">
        <f t="shared" si="23"/>
        <v>0</v>
      </c>
      <c r="O59" s="40">
        <f t="shared" si="23"/>
        <v>0</v>
      </c>
      <c r="P59" s="40">
        <f t="shared" si="23"/>
        <v>2.8</v>
      </c>
      <c r="Q59" s="40">
        <f t="shared" si="23"/>
        <v>2.79</v>
      </c>
      <c r="R59" s="40">
        <f t="shared" si="23"/>
        <v>0</v>
      </c>
      <c r="S59" s="40">
        <f t="shared" si="23"/>
        <v>0</v>
      </c>
      <c r="T59" s="40">
        <f t="shared" si="23"/>
        <v>0</v>
      </c>
      <c r="U59" s="40">
        <f t="shared" si="23"/>
        <v>0</v>
      </c>
      <c r="V59" s="40">
        <f t="shared" si="23"/>
        <v>0</v>
      </c>
      <c r="W59" s="40">
        <f t="shared" si="23"/>
        <v>0</v>
      </c>
      <c r="X59" s="40">
        <f t="shared" si="23"/>
        <v>0</v>
      </c>
      <c r="Y59" s="40">
        <f t="shared" si="23"/>
        <v>0</v>
      </c>
      <c r="Z59" s="40">
        <f t="shared" si="23"/>
        <v>0</v>
      </c>
      <c r="AA59" s="40">
        <f t="shared" si="23"/>
        <v>0</v>
      </c>
      <c r="AB59" s="40">
        <f t="shared" si="23"/>
        <v>0</v>
      </c>
      <c r="AC59" s="40">
        <f t="shared" si="23"/>
        <v>0</v>
      </c>
      <c r="AD59" s="40">
        <f t="shared" si="23"/>
        <v>0</v>
      </c>
      <c r="AE59" s="40">
        <f t="shared" si="23"/>
        <v>0</v>
      </c>
      <c r="AF59" s="34"/>
      <c r="AG59" s="35"/>
    </row>
    <row r="60" spans="1:33" ht="18.75" x14ac:dyDescent="0.3">
      <c r="A60" s="29" t="s">
        <v>29</v>
      </c>
      <c r="B60" s="40">
        <f t="shared" si="22"/>
        <v>3192.44</v>
      </c>
      <c r="C60" s="40">
        <f t="shared" si="22"/>
        <v>984.5</v>
      </c>
      <c r="D60" s="40">
        <f t="shared" si="22"/>
        <v>2655.79</v>
      </c>
      <c r="E60" s="40">
        <f t="shared" si="22"/>
        <v>2655.79</v>
      </c>
      <c r="F60" s="33">
        <f>E60/B60*100</f>
        <v>83.18997381313352</v>
      </c>
      <c r="G60" s="33">
        <f>E60/C60*100</f>
        <v>269.76028440832908</v>
      </c>
      <c r="H60" s="40">
        <f>H54</f>
        <v>343.77</v>
      </c>
      <c r="I60" s="40">
        <f t="shared" si="23"/>
        <v>248.71</v>
      </c>
      <c r="J60" s="40">
        <f t="shared" si="23"/>
        <v>216.67</v>
      </c>
      <c r="K60" s="40">
        <f t="shared" si="23"/>
        <v>251.63</v>
      </c>
      <c r="L60" s="40">
        <f t="shared" si="23"/>
        <v>385.99</v>
      </c>
      <c r="M60" s="40">
        <f t="shared" si="23"/>
        <v>318.68</v>
      </c>
      <c r="N60" s="40">
        <f t="shared" si="23"/>
        <v>352.06</v>
      </c>
      <c r="O60" s="40">
        <f t="shared" si="23"/>
        <v>308.86</v>
      </c>
      <c r="P60" s="40">
        <f t="shared" si="23"/>
        <v>306.22000000000003</v>
      </c>
      <c r="Q60" s="40">
        <f t="shared" si="23"/>
        <v>263.17</v>
      </c>
      <c r="R60" s="40">
        <f t="shared" si="23"/>
        <v>278.45999999999998</v>
      </c>
      <c r="S60" s="40">
        <f t="shared" si="23"/>
        <v>288.14</v>
      </c>
      <c r="T60" s="40">
        <f t="shared" si="23"/>
        <v>420.26</v>
      </c>
      <c r="U60" s="40">
        <f t="shared" si="23"/>
        <v>588.2700000000001</v>
      </c>
      <c r="V60" s="40">
        <f t="shared" si="23"/>
        <v>185.01</v>
      </c>
      <c r="W60" s="40">
        <f t="shared" si="23"/>
        <v>211.9</v>
      </c>
      <c r="X60" s="40">
        <f t="shared" si="23"/>
        <v>150.26</v>
      </c>
      <c r="Y60" s="40">
        <f t="shared" si="23"/>
        <v>0</v>
      </c>
      <c r="Z60" s="40">
        <f t="shared" si="23"/>
        <v>150.97999999999999</v>
      </c>
      <c r="AA60" s="40">
        <f t="shared" si="23"/>
        <v>176.43</v>
      </c>
      <c r="AB60" s="40">
        <f t="shared" si="23"/>
        <v>171.61</v>
      </c>
      <c r="AC60" s="40">
        <f t="shared" si="23"/>
        <v>0</v>
      </c>
      <c r="AD60" s="40">
        <f t="shared" si="23"/>
        <v>231.15</v>
      </c>
      <c r="AE60" s="40">
        <f t="shared" si="23"/>
        <v>0</v>
      </c>
      <c r="AF60" s="34"/>
      <c r="AG60" s="35"/>
    </row>
    <row r="61" spans="1:33" ht="18.75" x14ac:dyDescent="0.3">
      <c r="A61" s="36" t="s">
        <v>30</v>
      </c>
      <c r="B61" s="40">
        <f t="shared" si="22"/>
        <v>12140.2</v>
      </c>
      <c r="C61" s="40">
        <f t="shared" si="22"/>
        <v>6490.4000000000005</v>
      </c>
      <c r="D61" s="40">
        <f t="shared" si="22"/>
        <v>3634.7800000000007</v>
      </c>
      <c r="E61" s="40">
        <f t="shared" si="22"/>
        <v>3497.7400000000007</v>
      </c>
      <c r="F61" s="33">
        <f>E61/B61*100</f>
        <v>28.811222220391759</v>
      </c>
      <c r="G61" s="33">
        <f>E61/C61*100</f>
        <v>53.890977443609032</v>
      </c>
      <c r="H61" s="40">
        <f>H55</f>
        <v>1032.51</v>
      </c>
      <c r="I61" s="40">
        <f t="shared" si="23"/>
        <v>849.35</v>
      </c>
      <c r="J61" s="40">
        <f t="shared" si="23"/>
        <v>888.79</v>
      </c>
      <c r="K61" s="40">
        <f t="shared" si="23"/>
        <v>854.69</v>
      </c>
      <c r="L61" s="40">
        <f t="shared" si="23"/>
        <v>838.59</v>
      </c>
      <c r="M61" s="40">
        <f t="shared" si="23"/>
        <v>647.1</v>
      </c>
      <c r="N61" s="40">
        <f t="shared" si="23"/>
        <v>1023.84</v>
      </c>
      <c r="O61" s="40">
        <f t="shared" si="23"/>
        <v>767.68999999999994</v>
      </c>
      <c r="P61" s="40">
        <f t="shared" si="23"/>
        <v>1013.76</v>
      </c>
      <c r="Q61" s="40">
        <f t="shared" si="23"/>
        <v>1409</v>
      </c>
      <c r="R61" s="40">
        <f t="shared" si="23"/>
        <v>848.77</v>
      </c>
      <c r="S61" s="40">
        <f t="shared" si="23"/>
        <v>650.39</v>
      </c>
      <c r="T61" s="40">
        <f t="shared" si="23"/>
        <v>975.27</v>
      </c>
      <c r="U61" s="40">
        <f t="shared" si="23"/>
        <v>725.89</v>
      </c>
      <c r="V61" s="40">
        <f t="shared" si="23"/>
        <v>867.64</v>
      </c>
      <c r="W61" s="40">
        <f t="shared" si="23"/>
        <v>662.79</v>
      </c>
      <c r="X61" s="40">
        <f t="shared" si="23"/>
        <v>848.77</v>
      </c>
      <c r="Y61" s="40">
        <f t="shared" si="23"/>
        <v>1467.4900000000002</v>
      </c>
      <c r="Z61" s="40">
        <f t="shared" si="23"/>
        <v>1783.8600000000001</v>
      </c>
      <c r="AA61" s="40">
        <f t="shared" si="23"/>
        <v>775.58</v>
      </c>
      <c r="AB61" s="40">
        <f t="shared" si="23"/>
        <v>848.75</v>
      </c>
      <c r="AC61" s="40">
        <f t="shared" si="23"/>
        <v>0</v>
      </c>
      <c r="AD61" s="40">
        <f t="shared" si="23"/>
        <v>1188.52</v>
      </c>
      <c r="AE61" s="40">
        <f t="shared" si="23"/>
        <v>0</v>
      </c>
      <c r="AF61" s="34"/>
      <c r="AG61" s="35"/>
    </row>
    <row r="62" spans="1:33" ht="93.75" x14ac:dyDescent="0.3">
      <c r="A62" s="61" t="s">
        <v>53</v>
      </c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34"/>
      <c r="AG62" s="35"/>
    </row>
    <row r="63" spans="1:33" ht="18.75" x14ac:dyDescent="0.3">
      <c r="A63" s="62" t="s">
        <v>26</v>
      </c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34"/>
      <c r="AG63" s="35"/>
    </row>
    <row r="64" spans="1:33" ht="75" x14ac:dyDescent="0.3">
      <c r="A64" s="63" t="s">
        <v>54</v>
      </c>
      <c r="B64" s="40"/>
      <c r="C64" s="40"/>
      <c r="D64" s="40"/>
      <c r="E64" s="40"/>
      <c r="F64" s="40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34"/>
      <c r="AG64" s="35"/>
    </row>
    <row r="65" spans="1:33" ht="18.75" x14ac:dyDescent="0.3">
      <c r="A65" s="29" t="s">
        <v>28</v>
      </c>
      <c r="B65" s="30">
        <f>B66</f>
        <v>320.39</v>
      </c>
      <c r="C65" s="30">
        <f>C66</f>
        <v>150.38999999999999</v>
      </c>
      <c r="D65" s="30">
        <f>D66</f>
        <v>150.38</v>
      </c>
      <c r="E65" s="30">
        <f>E66</f>
        <v>150.38</v>
      </c>
      <c r="F65" s="33">
        <f>E65/B65*100</f>
        <v>46.936546084459565</v>
      </c>
      <c r="G65" s="33">
        <f>E65/C65*100</f>
        <v>99.993350621716885</v>
      </c>
      <c r="H65" s="47">
        <f>H66</f>
        <v>0</v>
      </c>
      <c r="I65" s="47">
        <f t="shared" ref="I65:AE65" si="24">I66</f>
        <v>0</v>
      </c>
      <c r="J65" s="59">
        <f t="shared" si="24"/>
        <v>150.38999999999999</v>
      </c>
      <c r="K65" s="59">
        <f t="shared" si="24"/>
        <v>150.38</v>
      </c>
      <c r="L65" s="47">
        <f t="shared" si="24"/>
        <v>0</v>
      </c>
      <c r="M65" s="47">
        <f t="shared" si="24"/>
        <v>0</v>
      </c>
      <c r="N65" s="47">
        <f t="shared" si="24"/>
        <v>0</v>
      </c>
      <c r="O65" s="47">
        <f t="shared" si="24"/>
        <v>0</v>
      </c>
      <c r="P65" s="47">
        <f t="shared" si="24"/>
        <v>0</v>
      </c>
      <c r="Q65" s="47">
        <f t="shared" si="24"/>
        <v>0</v>
      </c>
      <c r="R65" s="47">
        <f t="shared" si="24"/>
        <v>0</v>
      </c>
      <c r="S65" s="47">
        <f t="shared" si="24"/>
        <v>0</v>
      </c>
      <c r="T65" s="47">
        <f t="shared" si="24"/>
        <v>0</v>
      </c>
      <c r="U65" s="47">
        <f t="shared" si="24"/>
        <v>0</v>
      </c>
      <c r="V65" s="47">
        <f t="shared" si="24"/>
        <v>0</v>
      </c>
      <c r="W65" s="47">
        <f t="shared" si="24"/>
        <v>0</v>
      </c>
      <c r="X65" s="47">
        <f t="shared" si="24"/>
        <v>170</v>
      </c>
      <c r="Y65" s="47">
        <f t="shared" si="24"/>
        <v>72.599999999999994</v>
      </c>
      <c r="Z65" s="47">
        <f t="shared" si="24"/>
        <v>0</v>
      </c>
      <c r="AA65" s="47">
        <f t="shared" si="24"/>
        <v>91.44</v>
      </c>
      <c r="AB65" s="47">
        <f t="shared" si="24"/>
        <v>0</v>
      </c>
      <c r="AC65" s="47">
        <f t="shared" si="24"/>
        <v>0</v>
      </c>
      <c r="AD65" s="47">
        <f t="shared" si="24"/>
        <v>0</v>
      </c>
      <c r="AE65" s="47">
        <f t="shared" si="24"/>
        <v>0</v>
      </c>
      <c r="AF65" s="34"/>
      <c r="AG65" s="35"/>
    </row>
    <row r="66" spans="1:33" ht="18.75" x14ac:dyDescent="0.3">
      <c r="A66" s="29" t="s">
        <v>30</v>
      </c>
      <c r="B66" s="30">
        <f>B68</f>
        <v>320.39</v>
      </c>
      <c r="C66" s="30">
        <f>C68</f>
        <v>150.38999999999999</v>
      </c>
      <c r="D66" s="30">
        <f>D68</f>
        <v>150.38</v>
      </c>
      <c r="E66" s="30">
        <f>D66</f>
        <v>150.38</v>
      </c>
      <c r="F66" s="33">
        <f>E66/B66*100</f>
        <v>46.936546084459565</v>
      </c>
      <c r="G66" s="33">
        <f>E66/C66*100</f>
        <v>99.993350621716885</v>
      </c>
      <c r="H66" s="47">
        <f>H68</f>
        <v>0</v>
      </c>
      <c r="I66" s="47">
        <f t="shared" ref="I66:AE66" si="25">I68</f>
        <v>0</v>
      </c>
      <c r="J66" s="59">
        <f t="shared" si="25"/>
        <v>150.38999999999999</v>
      </c>
      <c r="K66" s="59">
        <f t="shared" si="25"/>
        <v>150.38</v>
      </c>
      <c r="L66" s="47">
        <f t="shared" si="25"/>
        <v>0</v>
      </c>
      <c r="M66" s="47">
        <f t="shared" si="25"/>
        <v>0</v>
      </c>
      <c r="N66" s="47">
        <f t="shared" si="25"/>
        <v>0</v>
      </c>
      <c r="O66" s="47">
        <f t="shared" si="25"/>
        <v>0</v>
      </c>
      <c r="P66" s="47">
        <f t="shared" si="25"/>
        <v>0</v>
      </c>
      <c r="Q66" s="47">
        <f t="shared" si="25"/>
        <v>0</v>
      </c>
      <c r="R66" s="47">
        <f t="shared" si="25"/>
        <v>0</v>
      </c>
      <c r="S66" s="47">
        <f t="shared" si="25"/>
        <v>0</v>
      </c>
      <c r="T66" s="47">
        <f t="shared" si="25"/>
        <v>0</v>
      </c>
      <c r="U66" s="47">
        <f t="shared" si="25"/>
        <v>0</v>
      </c>
      <c r="V66" s="47">
        <f t="shared" si="25"/>
        <v>0</v>
      </c>
      <c r="W66" s="47">
        <f t="shared" si="25"/>
        <v>0</v>
      </c>
      <c r="X66" s="47">
        <f t="shared" si="25"/>
        <v>170</v>
      </c>
      <c r="Y66" s="47">
        <f t="shared" si="25"/>
        <v>72.599999999999994</v>
      </c>
      <c r="Z66" s="47">
        <f t="shared" si="25"/>
        <v>0</v>
      </c>
      <c r="AA66" s="47">
        <f t="shared" si="25"/>
        <v>91.44</v>
      </c>
      <c r="AB66" s="47">
        <f t="shared" si="25"/>
        <v>0</v>
      </c>
      <c r="AC66" s="47">
        <f t="shared" si="25"/>
        <v>0</v>
      </c>
      <c r="AD66" s="47">
        <f t="shared" si="25"/>
        <v>0</v>
      </c>
      <c r="AE66" s="47">
        <f t="shared" si="25"/>
        <v>0</v>
      </c>
      <c r="AF66" s="34"/>
      <c r="AG66" s="35"/>
    </row>
    <row r="67" spans="1:33" ht="318.75" x14ac:dyDescent="0.3">
      <c r="A67" s="64" t="s">
        <v>55</v>
      </c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34"/>
      <c r="AG67" s="35"/>
    </row>
    <row r="68" spans="1:33" ht="18.75" x14ac:dyDescent="0.3">
      <c r="A68" s="29" t="s">
        <v>28</v>
      </c>
      <c r="B68" s="30">
        <f>B69</f>
        <v>320.39</v>
      </c>
      <c r="C68" s="33">
        <f>C69</f>
        <v>150.38999999999999</v>
      </c>
      <c r="D68" s="33">
        <f>D69</f>
        <v>150.38</v>
      </c>
      <c r="E68" s="30">
        <f>E69</f>
        <v>314.41999999999996</v>
      </c>
      <c r="F68" s="33">
        <f>E68/B68*100</f>
        <v>98.136645962732914</v>
      </c>
      <c r="G68" s="33">
        <f>E68/C68*100</f>
        <v>209.06975197819003</v>
      </c>
      <c r="H68" s="47">
        <f>H69</f>
        <v>0</v>
      </c>
      <c r="I68" s="47">
        <f t="shared" ref="I68:AE68" si="26">I69</f>
        <v>0</v>
      </c>
      <c r="J68" s="47">
        <f t="shared" si="26"/>
        <v>150.38999999999999</v>
      </c>
      <c r="K68" s="59">
        <f t="shared" si="26"/>
        <v>150.38</v>
      </c>
      <c r="L68" s="47">
        <f t="shared" si="26"/>
        <v>0</v>
      </c>
      <c r="M68" s="47">
        <f t="shared" si="26"/>
        <v>0</v>
      </c>
      <c r="N68" s="47">
        <f t="shared" si="26"/>
        <v>0</v>
      </c>
      <c r="O68" s="47">
        <f t="shared" si="26"/>
        <v>0</v>
      </c>
      <c r="P68" s="47">
        <f t="shared" si="26"/>
        <v>0</v>
      </c>
      <c r="Q68" s="47">
        <f t="shared" si="26"/>
        <v>0</v>
      </c>
      <c r="R68" s="47">
        <f t="shared" si="26"/>
        <v>0</v>
      </c>
      <c r="S68" s="47">
        <f t="shared" si="26"/>
        <v>0</v>
      </c>
      <c r="T68" s="47">
        <f t="shared" si="26"/>
        <v>0</v>
      </c>
      <c r="U68" s="47">
        <f t="shared" si="26"/>
        <v>0</v>
      </c>
      <c r="V68" s="47">
        <f t="shared" si="26"/>
        <v>0</v>
      </c>
      <c r="W68" s="47">
        <f t="shared" si="26"/>
        <v>0</v>
      </c>
      <c r="X68" s="47">
        <f t="shared" si="26"/>
        <v>170</v>
      </c>
      <c r="Y68" s="47">
        <f t="shared" si="26"/>
        <v>72.599999999999994</v>
      </c>
      <c r="Z68" s="47">
        <f t="shared" si="26"/>
        <v>0</v>
      </c>
      <c r="AA68" s="47">
        <f t="shared" si="26"/>
        <v>91.44</v>
      </c>
      <c r="AB68" s="47">
        <f t="shared" si="26"/>
        <v>0</v>
      </c>
      <c r="AC68" s="47">
        <f t="shared" si="26"/>
        <v>0</v>
      </c>
      <c r="AD68" s="47">
        <f t="shared" si="26"/>
        <v>0</v>
      </c>
      <c r="AE68" s="47">
        <f t="shared" si="26"/>
        <v>0</v>
      </c>
      <c r="AF68" s="34"/>
      <c r="AG68" s="35"/>
    </row>
    <row r="69" spans="1:33" ht="18.75" x14ac:dyDescent="0.3">
      <c r="A69" s="29" t="s">
        <v>30</v>
      </c>
      <c r="B69" s="30">
        <f>H69+J69+L69+N69+P69+R69+T69+V69+X69+Z69+AB69+AD69</f>
        <v>320.39</v>
      </c>
      <c r="C69" s="33">
        <f>J69+H69+L69+N69+P69+R69</f>
        <v>150.38999999999999</v>
      </c>
      <c r="D69" s="33">
        <f>K69</f>
        <v>150.38</v>
      </c>
      <c r="E69" s="33">
        <f>I69+K69+M69+O69+Q69+S69+U69+W69+Y69+AA69+AC69+AE69</f>
        <v>314.41999999999996</v>
      </c>
      <c r="F69" s="33">
        <f>E69/B69*100</f>
        <v>98.136645962732914</v>
      </c>
      <c r="G69" s="33">
        <f>E69/C69*100</f>
        <v>209.06975197819003</v>
      </c>
      <c r="H69" s="47">
        <v>0</v>
      </c>
      <c r="I69" s="47">
        <v>0</v>
      </c>
      <c r="J69" s="47">
        <v>150.38999999999999</v>
      </c>
      <c r="K69" s="59">
        <v>150.38</v>
      </c>
      <c r="L69" s="47">
        <v>0</v>
      </c>
      <c r="M69" s="47">
        <v>0</v>
      </c>
      <c r="N69" s="47">
        <v>0</v>
      </c>
      <c r="O69" s="47">
        <v>0</v>
      </c>
      <c r="P69" s="47">
        <v>0</v>
      </c>
      <c r="Q69" s="47">
        <v>0</v>
      </c>
      <c r="R69" s="47">
        <v>0</v>
      </c>
      <c r="S69" s="47">
        <v>0</v>
      </c>
      <c r="T69" s="47">
        <v>0</v>
      </c>
      <c r="U69" s="47">
        <v>0</v>
      </c>
      <c r="V69" s="47">
        <v>0</v>
      </c>
      <c r="W69" s="47">
        <v>0</v>
      </c>
      <c r="X69" s="47">
        <v>170</v>
      </c>
      <c r="Y69" s="47">
        <v>72.599999999999994</v>
      </c>
      <c r="Z69" s="47">
        <v>0</v>
      </c>
      <c r="AA69" s="47">
        <v>91.44</v>
      </c>
      <c r="AB69" s="47">
        <v>0</v>
      </c>
      <c r="AC69" s="47">
        <v>0</v>
      </c>
      <c r="AD69" s="47">
        <v>0</v>
      </c>
      <c r="AE69" s="47">
        <v>0</v>
      </c>
      <c r="AF69" s="34"/>
      <c r="AG69" s="35"/>
    </row>
    <row r="70" spans="1:33" ht="56.25" x14ac:dyDescent="0.3">
      <c r="A70" s="46" t="s">
        <v>56</v>
      </c>
      <c r="B70" s="30"/>
      <c r="C70" s="33"/>
      <c r="D70" s="33"/>
      <c r="E70" s="33"/>
      <c r="F70" s="33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5"/>
    </row>
    <row r="71" spans="1:33" ht="18.75" x14ac:dyDescent="0.3">
      <c r="A71" s="29" t="s">
        <v>28</v>
      </c>
      <c r="B71" s="30">
        <f>B72</f>
        <v>81.600000000000009</v>
      </c>
      <c r="C71" s="31">
        <f>C72</f>
        <v>20.399999999999999</v>
      </c>
      <c r="D71" s="31">
        <f>D72</f>
        <v>51.010000000000005</v>
      </c>
      <c r="E71" s="31">
        <f>E72</f>
        <v>51.010000000000005</v>
      </c>
      <c r="F71" s="31">
        <f>D71/B71*100</f>
        <v>62.512254901960787</v>
      </c>
      <c r="G71" s="30">
        <f>E71/C71*100</f>
        <v>250.04901960784318</v>
      </c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5"/>
    </row>
    <row r="72" spans="1:33" ht="18.75" x14ac:dyDescent="0.3">
      <c r="A72" s="29" t="s">
        <v>30</v>
      </c>
      <c r="B72" s="30">
        <f>B75</f>
        <v>81.600000000000009</v>
      </c>
      <c r="C72" s="31">
        <f>C75</f>
        <v>20.399999999999999</v>
      </c>
      <c r="D72" s="31">
        <f>D75</f>
        <v>51.010000000000005</v>
      </c>
      <c r="E72" s="31">
        <f>E75</f>
        <v>51.010000000000005</v>
      </c>
      <c r="F72" s="31">
        <f>D72/B72*100</f>
        <v>62.512254901960787</v>
      </c>
      <c r="G72" s="30">
        <f>E72/C72*100</f>
        <v>250.04901960784318</v>
      </c>
      <c r="H72" s="30">
        <v>0</v>
      </c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5"/>
    </row>
    <row r="73" spans="1:33" ht="150" x14ac:dyDescent="0.3">
      <c r="A73" s="29" t="s">
        <v>57</v>
      </c>
      <c r="B73" s="30"/>
      <c r="C73" s="33"/>
      <c r="D73" s="33"/>
      <c r="E73" s="33"/>
      <c r="F73" s="33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52" t="s">
        <v>58</v>
      </c>
      <c r="AG73" s="35"/>
    </row>
    <row r="74" spans="1:33" ht="18.75" x14ac:dyDescent="0.3">
      <c r="A74" s="29" t="s">
        <v>28</v>
      </c>
      <c r="B74" s="33">
        <f>B75</f>
        <v>81.600000000000009</v>
      </c>
      <c r="C74" s="32">
        <f>C75</f>
        <v>20.399999999999999</v>
      </c>
      <c r="D74" s="32">
        <f>D75</f>
        <v>51.010000000000005</v>
      </c>
      <c r="E74" s="32">
        <f>E75</f>
        <v>51.010000000000005</v>
      </c>
      <c r="F74" s="32">
        <f>E74/B74*100</f>
        <v>62.512254901960787</v>
      </c>
      <c r="G74" s="30">
        <f>E74/C74*100</f>
        <v>250.04901960784318</v>
      </c>
      <c r="H74" s="31">
        <f>H75</f>
        <v>0</v>
      </c>
      <c r="I74" s="31">
        <f t="shared" ref="I74:AE75" si="27">I75</f>
        <v>0</v>
      </c>
      <c r="J74" s="31">
        <f t="shared" si="27"/>
        <v>0</v>
      </c>
      <c r="K74" s="31">
        <f t="shared" si="27"/>
        <v>0</v>
      </c>
      <c r="L74" s="31">
        <f t="shared" si="27"/>
        <v>0</v>
      </c>
      <c r="M74" s="31">
        <f t="shared" si="27"/>
        <v>0</v>
      </c>
      <c r="N74" s="31">
        <f t="shared" si="27"/>
        <v>0</v>
      </c>
      <c r="O74" s="31">
        <f t="shared" si="27"/>
        <v>0</v>
      </c>
      <c r="P74" s="30">
        <f t="shared" si="27"/>
        <v>10.199999999999999</v>
      </c>
      <c r="Q74" s="30">
        <f t="shared" si="27"/>
        <v>0</v>
      </c>
      <c r="R74" s="30">
        <f t="shared" si="27"/>
        <v>10.199999999999999</v>
      </c>
      <c r="S74" s="30">
        <f t="shared" si="27"/>
        <v>4.53</v>
      </c>
      <c r="T74" s="30">
        <f t="shared" si="27"/>
        <v>10.199999999999999</v>
      </c>
      <c r="U74" s="30">
        <f t="shared" si="27"/>
        <v>9.07</v>
      </c>
      <c r="V74" s="30">
        <f t="shared" si="27"/>
        <v>10.199999999999999</v>
      </c>
      <c r="W74" s="30">
        <f t="shared" si="27"/>
        <v>9.07</v>
      </c>
      <c r="X74" s="30">
        <f t="shared" si="27"/>
        <v>10.199999999999999</v>
      </c>
      <c r="Y74" s="30">
        <f t="shared" si="27"/>
        <v>9.07</v>
      </c>
      <c r="Z74" s="30">
        <f t="shared" si="27"/>
        <v>10.199999999999999</v>
      </c>
      <c r="AA74" s="30">
        <f t="shared" si="27"/>
        <v>9.07</v>
      </c>
      <c r="AB74" s="30">
        <f t="shared" si="27"/>
        <v>10.199999999999999</v>
      </c>
      <c r="AC74" s="30">
        <f t="shared" si="27"/>
        <v>10.199999999999999</v>
      </c>
      <c r="AD74" s="30">
        <f t="shared" si="27"/>
        <v>10.199999999999999</v>
      </c>
      <c r="AE74" s="30">
        <f t="shared" si="27"/>
        <v>0</v>
      </c>
      <c r="AF74" s="30"/>
      <c r="AG74" s="35"/>
    </row>
    <row r="75" spans="1:33" ht="18.75" x14ac:dyDescent="0.3">
      <c r="A75" s="29" t="s">
        <v>30</v>
      </c>
      <c r="B75" s="33">
        <f>H75+J75+L75+N75+P75+R75+T75+V75+X75+Z75+AB75+AD75</f>
        <v>81.600000000000009</v>
      </c>
      <c r="C75" s="32">
        <f>H75+J75+L75+N75+P75+R75</f>
        <v>20.399999999999999</v>
      </c>
      <c r="D75" s="32">
        <f>I75+K75+M75+O75+Q75+S75+U75+W75+Y75++AA75+AC75+AE75</f>
        <v>51.010000000000005</v>
      </c>
      <c r="E75" s="33">
        <f>I75+K75+M75+O75+Q75+S75+U75+W75+Y75+AA75+AC75+AE75</f>
        <v>51.010000000000005</v>
      </c>
      <c r="F75" s="31">
        <f>D75/B75*100</f>
        <v>62.512254901960787</v>
      </c>
      <c r="G75" s="30">
        <f>E75/C75*100</f>
        <v>250.04901960784318</v>
      </c>
      <c r="H75" s="31">
        <f>H76</f>
        <v>0</v>
      </c>
      <c r="I75" s="31">
        <f t="shared" si="27"/>
        <v>0</v>
      </c>
      <c r="J75" s="31">
        <f t="shared" si="27"/>
        <v>0</v>
      </c>
      <c r="K75" s="31">
        <f t="shared" si="27"/>
        <v>0</v>
      </c>
      <c r="L75" s="31">
        <f t="shared" si="27"/>
        <v>0</v>
      </c>
      <c r="M75" s="31">
        <f t="shared" si="27"/>
        <v>0</v>
      </c>
      <c r="N75" s="31">
        <f t="shared" si="27"/>
        <v>0</v>
      </c>
      <c r="O75" s="31">
        <f t="shared" si="27"/>
        <v>0</v>
      </c>
      <c r="P75" s="30">
        <v>10.199999999999999</v>
      </c>
      <c r="Q75" s="30"/>
      <c r="R75" s="30">
        <v>10.199999999999999</v>
      </c>
      <c r="S75" s="30">
        <v>4.53</v>
      </c>
      <c r="T75" s="30">
        <v>10.199999999999999</v>
      </c>
      <c r="U75" s="30">
        <v>9.07</v>
      </c>
      <c r="V75" s="30">
        <v>10.199999999999999</v>
      </c>
      <c r="W75" s="30">
        <v>9.07</v>
      </c>
      <c r="X75" s="30">
        <v>10.199999999999999</v>
      </c>
      <c r="Y75" s="30">
        <v>9.07</v>
      </c>
      <c r="Z75" s="30">
        <v>10.199999999999999</v>
      </c>
      <c r="AA75" s="30">
        <v>9.07</v>
      </c>
      <c r="AB75" s="30">
        <v>10.199999999999999</v>
      </c>
      <c r="AC75" s="30">
        <v>10.199999999999999</v>
      </c>
      <c r="AD75" s="30">
        <v>10.199999999999999</v>
      </c>
      <c r="AE75" s="30"/>
      <c r="AF75" s="30"/>
      <c r="AG75" s="35"/>
    </row>
    <row r="76" spans="1:33" ht="56.25" x14ac:dyDescent="0.3">
      <c r="A76" s="46" t="s">
        <v>59</v>
      </c>
      <c r="B76" s="30"/>
      <c r="C76" s="33"/>
      <c r="D76" s="33"/>
      <c r="E76" s="33"/>
      <c r="F76" s="33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5"/>
    </row>
    <row r="77" spans="1:33" ht="18.75" x14ac:dyDescent="0.3">
      <c r="A77" s="29" t="s">
        <v>28</v>
      </c>
      <c r="B77" s="33">
        <f>B78</f>
        <v>799.2</v>
      </c>
      <c r="C77" s="33">
        <f>C78</f>
        <v>128.19</v>
      </c>
      <c r="D77" s="33">
        <f>D78</f>
        <v>445.92999999999995</v>
      </c>
      <c r="E77" s="33">
        <f>E78</f>
        <v>183.96</v>
      </c>
      <c r="F77" s="33">
        <f>E77/B77*100</f>
        <v>23.018018018018019</v>
      </c>
      <c r="G77" s="30">
        <f>E77/C77*100</f>
        <v>143.50573367657384</v>
      </c>
      <c r="H77" s="31">
        <f t="shared" ref="H77:W78" si="28">H78</f>
        <v>0</v>
      </c>
      <c r="I77" s="31">
        <f t="shared" si="28"/>
        <v>0</v>
      </c>
      <c r="J77" s="31">
        <f t="shared" si="28"/>
        <v>0</v>
      </c>
      <c r="K77" s="31">
        <f t="shared" si="28"/>
        <v>0</v>
      </c>
      <c r="L77" s="31">
        <f t="shared" si="28"/>
        <v>0</v>
      </c>
      <c r="M77" s="31">
        <f t="shared" si="28"/>
        <v>0</v>
      </c>
      <c r="N77" s="31">
        <f t="shared" si="28"/>
        <v>0</v>
      </c>
      <c r="O77" s="31">
        <f t="shared" si="28"/>
        <v>0</v>
      </c>
      <c r="P77" s="31">
        <f t="shared" si="28"/>
        <v>0</v>
      </c>
      <c r="Q77" s="31">
        <f t="shared" si="28"/>
        <v>0</v>
      </c>
      <c r="R77" s="31">
        <f t="shared" si="28"/>
        <v>0</v>
      </c>
      <c r="S77" s="31">
        <f t="shared" si="28"/>
        <v>0</v>
      </c>
      <c r="T77" s="31">
        <f t="shared" si="28"/>
        <v>0</v>
      </c>
      <c r="U77" s="31">
        <f t="shared" si="28"/>
        <v>0</v>
      </c>
      <c r="V77" s="31">
        <f t="shared" si="28"/>
        <v>0</v>
      </c>
      <c r="W77" s="31">
        <f t="shared" si="28"/>
        <v>0</v>
      </c>
      <c r="X77" s="30">
        <f>X78</f>
        <v>173.36</v>
      </c>
      <c r="Y77" s="30">
        <f>Y78</f>
        <v>183.96</v>
      </c>
      <c r="Z77" s="30"/>
      <c r="AA77" s="30"/>
      <c r="AB77" s="30"/>
      <c r="AC77" s="30"/>
      <c r="AD77" s="30"/>
      <c r="AE77" s="30"/>
      <c r="AF77" s="30"/>
      <c r="AG77" s="35"/>
    </row>
    <row r="78" spans="1:33" ht="18.75" x14ac:dyDescent="0.3">
      <c r="A78" s="29" t="s">
        <v>30</v>
      </c>
      <c r="B78" s="33">
        <f>B81+B84+B87+B90+B93+B96</f>
        <v>799.2</v>
      </c>
      <c r="C78" s="33">
        <f>C81+C84+C87+C90+C93+C96</f>
        <v>128.19</v>
      </c>
      <c r="D78" s="33">
        <f>D81+D84+D87+D90+D93+D96</f>
        <v>445.92999999999995</v>
      </c>
      <c r="E78" s="33">
        <f>I78+K78+M78+O78+Q78+S78+U78+W78+Y78+AA78+AC78+AE78</f>
        <v>183.96</v>
      </c>
      <c r="F78" s="30">
        <f>D78/B78*100</f>
        <v>55.79704704704703</v>
      </c>
      <c r="G78" s="30">
        <f>E78/C78*100</f>
        <v>143.50573367657384</v>
      </c>
      <c r="H78" s="31">
        <f t="shared" si="28"/>
        <v>0</v>
      </c>
      <c r="I78" s="31">
        <f t="shared" si="28"/>
        <v>0</v>
      </c>
      <c r="J78" s="31">
        <f t="shared" si="28"/>
        <v>0</v>
      </c>
      <c r="K78" s="31">
        <f t="shared" si="28"/>
        <v>0</v>
      </c>
      <c r="L78" s="31">
        <f t="shared" si="28"/>
        <v>0</v>
      </c>
      <c r="M78" s="31">
        <f t="shared" si="28"/>
        <v>0</v>
      </c>
      <c r="N78" s="31">
        <f t="shared" si="28"/>
        <v>0</v>
      </c>
      <c r="O78" s="31">
        <f t="shared" si="28"/>
        <v>0</v>
      </c>
      <c r="P78" s="31">
        <f t="shared" si="28"/>
        <v>0</v>
      </c>
      <c r="Q78" s="31">
        <f t="shared" si="28"/>
        <v>0</v>
      </c>
      <c r="R78" s="31">
        <f t="shared" si="28"/>
        <v>0</v>
      </c>
      <c r="S78" s="31">
        <f t="shared" si="28"/>
        <v>0</v>
      </c>
      <c r="T78" s="31">
        <f t="shared" si="28"/>
        <v>0</v>
      </c>
      <c r="U78" s="31">
        <f t="shared" si="28"/>
        <v>0</v>
      </c>
      <c r="V78" s="31">
        <f t="shared" si="28"/>
        <v>0</v>
      </c>
      <c r="W78" s="31">
        <f t="shared" si="28"/>
        <v>0</v>
      </c>
      <c r="X78" s="30">
        <f>X80+X83+X86+X89+X95</f>
        <v>173.36</v>
      </c>
      <c r="Y78" s="30">
        <f>Y81+Y84+Y87+Y90+Y93+Y96</f>
        <v>183.96</v>
      </c>
      <c r="Z78" s="30"/>
      <c r="AA78" s="30"/>
      <c r="AB78" s="30"/>
      <c r="AC78" s="30"/>
      <c r="AD78" s="30"/>
      <c r="AE78" s="30"/>
      <c r="AF78" s="30"/>
      <c r="AG78" s="35"/>
    </row>
    <row r="79" spans="1:33" s="66" customFormat="1" ht="56.25" x14ac:dyDescent="0.3">
      <c r="A79" s="65" t="s">
        <v>60</v>
      </c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5"/>
    </row>
    <row r="80" spans="1:33" s="66" customFormat="1" ht="18.75" x14ac:dyDescent="0.3">
      <c r="A80" s="29" t="s">
        <v>28</v>
      </c>
      <c r="B80" s="30">
        <f>B81</f>
        <v>109</v>
      </c>
      <c r="C80" s="30">
        <f>J80+L80+N80+P80+R80+T80+V80+X80+Z80+AB80+AD80</f>
        <v>109</v>
      </c>
      <c r="D80" s="31">
        <f>D81</f>
        <v>109</v>
      </c>
      <c r="E80" s="30">
        <f>E81</f>
        <v>109</v>
      </c>
      <c r="F80" s="30">
        <f>E80/B80*100</f>
        <v>100</v>
      </c>
      <c r="G80" s="30">
        <f>E80/C80*100</f>
        <v>100</v>
      </c>
      <c r="H80" s="30">
        <f t="shared" ref="H80:AE81" si="29">H81</f>
        <v>0</v>
      </c>
      <c r="I80" s="30">
        <f t="shared" si="29"/>
        <v>0</v>
      </c>
      <c r="J80" s="30">
        <f t="shared" si="29"/>
        <v>1</v>
      </c>
      <c r="K80" s="30">
        <f t="shared" si="29"/>
        <v>1</v>
      </c>
      <c r="L80" s="30">
        <f t="shared" si="29"/>
        <v>0</v>
      </c>
      <c r="M80" s="30">
        <f t="shared" si="29"/>
        <v>0</v>
      </c>
      <c r="N80" s="30">
        <f t="shared" si="29"/>
        <v>0</v>
      </c>
      <c r="O80" s="30">
        <f t="shared" si="29"/>
        <v>0</v>
      </c>
      <c r="P80" s="30">
        <f t="shared" si="29"/>
        <v>108</v>
      </c>
      <c r="Q80" s="31">
        <f t="shared" si="29"/>
        <v>0</v>
      </c>
      <c r="R80" s="31">
        <f t="shared" si="29"/>
        <v>0</v>
      </c>
      <c r="S80" s="31">
        <f t="shared" si="29"/>
        <v>0</v>
      </c>
      <c r="T80" s="31">
        <f t="shared" si="29"/>
        <v>0</v>
      </c>
      <c r="U80" s="31">
        <f t="shared" si="29"/>
        <v>0</v>
      </c>
      <c r="V80" s="31">
        <f t="shared" si="29"/>
        <v>0</v>
      </c>
      <c r="W80" s="31">
        <f t="shared" si="29"/>
        <v>0</v>
      </c>
      <c r="X80" s="31">
        <f t="shared" si="29"/>
        <v>0</v>
      </c>
      <c r="Y80" s="30">
        <f t="shared" si="29"/>
        <v>108</v>
      </c>
      <c r="Z80" s="30">
        <f t="shared" si="29"/>
        <v>0</v>
      </c>
      <c r="AA80" s="30">
        <f t="shared" si="29"/>
        <v>0</v>
      </c>
      <c r="AB80" s="30">
        <f t="shared" si="29"/>
        <v>0</v>
      </c>
      <c r="AC80" s="30">
        <f t="shared" si="29"/>
        <v>0</v>
      </c>
      <c r="AD80" s="30">
        <f t="shared" si="29"/>
        <v>0</v>
      </c>
      <c r="AE80" s="30">
        <f t="shared" si="29"/>
        <v>0</v>
      </c>
      <c r="AF80" s="67"/>
      <c r="AG80" s="35"/>
    </row>
    <row r="81" spans="1:33" s="66" customFormat="1" ht="18.75" x14ac:dyDescent="0.3">
      <c r="A81" s="29" t="s">
        <v>30</v>
      </c>
      <c r="B81" s="30">
        <f>J81+P81</f>
        <v>109</v>
      </c>
      <c r="C81" s="30">
        <f>H81+J81+L81+N81+P81+R81</f>
        <v>109</v>
      </c>
      <c r="D81" s="31">
        <f>K81+M81+O81+Q81+S81+U81+W81+Y81+AA81+AC81+AE81</f>
        <v>109</v>
      </c>
      <c r="E81" s="33">
        <f>I81+K81+M81+O81+Q81+S81+U81+W81+Y81+AA81+AC81+AE81</f>
        <v>109</v>
      </c>
      <c r="F81" s="30">
        <f>E81/B81*100</f>
        <v>100</v>
      </c>
      <c r="G81" s="30">
        <f>E81/C81*100</f>
        <v>100</v>
      </c>
      <c r="H81" s="31">
        <f>H82</f>
        <v>0</v>
      </c>
      <c r="I81" s="31">
        <f t="shared" si="29"/>
        <v>0</v>
      </c>
      <c r="J81" s="30">
        <v>1</v>
      </c>
      <c r="K81" s="30">
        <v>1</v>
      </c>
      <c r="L81" s="31">
        <v>0</v>
      </c>
      <c r="M81" s="31">
        <f t="shared" si="29"/>
        <v>0</v>
      </c>
      <c r="N81" s="31">
        <f t="shared" si="29"/>
        <v>0</v>
      </c>
      <c r="O81" s="31">
        <f t="shared" si="29"/>
        <v>0</v>
      </c>
      <c r="P81" s="30">
        <v>108</v>
      </c>
      <c r="Q81" s="31">
        <f t="shared" si="29"/>
        <v>0</v>
      </c>
      <c r="R81" s="31">
        <f t="shared" si="29"/>
        <v>0</v>
      </c>
      <c r="S81" s="31">
        <f t="shared" si="29"/>
        <v>0</v>
      </c>
      <c r="T81" s="31">
        <f t="shared" si="29"/>
        <v>0</v>
      </c>
      <c r="U81" s="31">
        <f t="shared" si="29"/>
        <v>0</v>
      </c>
      <c r="V81" s="31">
        <f t="shared" si="29"/>
        <v>0</v>
      </c>
      <c r="W81" s="31">
        <f t="shared" si="29"/>
        <v>0</v>
      </c>
      <c r="X81" s="31">
        <f t="shared" si="29"/>
        <v>0</v>
      </c>
      <c r="Y81" s="31">
        <v>108</v>
      </c>
      <c r="Z81" s="31">
        <f t="shared" si="29"/>
        <v>0</v>
      </c>
      <c r="AA81" s="31">
        <f t="shared" si="29"/>
        <v>0</v>
      </c>
      <c r="AB81" s="31">
        <f t="shared" si="29"/>
        <v>0</v>
      </c>
      <c r="AC81" s="31">
        <f t="shared" si="29"/>
        <v>0</v>
      </c>
      <c r="AD81" s="31">
        <f t="shared" si="29"/>
        <v>0</v>
      </c>
      <c r="AE81" s="31">
        <f t="shared" si="29"/>
        <v>0</v>
      </c>
      <c r="AF81" s="30"/>
      <c r="AG81" s="35"/>
    </row>
    <row r="82" spans="1:33" s="66" customFormat="1" ht="56.25" x14ac:dyDescent="0.3">
      <c r="A82" s="65" t="s">
        <v>61</v>
      </c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5">
        <f>C81-E81</f>
        <v>0</v>
      </c>
    </row>
    <row r="83" spans="1:33" s="66" customFormat="1" ht="18.75" x14ac:dyDescent="0.3">
      <c r="A83" s="29" t="s">
        <v>28</v>
      </c>
      <c r="B83" s="30">
        <f>B84</f>
        <v>81.099999999999994</v>
      </c>
      <c r="C83" s="31">
        <f>C84</f>
        <v>0</v>
      </c>
      <c r="D83" s="31">
        <f>D84</f>
        <v>81.099999999999994</v>
      </c>
      <c r="E83" s="31">
        <f>E84</f>
        <v>81.099999999999994</v>
      </c>
      <c r="F83" s="31">
        <f>E83/B83*100</f>
        <v>100</v>
      </c>
      <c r="G83" s="30" t="e">
        <f>E83/C83*100</f>
        <v>#DIV/0!</v>
      </c>
      <c r="H83" s="31">
        <f>H84</f>
        <v>0</v>
      </c>
      <c r="I83" s="31">
        <f t="shared" ref="I83:AE84" si="30">I84</f>
        <v>0</v>
      </c>
      <c r="J83" s="31">
        <f t="shared" si="30"/>
        <v>0</v>
      </c>
      <c r="K83" s="31">
        <f t="shared" si="30"/>
        <v>0</v>
      </c>
      <c r="L83" s="31">
        <f t="shared" si="30"/>
        <v>0</v>
      </c>
      <c r="M83" s="31">
        <f t="shared" si="30"/>
        <v>0</v>
      </c>
      <c r="N83" s="31">
        <f t="shared" si="30"/>
        <v>0</v>
      </c>
      <c r="O83" s="31">
        <f t="shared" si="30"/>
        <v>0</v>
      </c>
      <c r="P83" s="31">
        <f t="shared" si="30"/>
        <v>0</v>
      </c>
      <c r="Q83" s="31">
        <f t="shared" si="30"/>
        <v>0</v>
      </c>
      <c r="R83" s="31">
        <f t="shared" si="30"/>
        <v>0</v>
      </c>
      <c r="S83" s="31">
        <f t="shared" si="30"/>
        <v>0</v>
      </c>
      <c r="T83" s="31">
        <f t="shared" si="30"/>
        <v>0</v>
      </c>
      <c r="U83" s="31">
        <f t="shared" si="30"/>
        <v>0</v>
      </c>
      <c r="V83" s="31">
        <f t="shared" si="30"/>
        <v>0</v>
      </c>
      <c r="W83" s="31">
        <f t="shared" si="30"/>
        <v>0</v>
      </c>
      <c r="X83" s="31">
        <f t="shared" si="30"/>
        <v>0</v>
      </c>
      <c r="Y83" s="31">
        <f t="shared" si="30"/>
        <v>0</v>
      </c>
      <c r="Z83" s="30">
        <f t="shared" si="30"/>
        <v>81.099999999999994</v>
      </c>
      <c r="AA83" s="30">
        <f t="shared" si="30"/>
        <v>81.099999999999994</v>
      </c>
      <c r="AB83" s="31">
        <f t="shared" si="30"/>
        <v>0</v>
      </c>
      <c r="AC83" s="31">
        <f t="shared" si="30"/>
        <v>0</v>
      </c>
      <c r="AD83" s="31">
        <f t="shared" si="30"/>
        <v>0</v>
      </c>
      <c r="AE83" s="31">
        <f t="shared" si="30"/>
        <v>0</v>
      </c>
      <c r="AF83" s="30"/>
      <c r="AG83" s="35"/>
    </row>
    <row r="84" spans="1:33" s="66" customFormat="1" ht="18.75" x14ac:dyDescent="0.3">
      <c r="A84" s="29" t="s">
        <v>30</v>
      </c>
      <c r="B84" s="30">
        <f>H84+J84+L84+N84+P84+R84+T84+V84+X84+Z84+AB84+AD84</f>
        <v>81.099999999999994</v>
      </c>
      <c r="C84" s="31">
        <f>H84+J84+L84+N84+P84+R84</f>
        <v>0</v>
      </c>
      <c r="D84" s="31">
        <f>I84+K84+M84+O84+Q84+S84+U84+W84+Y84+AA84+AC84+AE84</f>
        <v>81.099999999999994</v>
      </c>
      <c r="E84" s="33">
        <f>I84+K84+M84+O84+Q84+S84+U84+W84+Y84+AA84+AC84+AE84</f>
        <v>81.099999999999994</v>
      </c>
      <c r="F84" s="31">
        <f>D84/B84*100</f>
        <v>100</v>
      </c>
      <c r="G84" s="30" t="e">
        <f>E84/C84*100</f>
        <v>#DIV/0!</v>
      </c>
      <c r="H84" s="31">
        <f>H85</f>
        <v>0</v>
      </c>
      <c r="I84" s="31">
        <f t="shared" si="30"/>
        <v>0</v>
      </c>
      <c r="J84" s="31">
        <f t="shared" si="30"/>
        <v>0</v>
      </c>
      <c r="K84" s="31">
        <f t="shared" si="30"/>
        <v>0</v>
      </c>
      <c r="L84" s="31">
        <f t="shared" si="30"/>
        <v>0</v>
      </c>
      <c r="M84" s="31">
        <f t="shared" si="30"/>
        <v>0</v>
      </c>
      <c r="N84" s="31">
        <f t="shared" si="30"/>
        <v>0</v>
      </c>
      <c r="O84" s="31">
        <f t="shared" si="30"/>
        <v>0</v>
      </c>
      <c r="P84" s="31">
        <f t="shared" si="30"/>
        <v>0</v>
      </c>
      <c r="Q84" s="31">
        <f t="shared" si="30"/>
        <v>0</v>
      </c>
      <c r="R84" s="31">
        <f t="shared" si="30"/>
        <v>0</v>
      </c>
      <c r="S84" s="31">
        <f t="shared" si="30"/>
        <v>0</v>
      </c>
      <c r="T84" s="31">
        <f t="shared" si="30"/>
        <v>0</v>
      </c>
      <c r="U84" s="31">
        <f t="shared" si="30"/>
        <v>0</v>
      </c>
      <c r="V84" s="31">
        <f t="shared" si="30"/>
        <v>0</v>
      </c>
      <c r="W84" s="31">
        <f t="shared" si="30"/>
        <v>0</v>
      </c>
      <c r="X84" s="31">
        <f t="shared" si="30"/>
        <v>0</v>
      </c>
      <c r="Y84" s="31">
        <f t="shared" si="30"/>
        <v>0</v>
      </c>
      <c r="Z84" s="30">
        <v>81.099999999999994</v>
      </c>
      <c r="AA84" s="30">
        <v>81.099999999999994</v>
      </c>
      <c r="AB84" s="31">
        <f t="shared" si="30"/>
        <v>0</v>
      </c>
      <c r="AC84" s="31">
        <f t="shared" si="30"/>
        <v>0</v>
      </c>
      <c r="AD84" s="31">
        <f t="shared" si="30"/>
        <v>0</v>
      </c>
      <c r="AE84" s="31">
        <f t="shared" si="30"/>
        <v>0</v>
      </c>
      <c r="AF84" s="30"/>
      <c r="AG84" s="35"/>
    </row>
    <row r="85" spans="1:33" s="66" customFormat="1" ht="131.25" x14ac:dyDescent="0.3">
      <c r="A85" s="65" t="s">
        <v>62</v>
      </c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5"/>
    </row>
    <row r="86" spans="1:33" s="66" customFormat="1" ht="18.75" x14ac:dyDescent="0.3">
      <c r="A86" s="29" t="s">
        <v>28</v>
      </c>
      <c r="B86" s="30">
        <f>B87</f>
        <v>340</v>
      </c>
      <c r="C86" s="31">
        <f t="shared" ref="C86:E87" si="31">C87</f>
        <v>0</v>
      </c>
      <c r="D86" s="31">
        <f t="shared" si="31"/>
        <v>0</v>
      </c>
      <c r="E86" s="31">
        <f t="shared" si="31"/>
        <v>72.599999999999994</v>
      </c>
      <c r="F86" s="31">
        <f>E86/B86*100</f>
        <v>21.352941176470587</v>
      </c>
      <c r="G86" s="30" t="e">
        <f>E86/C86*100</f>
        <v>#DIV/0!</v>
      </c>
      <c r="H86" s="31">
        <v>0</v>
      </c>
      <c r="I86" s="31">
        <v>0</v>
      </c>
      <c r="J86" s="31">
        <v>0</v>
      </c>
      <c r="K86" s="31">
        <v>0</v>
      </c>
      <c r="L86" s="31">
        <v>0</v>
      </c>
      <c r="M86" s="31">
        <v>0</v>
      </c>
      <c r="N86" s="31">
        <v>0</v>
      </c>
      <c r="O86" s="31">
        <v>0</v>
      </c>
      <c r="P86" s="31">
        <v>0</v>
      </c>
      <c r="Q86" s="31">
        <v>0</v>
      </c>
      <c r="R86" s="31">
        <v>0</v>
      </c>
      <c r="S86" s="31">
        <v>0</v>
      </c>
      <c r="T86" s="31">
        <v>0</v>
      </c>
      <c r="U86" s="31">
        <v>0</v>
      </c>
      <c r="V86" s="31">
        <v>0</v>
      </c>
      <c r="W86" s="31">
        <v>0</v>
      </c>
      <c r="X86" s="31">
        <f>X87</f>
        <v>170</v>
      </c>
      <c r="Y86" s="31">
        <f>Y87</f>
        <v>72.599999999999994</v>
      </c>
      <c r="Z86" s="31">
        <v>0</v>
      </c>
      <c r="AA86" s="31">
        <v>0</v>
      </c>
      <c r="AB86" s="31">
        <v>0</v>
      </c>
      <c r="AC86" s="31">
        <v>0</v>
      </c>
      <c r="AD86" s="30">
        <f>AD87</f>
        <v>170</v>
      </c>
      <c r="AE86" s="30"/>
      <c r="AF86" s="30"/>
      <c r="AG86" s="35"/>
    </row>
    <row r="87" spans="1:33" s="66" customFormat="1" ht="18.75" x14ac:dyDescent="0.3">
      <c r="A87" s="29" t="s">
        <v>30</v>
      </c>
      <c r="B87" s="30">
        <f>H87+J87+L87+N87+P87+R87+T87+V87+X87+Z87+AB87+AD87</f>
        <v>340</v>
      </c>
      <c r="C87" s="31">
        <f>H87+J87+L87+N87+P87+R87</f>
        <v>0</v>
      </c>
      <c r="D87" s="31">
        <f t="shared" si="31"/>
        <v>0</v>
      </c>
      <c r="E87" s="33">
        <f>I87+K87+M87+O87+Q87+S87+U87+W87+Y87+AA87+AC87+AE87</f>
        <v>72.599999999999994</v>
      </c>
      <c r="F87" s="31">
        <f>D87/B87*100</f>
        <v>0</v>
      </c>
      <c r="G87" s="30" t="e">
        <f>E87/C87*100</f>
        <v>#DIV/0!</v>
      </c>
      <c r="H87" s="31">
        <v>0</v>
      </c>
      <c r="I87" s="31">
        <v>0</v>
      </c>
      <c r="J87" s="31">
        <v>0</v>
      </c>
      <c r="K87" s="31">
        <v>0</v>
      </c>
      <c r="L87" s="31">
        <v>0</v>
      </c>
      <c r="M87" s="31">
        <v>0</v>
      </c>
      <c r="N87" s="31">
        <v>0</v>
      </c>
      <c r="O87" s="31">
        <v>0</v>
      </c>
      <c r="P87" s="31">
        <v>0</v>
      </c>
      <c r="Q87" s="31">
        <v>0</v>
      </c>
      <c r="R87" s="31">
        <v>0</v>
      </c>
      <c r="S87" s="31">
        <v>0</v>
      </c>
      <c r="T87" s="31">
        <v>0</v>
      </c>
      <c r="U87" s="31">
        <v>0</v>
      </c>
      <c r="V87" s="31">
        <v>0</v>
      </c>
      <c r="W87" s="31">
        <v>0</v>
      </c>
      <c r="X87" s="31">
        <v>170</v>
      </c>
      <c r="Y87" s="31">
        <v>72.599999999999994</v>
      </c>
      <c r="Z87" s="31">
        <v>0</v>
      </c>
      <c r="AA87" s="31">
        <v>0</v>
      </c>
      <c r="AB87" s="31">
        <v>0</v>
      </c>
      <c r="AC87" s="31">
        <v>0</v>
      </c>
      <c r="AD87" s="30">
        <v>170</v>
      </c>
      <c r="AE87" s="30"/>
      <c r="AF87" s="30"/>
      <c r="AG87" s="35"/>
    </row>
    <row r="88" spans="1:33" s="66" customFormat="1" ht="375" x14ac:dyDescent="0.3">
      <c r="A88" s="65" t="s">
        <v>63</v>
      </c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5"/>
    </row>
    <row r="89" spans="1:33" s="66" customFormat="1" ht="18.75" x14ac:dyDescent="0.3">
      <c r="A89" s="29" t="s">
        <v>28</v>
      </c>
      <c r="B89" s="30">
        <f>B90</f>
        <v>20.7</v>
      </c>
      <c r="C89" s="31">
        <f>C90</f>
        <v>13.989999999999998</v>
      </c>
      <c r="D89" s="31">
        <f>D90</f>
        <v>10.629999999999999</v>
      </c>
      <c r="E89" s="31">
        <f>E90</f>
        <v>17.349999999999998</v>
      </c>
      <c r="F89" s="31">
        <f>E89/B89*100</f>
        <v>83.816425120772948</v>
      </c>
      <c r="G89" s="30">
        <f>E89/C89*100</f>
        <v>124.01715511079342</v>
      </c>
      <c r="H89" s="31">
        <f>H90</f>
        <v>0</v>
      </c>
      <c r="I89" s="31">
        <f t="shared" ref="I89:AE90" si="32">I90</f>
        <v>0</v>
      </c>
      <c r="J89" s="30">
        <f t="shared" si="32"/>
        <v>7.27</v>
      </c>
      <c r="K89" s="30">
        <f t="shared" si="32"/>
        <v>7.27</v>
      </c>
      <c r="L89" s="30">
        <f t="shared" si="32"/>
        <v>3.36</v>
      </c>
      <c r="M89" s="30">
        <f t="shared" si="32"/>
        <v>3.36</v>
      </c>
      <c r="N89" s="31">
        <f t="shared" si="32"/>
        <v>0</v>
      </c>
      <c r="O89" s="31">
        <f t="shared" si="32"/>
        <v>0</v>
      </c>
      <c r="P89" s="31">
        <f t="shared" si="32"/>
        <v>0</v>
      </c>
      <c r="Q89" s="31">
        <f t="shared" si="32"/>
        <v>0</v>
      </c>
      <c r="R89" s="30">
        <f t="shared" si="32"/>
        <v>3.36</v>
      </c>
      <c r="S89" s="31">
        <f t="shared" si="32"/>
        <v>3.36</v>
      </c>
      <c r="T89" s="31">
        <f t="shared" si="32"/>
        <v>0</v>
      </c>
      <c r="U89" s="31">
        <f t="shared" si="32"/>
        <v>0</v>
      </c>
      <c r="V89" s="31">
        <f t="shared" si="32"/>
        <v>0</v>
      </c>
      <c r="W89" s="31">
        <f t="shared" si="32"/>
        <v>0</v>
      </c>
      <c r="X89" s="30">
        <f t="shared" si="32"/>
        <v>3.36</v>
      </c>
      <c r="Y89" s="31">
        <f t="shared" si="32"/>
        <v>3.36</v>
      </c>
      <c r="Z89" s="31">
        <f t="shared" si="32"/>
        <v>0</v>
      </c>
      <c r="AA89" s="31">
        <f t="shared" si="32"/>
        <v>0</v>
      </c>
      <c r="AB89" s="30">
        <f t="shared" si="32"/>
        <v>3.35</v>
      </c>
      <c r="AC89" s="31">
        <f t="shared" si="32"/>
        <v>0</v>
      </c>
      <c r="AD89" s="31">
        <f t="shared" si="32"/>
        <v>0</v>
      </c>
      <c r="AE89" s="31">
        <f t="shared" si="32"/>
        <v>0</v>
      </c>
      <c r="AF89" s="30"/>
      <c r="AG89" s="35"/>
    </row>
    <row r="90" spans="1:33" s="66" customFormat="1" ht="18.75" x14ac:dyDescent="0.3">
      <c r="A90" s="29" t="s">
        <v>30</v>
      </c>
      <c r="B90" s="30">
        <f>H90+J90+L90+N90+P90+R90+T90+V90+X90+Z90+AB90+AD90</f>
        <v>20.7</v>
      </c>
      <c r="C90" s="31">
        <f>H90+J90+L90+N90+P90+R90</f>
        <v>13.989999999999998</v>
      </c>
      <c r="D90" s="31">
        <f>K90+M90</f>
        <v>10.629999999999999</v>
      </c>
      <c r="E90" s="33">
        <f>I90+K90+M90+O90+Q90+S90+U90+W90+Y90+AA90+AC90+AE90</f>
        <v>17.349999999999998</v>
      </c>
      <c r="F90" s="31">
        <f>D90/B90*100</f>
        <v>51.352657004830917</v>
      </c>
      <c r="G90" s="30">
        <f>E90/C90*100</f>
        <v>124.01715511079342</v>
      </c>
      <c r="H90" s="31">
        <f>H91</f>
        <v>0</v>
      </c>
      <c r="I90" s="31">
        <f t="shared" si="32"/>
        <v>0</v>
      </c>
      <c r="J90" s="30">
        <v>7.27</v>
      </c>
      <c r="K90" s="30">
        <v>7.27</v>
      </c>
      <c r="L90" s="30">
        <v>3.36</v>
      </c>
      <c r="M90" s="30">
        <v>3.36</v>
      </c>
      <c r="N90" s="31">
        <v>0</v>
      </c>
      <c r="O90" s="31">
        <v>0</v>
      </c>
      <c r="P90" s="31">
        <v>0</v>
      </c>
      <c r="Q90" s="31">
        <v>0</v>
      </c>
      <c r="R90" s="30">
        <v>3.36</v>
      </c>
      <c r="S90" s="31">
        <v>3.36</v>
      </c>
      <c r="T90" s="31">
        <v>0</v>
      </c>
      <c r="U90" s="31">
        <f t="shared" si="32"/>
        <v>0</v>
      </c>
      <c r="V90" s="31">
        <v>0</v>
      </c>
      <c r="W90" s="31">
        <v>0</v>
      </c>
      <c r="X90" s="30">
        <v>3.36</v>
      </c>
      <c r="Y90" s="31">
        <v>3.36</v>
      </c>
      <c r="Z90" s="31">
        <v>0</v>
      </c>
      <c r="AA90" s="31">
        <v>0</v>
      </c>
      <c r="AB90" s="30">
        <v>3.35</v>
      </c>
      <c r="AC90" s="31">
        <v>0</v>
      </c>
      <c r="AD90" s="31">
        <v>0</v>
      </c>
      <c r="AE90" s="31">
        <v>0</v>
      </c>
      <c r="AF90" s="30"/>
      <c r="AG90" s="35"/>
    </row>
    <row r="91" spans="1:33" s="66" customFormat="1" ht="56.25" x14ac:dyDescent="0.3">
      <c r="A91" s="65" t="s">
        <v>64</v>
      </c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5"/>
    </row>
    <row r="92" spans="1:33" s="66" customFormat="1" ht="18.75" x14ac:dyDescent="0.3">
      <c r="A92" s="29" t="s">
        <v>28</v>
      </c>
      <c r="B92" s="30">
        <f>B93</f>
        <v>8.4</v>
      </c>
      <c r="C92" s="31">
        <f>C93</f>
        <v>5.2</v>
      </c>
      <c r="D92" s="31">
        <f>D93</f>
        <v>5.2</v>
      </c>
      <c r="E92" s="31">
        <f>E93</f>
        <v>8.4</v>
      </c>
      <c r="F92" s="31">
        <f>E92/B92*100</f>
        <v>100</v>
      </c>
      <c r="G92" s="30">
        <f>E92/C92*100</f>
        <v>161.53846153846155</v>
      </c>
      <c r="H92" s="31">
        <f>H93</f>
        <v>0</v>
      </c>
      <c r="I92" s="31">
        <f t="shared" ref="I92:AE92" si="33">I93</f>
        <v>0</v>
      </c>
      <c r="J92" s="30">
        <f t="shared" si="33"/>
        <v>5.2</v>
      </c>
      <c r="K92" s="30">
        <f t="shared" si="33"/>
        <v>5.2</v>
      </c>
      <c r="L92" s="31">
        <f t="shared" si="33"/>
        <v>0</v>
      </c>
      <c r="M92" s="31">
        <f t="shared" si="33"/>
        <v>0</v>
      </c>
      <c r="N92" s="31">
        <f t="shared" si="33"/>
        <v>0</v>
      </c>
      <c r="O92" s="31">
        <f t="shared" si="33"/>
        <v>0</v>
      </c>
      <c r="P92" s="31">
        <f t="shared" si="33"/>
        <v>0</v>
      </c>
      <c r="Q92" s="31">
        <f t="shared" si="33"/>
        <v>0</v>
      </c>
      <c r="R92" s="31">
        <f t="shared" si="33"/>
        <v>0</v>
      </c>
      <c r="S92" s="31">
        <f t="shared" si="33"/>
        <v>0</v>
      </c>
      <c r="T92" s="31">
        <f t="shared" si="33"/>
        <v>0</v>
      </c>
      <c r="U92" s="31">
        <f t="shared" si="33"/>
        <v>0</v>
      </c>
      <c r="V92" s="31">
        <f t="shared" si="33"/>
        <v>3.2</v>
      </c>
      <c r="W92" s="31">
        <f t="shared" si="33"/>
        <v>3.2</v>
      </c>
      <c r="X92" s="31">
        <f t="shared" si="33"/>
        <v>0</v>
      </c>
      <c r="Y92" s="31">
        <f t="shared" si="33"/>
        <v>0</v>
      </c>
      <c r="Z92" s="31">
        <f t="shared" si="33"/>
        <v>0</v>
      </c>
      <c r="AA92" s="31">
        <f t="shared" si="33"/>
        <v>0</v>
      </c>
      <c r="AB92" s="31">
        <f t="shared" si="33"/>
        <v>0</v>
      </c>
      <c r="AC92" s="31">
        <f t="shared" si="33"/>
        <v>0</v>
      </c>
      <c r="AD92" s="31">
        <f t="shared" si="33"/>
        <v>0</v>
      </c>
      <c r="AE92" s="31">
        <f t="shared" si="33"/>
        <v>0</v>
      </c>
      <c r="AF92" s="30"/>
      <c r="AG92" s="35"/>
    </row>
    <row r="93" spans="1:33" s="66" customFormat="1" ht="18.75" x14ac:dyDescent="0.3">
      <c r="A93" s="29" t="s">
        <v>30</v>
      </c>
      <c r="B93" s="30">
        <f>H93+J93+L93+N93+P93+R93+T93+V93+X93+Z93+AB93+AD93</f>
        <v>8.4</v>
      </c>
      <c r="C93" s="31">
        <f>H93+J93+L93+N93+P93+R93</f>
        <v>5.2</v>
      </c>
      <c r="D93" s="31">
        <f>K93</f>
        <v>5.2</v>
      </c>
      <c r="E93" s="33">
        <f>I93+K93+M93+O93+Q93+S93+U93+W93+Y93+AA93+AC93+AE93</f>
        <v>8.4</v>
      </c>
      <c r="F93" s="31">
        <f>E93/B93*100</f>
        <v>100</v>
      </c>
      <c r="G93" s="30">
        <f>E93/C93*100</f>
        <v>161.53846153846155</v>
      </c>
      <c r="H93" s="31">
        <v>0</v>
      </c>
      <c r="I93" s="31">
        <v>0</v>
      </c>
      <c r="J93" s="30">
        <v>5.2</v>
      </c>
      <c r="K93" s="30">
        <v>5.2</v>
      </c>
      <c r="L93" s="31">
        <v>0</v>
      </c>
      <c r="M93" s="31">
        <v>0</v>
      </c>
      <c r="N93" s="31">
        <v>0</v>
      </c>
      <c r="O93" s="31">
        <v>0</v>
      </c>
      <c r="P93" s="31">
        <v>0</v>
      </c>
      <c r="Q93" s="31">
        <v>0</v>
      </c>
      <c r="R93" s="31">
        <v>0</v>
      </c>
      <c r="S93" s="31">
        <v>0</v>
      </c>
      <c r="T93" s="31">
        <v>0</v>
      </c>
      <c r="U93" s="31">
        <v>0</v>
      </c>
      <c r="V93" s="31">
        <v>3.2</v>
      </c>
      <c r="W93" s="31">
        <v>3.2</v>
      </c>
      <c r="X93" s="31">
        <v>0</v>
      </c>
      <c r="Y93" s="31">
        <v>0</v>
      </c>
      <c r="Z93" s="31">
        <v>0</v>
      </c>
      <c r="AA93" s="31">
        <v>0</v>
      </c>
      <c r="AB93" s="31">
        <v>0</v>
      </c>
      <c r="AC93" s="31">
        <v>0</v>
      </c>
      <c r="AD93" s="31">
        <v>0</v>
      </c>
      <c r="AE93" s="31">
        <v>0</v>
      </c>
      <c r="AF93" s="30"/>
      <c r="AG93" s="35"/>
    </row>
    <row r="94" spans="1:33" s="66" customFormat="1" ht="56.25" x14ac:dyDescent="0.3">
      <c r="A94" s="65" t="s">
        <v>65</v>
      </c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5"/>
    </row>
    <row r="95" spans="1:33" s="66" customFormat="1" ht="18.75" x14ac:dyDescent="0.3">
      <c r="A95" s="29" t="s">
        <v>28</v>
      </c>
      <c r="B95" s="30">
        <f>B96</f>
        <v>240</v>
      </c>
      <c r="C95" s="31">
        <f>C96</f>
        <v>0</v>
      </c>
      <c r="D95" s="31">
        <f>D96</f>
        <v>240</v>
      </c>
      <c r="E95" s="31">
        <f>E96</f>
        <v>240</v>
      </c>
      <c r="F95" s="31">
        <f>E95/B95*100</f>
        <v>100</v>
      </c>
      <c r="G95" s="30" t="e">
        <f>E95/C95*100</f>
        <v>#DIV/0!</v>
      </c>
      <c r="H95" s="31">
        <f>H96</f>
        <v>0</v>
      </c>
      <c r="I95" s="31">
        <f t="shared" ref="I95:AE96" si="34">I96</f>
        <v>0</v>
      </c>
      <c r="J95" s="31">
        <f t="shared" si="34"/>
        <v>0</v>
      </c>
      <c r="K95" s="31">
        <f t="shared" si="34"/>
        <v>0</v>
      </c>
      <c r="L95" s="31">
        <f t="shared" si="34"/>
        <v>0</v>
      </c>
      <c r="M95" s="31">
        <f t="shared" si="34"/>
        <v>0</v>
      </c>
      <c r="N95" s="31">
        <f t="shared" si="34"/>
        <v>0</v>
      </c>
      <c r="O95" s="31">
        <f t="shared" si="34"/>
        <v>0</v>
      </c>
      <c r="P95" s="31">
        <f t="shared" si="34"/>
        <v>0</v>
      </c>
      <c r="Q95" s="31">
        <f t="shared" si="34"/>
        <v>0</v>
      </c>
      <c r="R95" s="31">
        <f t="shared" si="34"/>
        <v>0</v>
      </c>
      <c r="S95" s="31">
        <f t="shared" si="34"/>
        <v>0</v>
      </c>
      <c r="T95" s="31">
        <f t="shared" si="34"/>
        <v>0</v>
      </c>
      <c r="U95" s="31">
        <f t="shared" si="34"/>
        <v>0</v>
      </c>
      <c r="V95" s="31">
        <f t="shared" si="34"/>
        <v>0</v>
      </c>
      <c r="W95" s="31">
        <f t="shared" si="34"/>
        <v>0</v>
      </c>
      <c r="X95" s="31">
        <f t="shared" si="34"/>
        <v>0</v>
      </c>
      <c r="Y95" s="31">
        <f t="shared" si="34"/>
        <v>0</v>
      </c>
      <c r="Z95" s="30">
        <f t="shared" si="34"/>
        <v>240</v>
      </c>
      <c r="AA95" s="31">
        <f t="shared" si="34"/>
        <v>240</v>
      </c>
      <c r="AB95" s="31">
        <f t="shared" si="34"/>
        <v>0</v>
      </c>
      <c r="AC95" s="31">
        <f t="shared" si="34"/>
        <v>0</v>
      </c>
      <c r="AD95" s="31">
        <f t="shared" si="34"/>
        <v>0</v>
      </c>
      <c r="AE95" s="31">
        <f t="shared" si="34"/>
        <v>0</v>
      </c>
      <c r="AF95" s="30"/>
      <c r="AG95" s="35"/>
    </row>
    <row r="96" spans="1:33" s="66" customFormat="1" ht="18.75" x14ac:dyDescent="0.3">
      <c r="A96" s="29" t="s">
        <v>30</v>
      </c>
      <c r="B96" s="30">
        <f>H96+J96+L96+N96+P96+R96+T96+V96+X96+Z96+AB96+AD96</f>
        <v>240</v>
      </c>
      <c r="C96" s="31">
        <f>H96+J96+L96+N96+P96+R96</f>
        <v>0</v>
      </c>
      <c r="D96" s="31">
        <f>AA96</f>
        <v>240</v>
      </c>
      <c r="E96" s="33">
        <f>I96+K96+M96+O96+Q96+S96+U96+W96+Y96+AA96+AC96+AE96</f>
        <v>240</v>
      </c>
      <c r="F96" s="31">
        <f>D96/B96*100</f>
        <v>100</v>
      </c>
      <c r="G96" s="30" t="e">
        <f>E96/C96*100</f>
        <v>#DIV/0!</v>
      </c>
      <c r="H96" s="31">
        <f>H97</f>
        <v>0</v>
      </c>
      <c r="I96" s="31">
        <f t="shared" si="34"/>
        <v>0</v>
      </c>
      <c r="J96" s="31">
        <f t="shared" si="34"/>
        <v>0</v>
      </c>
      <c r="K96" s="31">
        <f t="shared" si="34"/>
        <v>0</v>
      </c>
      <c r="L96" s="31">
        <f t="shared" si="34"/>
        <v>0</v>
      </c>
      <c r="M96" s="31">
        <f t="shared" si="34"/>
        <v>0</v>
      </c>
      <c r="N96" s="31">
        <f t="shared" si="34"/>
        <v>0</v>
      </c>
      <c r="O96" s="31">
        <f t="shared" si="34"/>
        <v>0</v>
      </c>
      <c r="P96" s="31">
        <f t="shared" si="34"/>
        <v>0</v>
      </c>
      <c r="Q96" s="31">
        <f t="shared" si="34"/>
        <v>0</v>
      </c>
      <c r="R96" s="31">
        <f t="shared" si="34"/>
        <v>0</v>
      </c>
      <c r="S96" s="31">
        <f t="shared" si="34"/>
        <v>0</v>
      </c>
      <c r="T96" s="31">
        <f t="shared" si="34"/>
        <v>0</v>
      </c>
      <c r="U96" s="31">
        <f t="shared" si="34"/>
        <v>0</v>
      </c>
      <c r="V96" s="31">
        <f t="shared" si="34"/>
        <v>0</v>
      </c>
      <c r="W96" s="31">
        <f t="shared" si="34"/>
        <v>0</v>
      </c>
      <c r="X96" s="31">
        <f t="shared" si="34"/>
        <v>0</v>
      </c>
      <c r="Y96" s="31">
        <f t="shared" si="34"/>
        <v>0</v>
      </c>
      <c r="Z96" s="30">
        <v>240</v>
      </c>
      <c r="AA96" s="31">
        <v>240</v>
      </c>
      <c r="AB96" s="31">
        <f t="shared" si="34"/>
        <v>0</v>
      </c>
      <c r="AC96" s="31">
        <f t="shared" si="34"/>
        <v>0</v>
      </c>
      <c r="AD96" s="31">
        <f t="shared" si="34"/>
        <v>0</v>
      </c>
      <c r="AE96" s="31">
        <f t="shared" si="34"/>
        <v>0</v>
      </c>
      <c r="AF96" s="30"/>
      <c r="AG96" s="35"/>
    </row>
    <row r="97" spans="1:33" ht="18.75" x14ac:dyDescent="0.3">
      <c r="A97" s="68" t="s">
        <v>66</v>
      </c>
      <c r="B97" s="30"/>
      <c r="C97" s="33"/>
      <c r="D97" s="33"/>
      <c r="E97" s="33"/>
      <c r="F97" s="33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5"/>
    </row>
    <row r="98" spans="1:33" ht="18.75" x14ac:dyDescent="0.3">
      <c r="A98" s="29" t="s">
        <v>28</v>
      </c>
      <c r="B98" s="30">
        <f>B99</f>
        <v>1201.19</v>
      </c>
      <c r="C98" s="30">
        <f>C99</f>
        <v>298.98</v>
      </c>
      <c r="D98" s="30">
        <f>D99</f>
        <v>647.31999999999994</v>
      </c>
      <c r="E98" s="30">
        <f>E99</f>
        <v>167.21</v>
      </c>
      <c r="F98" s="30">
        <f>D98/B98*100</f>
        <v>53.889892523247774</v>
      </c>
      <c r="G98" s="30">
        <f>E98/C98*100</f>
        <v>55.926817847347642</v>
      </c>
      <c r="H98" s="30">
        <f t="shared" ref="H98:AE98" si="35">H99</f>
        <v>0</v>
      </c>
      <c r="I98" s="30">
        <f t="shared" si="35"/>
        <v>0</v>
      </c>
      <c r="J98" s="30">
        <f t="shared" si="35"/>
        <v>162.85999999999999</v>
      </c>
      <c r="K98" s="30">
        <f t="shared" si="35"/>
        <v>163.85</v>
      </c>
      <c r="L98" s="30">
        <f t="shared" si="35"/>
        <v>3.36</v>
      </c>
      <c r="M98" s="30">
        <f t="shared" si="35"/>
        <v>3.36</v>
      </c>
      <c r="N98" s="30">
        <f t="shared" si="35"/>
        <v>0</v>
      </c>
      <c r="O98" s="30">
        <f t="shared" si="35"/>
        <v>0</v>
      </c>
      <c r="P98" s="30">
        <f t="shared" si="35"/>
        <v>108</v>
      </c>
      <c r="Q98" s="30">
        <f t="shared" si="35"/>
        <v>0</v>
      </c>
      <c r="R98" s="30">
        <f t="shared" si="35"/>
        <v>3.36</v>
      </c>
      <c r="S98" s="30">
        <f t="shared" si="35"/>
        <v>3.36</v>
      </c>
      <c r="T98" s="30">
        <f t="shared" si="35"/>
        <v>0</v>
      </c>
      <c r="U98" s="30">
        <f t="shared" si="35"/>
        <v>0</v>
      </c>
      <c r="V98" s="30">
        <f t="shared" si="35"/>
        <v>3.2</v>
      </c>
      <c r="W98" s="30">
        <f t="shared" si="35"/>
        <v>3.2</v>
      </c>
      <c r="X98" s="30">
        <f t="shared" si="35"/>
        <v>513.36</v>
      </c>
      <c r="Y98" s="30">
        <f t="shared" si="35"/>
        <v>329.15999999999997</v>
      </c>
      <c r="Z98" s="30">
        <f t="shared" si="35"/>
        <v>81.099999999999994</v>
      </c>
      <c r="AA98" s="30">
        <f t="shared" si="35"/>
        <v>263.98</v>
      </c>
      <c r="AB98" s="30">
        <f t="shared" si="35"/>
        <v>3.35</v>
      </c>
      <c r="AC98" s="30">
        <f t="shared" si="35"/>
        <v>0</v>
      </c>
      <c r="AD98" s="30">
        <f t="shared" si="35"/>
        <v>170</v>
      </c>
      <c r="AE98" s="30">
        <f t="shared" si="35"/>
        <v>0</v>
      </c>
      <c r="AF98" s="30"/>
      <c r="AG98" s="35"/>
    </row>
    <row r="99" spans="1:33" ht="18.75" x14ac:dyDescent="0.3">
      <c r="A99" s="29" t="s">
        <v>30</v>
      </c>
      <c r="B99" s="30">
        <f>B66+B72+B78</f>
        <v>1201.19</v>
      </c>
      <c r="C99" s="30">
        <f>C66+C72+C78</f>
        <v>298.98</v>
      </c>
      <c r="D99" s="30">
        <f>D66+D72+D78</f>
        <v>647.31999999999994</v>
      </c>
      <c r="E99" s="30">
        <f>K99+M99</f>
        <v>167.21</v>
      </c>
      <c r="F99" s="30">
        <f>D99/B99*100</f>
        <v>53.889892523247774</v>
      </c>
      <c r="G99" s="30">
        <f>E99/C99*100</f>
        <v>55.926817847347642</v>
      </c>
      <c r="H99" s="30">
        <f>H66+H72+H78</f>
        <v>0</v>
      </c>
      <c r="I99" s="30"/>
      <c r="J99" s="30">
        <f>J101</f>
        <v>162.85999999999999</v>
      </c>
      <c r="K99" s="30">
        <f>K101</f>
        <v>163.85</v>
      </c>
      <c r="L99" s="30">
        <f>L101</f>
        <v>3.36</v>
      </c>
      <c r="M99" s="30">
        <f>M101</f>
        <v>3.36</v>
      </c>
      <c r="N99" s="30">
        <f>N101</f>
        <v>0</v>
      </c>
      <c r="O99" s="30">
        <f t="shared" ref="O99:AE99" si="36">O101</f>
        <v>0</v>
      </c>
      <c r="P99" s="30">
        <f t="shared" si="36"/>
        <v>108</v>
      </c>
      <c r="Q99" s="30">
        <f t="shared" si="36"/>
        <v>0</v>
      </c>
      <c r="R99" s="30">
        <f t="shared" si="36"/>
        <v>3.36</v>
      </c>
      <c r="S99" s="30">
        <f t="shared" si="36"/>
        <v>3.36</v>
      </c>
      <c r="T99" s="30">
        <f t="shared" si="36"/>
        <v>0</v>
      </c>
      <c r="U99" s="30">
        <f t="shared" si="36"/>
        <v>0</v>
      </c>
      <c r="V99" s="30">
        <f t="shared" si="36"/>
        <v>3.2</v>
      </c>
      <c r="W99" s="30">
        <f t="shared" si="36"/>
        <v>3.2</v>
      </c>
      <c r="X99" s="30">
        <f t="shared" si="36"/>
        <v>513.36</v>
      </c>
      <c r="Y99" s="30">
        <f t="shared" si="36"/>
        <v>329.15999999999997</v>
      </c>
      <c r="Z99" s="30">
        <f t="shared" si="36"/>
        <v>81.099999999999994</v>
      </c>
      <c r="AA99" s="30">
        <f t="shared" si="36"/>
        <v>263.98</v>
      </c>
      <c r="AB99" s="30">
        <f t="shared" si="36"/>
        <v>3.35</v>
      </c>
      <c r="AC99" s="30">
        <f t="shared" si="36"/>
        <v>0</v>
      </c>
      <c r="AD99" s="30">
        <f t="shared" si="36"/>
        <v>170</v>
      </c>
      <c r="AE99" s="30">
        <f t="shared" si="36"/>
        <v>0</v>
      </c>
      <c r="AF99" s="30"/>
      <c r="AG99" s="35"/>
    </row>
    <row r="100" spans="1:33" ht="37.5" x14ac:dyDescent="0.3">
      <c r="A100" s="58" t="s">
        <v>67</v>
      </c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59"/>
      <c r="AF100" s="34"/>
      <c r="AG100" s="35"/>
    </row>
    <row r="101" spans="1:33" ht="18.75" x14ac:dyDescent="0.3">
      <c r="A101" s="60" t="s">
        <v>28</v>
      </c>
      <c r="B101" s="40">
        <f>B102</f>
        <v>1201.19</v>
      </c>
      <c r="C101" s="40">
        <f>C102</f>
        <v>298.98</v>
      </c>
      <c r="D101" s="40">
        <f>D102</f>
        <v>647.31999999999994</v>
      </c>
      <c r="E101" s="40">
        <f>E102</f>
        <v>167.21</v>
      </c>
      <c r="F101" s="33">
        <f>E101/B101*100</f>
        <v>13.920362307378516</v>
      </c>
      <c r="G101" s="30">
        <f>E101/C101*100</f>
        <v>55.926817847347642</v>
      </c>
      <c r="H101" s="40">
        <f t="shared" ref="H101:AE101" si="37">H102</f>
        <v>0</v>
      </c>
      <c r="I101" s="40">
        <f t="shared" si="37"/>
        <v>0</v>
      </c>
      <c r="J101" s="40">
        <f t="shared" si="37"/>
        <v>162.85999999999999</v>
      </c>
      <c r="K101" s="40">
        <f t="shared" si="37"/>
        <v>163.85</v>
      </c>
      <c r="L101" s="40">
        <f t="shared" si="37"/>
        <v>3.36</v>
      </c>
      <c r="M101" s="40">
        <f t="shared" si="37"/>
        <v>3.36</v>
      </c>
      <c r="N101" s="40">
        <f t="shared" si="37"/>
        <v>0</v>
      </c>
      <c r="O101" s="40">
        <f t="shared" si="37"/>
        <v>0</v>
      </c>
      <c r="P101" s="40">
        <f t="shared" si="37"/>
        <v>108</v>
      </c>
      <c r="Q101" s="40">
        <f t="shared" si="37"/>
        <v>0</v>
      </c>
      <c r="R101" s="40">
        <f t="shared" si="37"/>
        <v>3.36</v>
      </c>
      <c r="S101" s="40">
        <f t="shared" si="37"/>
        <v>3.36</v>
      </c>
      <c r="T101" s="40">
        <f t="shared" si="37"/>
        <v>0</v>
      </c>
      <c r="U101" s="40">
        <f t="shared" si="37"/>
        <v>0</v>
      </c>
      <c r="V101" s="40">
        <f t="shared" si="37"/>
        <v>3.2</v>
      </c>
      <c r="W101" s="40">
        <f t="shared" si="37"/>
        <v>3.2</v>
      </c>
      <c r="X101" s="40">
        <f t="shared" si="37"/>
        <v>513.36</v>
      </c>
      <c r="Y101" s="40">
        <f t="shared" si="37"/>
        <v>329.15999999999997</v>
      </c>
      <c r="Z101" s="40">
        <f t="shared" si="37"/>
        <v>81.099999999999994</v>
      </c>
      <c r="AA101" s="40">
        <f t="shared" si="37"/>
        <v>263.98</v>
      </c>
      <c r="AB101" s="40">
        <f t="shared" si="37"/>
        <v>3.35</v>
      </c>
      <c r="AC101" s="40">
        <f t="shared" si="37"/>
        <v>0</v>
      </c>
      <c r="AD101" s="40">
        <f t="shared" si="37"/>
        <v>170</v>
      </c>
      <c r="AE101" s="40">
        <f t="shared" si="37"/>
        <v>0</v>
      </c>
      <c r="AF101" s="34"/>
      <c r="AG101" s="35"/>
    </row>
    <row r="102" spans="1:33" ht="18.75" x14ac:dyDescent="0.3">
      <c r="A102" s="29" t="s">
        <v>30</v>
      </c>
      <c r="B102" s="40">
        <f>B99</f>
        <v>1201.19</v>
      </c>
      <c r="C102" s="40">
        <f>C99</f>
        <v>298.98</v>
      </c>
      <c r="D102" s="40">
        <f>D99</f>
        <v>647.31999999999994</v>
      </c>
      <c r="E102" s="40">
        <f>E99</f>
        <v>167.21</v>
      </c>
      <c r="F102" s="33">
        <f>E102/B102*100</f>
        <v>13.920362307378516</v>
      </c>
      <c r="G102" s="30">
        <f>E102/C102*100</f>
        <v>55.926817847347642</v>
      </c>
      <c r="H102" s="40">
        <f>H66+H72+H78</f>
        <v>0</v>
      </c>
      <c r="I102" s="40">
        <f>I66+I75+I78</f>
        <v>0</v>
      </c>
      <c r="J102" s="40">
        <f>J69+J78+J90+J93</f>
        <v>162.85999999999999</v>
      </c>
      <c r="K102" s="40">
        <f>K66+K81+K90+K93</f>
        <v>163.85</v>
      </c>
      <c r="L102" s="40">
        <f>L81+L90</f>
        <v>3.36</v>
      </c>
      <c r="M102" s="40">
        <f>M90</f>
        <v>3.36</v>
      </c>
      <c r="N102" s="40">
        <f>N66+N69+N81+N84+N87+N90+N93</f>
        <v>0</v>
      </c>
      <c r="O102" s="40">
        <f t="shared" ref="O102:AE102" si="38">O66+O69+O81+O84+O87+O90+O93</f>
        <v>0</v>
      </c>
      <c r="P102" s="40">
        <f t="shared" si="38"/>
        <v>108</v>
      </c>
      <c r="Q102" s="40">
        <f t="shared" si="38"/>
        <v>0</v>
      </c>
      <c r="R102" s="40">
        <f t="shared" si="38"/>
        <v>3.36</v>
      </c>
      <c r="S102" s="40">
        <f t="shared" si="38"/>
        <v>3.36</v>
      </c>
      <c r="T102" s="40">
        <f t="shared" si="38"/>
        <v>0</v>
      </c>
      <c r="U102" s="40">
        <f t="shared" si="38"/>
        <v>0</v>
      </c>
      <c r="V102" s="40">
        <f t="shared" si="38"/>
        <v>3.2</v>
      </c>
      <c r="W102" s="40">
        <f t="shared" si="38"/>
        <v>3.2</v>
      </c>
      <c r="X102" s="40">
        <f t="shared" si="38"/>
        <v>513.36</v>
      </c>
      <c r="Y102" s="40">
        <f t="shared" si="38"/>
        <v>329.15999999999997</v>
      </c>
      <c r="Z102" s="40">
        <f t="shared" si="38"/>
        <v>81.099999999999994</v>
      </c>
      <c r="AA102" s="40">
        <f t="shared" si="38"/>
        <v>263.98</v>
      </c>
      <c r="AB102" s="40">
        <f t="shared" si="38"/>
        <v>3.35</v>
      </c>
      <c r="AC102" s="40">
        <f t="shared" si="38"/>
        <v>0</v>
      </c>
      <c r="AD102" s="40">
        <f t="shared" si="38"/>
        <v>170</v>
      </c>
      <c r="AE102" s="40">
        <f t="shared" si="38"/>
        <v>0</v>
      </c>
      <c r="AF102" s="34"/>
      <c r="AG102" s="35"/>
    </row>
    <row r="103" spans="1:33" ht="37.5" x14ac:dyDescent="0.3">
      <c r="A103" s="61" t="s">
        <v>68</v>
      </c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  <c r="AE103" s="59"/>
      <c r="AF103" s="34"/>
      <c r="AG103" s="35"/>
    </row>
    <row r="104" spans="1:33" ht="18.75" x14ac:dyDescent="0.3">
      <c r="A104" s="62" t="s">
        <v>26</v>
      </c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  <c r="AE104" s="59"/>
      <c r="AF104" s="34"/>
      <c r="AG104" s="35"/>
    </row>
    <row r="105" spans="1:33" ht="56.25" x14ac:dyDescent="0.3">
      <c r="A105" s="25" t="s">
        <v>69</v>
      </c>
      <c r="B105" s="69">
        <v>0</v>
      </c>
      <c r="C105" s="69">
        <v>0</v>
      </c>
      <c r="D105" s="69">
        <v>0</v>
      </c>
      <c r="E105" s="69">
        <v>0</v>
      </c>
      <c r="F105" s="69">
        <v>0</v>
      </c>
      <c r="G105" s="69">
        <v>0</v>
      </c>
      <c r="H105" s="69">
        <v>0</v>
      </c>
      <c r="I105" s="69">
        <v>0</v>
      </c>
      <c r="J105" s="69">
        <v>0</v>
      </c>
      <c r="K105" s="69">
        <v>0</v>
      </c>
      <c r="L105" s="69">
        <v>0</v>
      </c>
      <c r="M105" s="69">
        <v>0</v>
      </c>
      <c r="N105" s="69">
        <v>0</v>
      </c>
      <c r="O105" s="69">
        <v>0</v>
      </c>
      <c r="P105" s="69">
        <v>0</v>
      </c>
      <c r="Q105" s="69">
        <v>0</v>
      </c>
      <c r="R105" s="69">
        <v>0</v>
      </c>
      <c r="S105" s="69">
        <v>0</v>
      </c>
      <c r="T105" s="69">
        <v>0</v>
      </c>
      <c r="U105" s="69">
        <v>0</v>
      </c>
      <c r="V105" s="69">
        <v>0</v>
      </c>
      <c r="W105" s="69">
        <v>0</v>
      </c>
      <c r="X105" s="69">
        <v>0</v>
      </c>
      <c r="Y105" s="69">
        <v>0</v>
      </c>
      <c r="Z105" s="69">
        <v>0</v>
      </c>
      <c r="AA105" s="69">
        <v>0</v>
      </c>
      <c r="AB105" s="69">
        <v>0</v>
      </c>
      <c r="AC105" s="69">
        <v>0</v>
      </c>
      <c r="AD105" s="69">
        <v>0</v>
      </c>
      <c r="AE105" s="69">
        <v>0</v>
      </c>
      <c r="AF105" s="34"/>
      <c r="AG105" s="35"/>
    </row>
    <row r="106" spans="1:33" ht="18.75" x14ac:dyDescent="0.3">
      <c r="A106" s="70" t="s">
        <v>28</v>
      </c>
      <c r="B106" s="45">
        <f>B107</f>
        <v>0</v>
      </c>
      <c r="C106" s="45">
        <f t="shared" ref="C106:E107" si="39">C107</f>
        <v>0</v>
      </c>
      <c r="D106" s="45">
        <f t="shared" si="39"/>
        <v>0</v>
      </c>
      <c r="E106" s="45">
        <f t="shared" si="39"/>
        <v>0</v>
      </c>
      <c r="F106" s="33" t="e">
        <f>E106/B106*100</f>
        <v>#DIV/0!</v>
      </c>
      <c r="G106" s="30" t="e">
        <f>E106/C106*100</f>
        <v>#DIV/0!</v>
      </c>
      <c r="H106" s="69">
        <v>0</v>
      </c>
      <c r="I106" s="69">
        <v>0</v>
      </c>
      <c r="J106" s="69">
        <v>0</v>
      </c>
      <c r="K106" s="69">
        <v>0</v>
      </c>
      <c r="L106" s="69">
        <v>0</v>
      </c>
      <c r="M106" s="69">
        <v>0</v>
      </c>
      <c r="N106" s="69">
        <v>0</v>
      </c>
      <c r="O106" s="69">
        <v>0</v>
      </c>
      <c r="P106" s="69">
        <v>0</v>
      </c>
      <c r="Q106" s="69">
        <v>0</v>
      </c>
      <c r="R106" s="69">
        <v>0</v>
      </c>
      <c r="S106" s="69">
        <v>0</v>
      </c>
      <c r="T106" s="69">
        <v>0</v>
      </c>
      <c r="U106" s="69">
        <v>0</v>
      </c>
      <c r="V106" s="69">
        <v>0</v>
      </c>
      <c r="W106" s="69">
        <v>0</v>
      </c>
      <c r="X106" s="69">
        <v>0</v>
      </c>
      <c r="Y106" s="69">
        <v>0</v>
      </c>
      <c r="Z106" s="69">
        <v>0</v>
      </c>
      <c r="AA106" s="69">
        <v>0</v>
      </c>
      <c r="AB106" s="69">
        <v>0</v>
      </c>
      <c r="AC106" s="69">
        <v>0</v>
      </c>
      <c r="AD106" s="69">
        <v>0</v>
      </c>
      <c r="AE106" s="69">
        <v>0</v>
      </c>
      <c r="AF106" s="34"/>
      <c r="AG106" s="35"/>
    </row>
    <row r="107" spans="1:33" s="72" customFormat="1" ht="18.75" x14ac:dyDescent="0.3">
      <c r="A107" s="71" t="s">
        <v>30</v>
      </c>
      <c r="B107" s="45">
        <f>B108</f>
        <v>0</v>
      </c>
      <c r="C107" s="45">
        <f t="shared" si="39"/>
        <v>0</v>
      </c>
      <c r="D107" s="45">
        <f t="shared" si="39"/>
        <v>0</v>
      </c>
      <c r="E107" s="45">
        <f t="shared" si="39"/>
        <v>0</v>
      </c>
      <c r="F107" s="33" t="e">
        <f>E107/B107*100</f>
        <v>#DIV/0!</v>
      </c>
      <c r="G107" s="30" t="e">
        <f>E107/C107*100</f>
        <v>#DIV/0!</v>
      </c>
      <c r="H107" s="69">
        <v>0</v>
      </c>
      <c r="I107" s="69">
        <v>0</v>
      </c>
      <c r="J107" s="69">
        <v>0</v>
      </c>
      <c r="K107" s="69">
        <v>0</v>
      </c>
      <c r="L107" s="69">
        <v>0</v>
      </c>
      <c r="M107" s="69">
        <v>0</v>
      </c>
      <c r="N107" s="69">
        <v>0</v>
      </c>
      <c r="O107" s="69">
        <v>0</v>
      </c>
      <c r="P107" s="69">
        <v>0</v>
      </c>
      <c r="Q107" s="69">
        <v>0</v>
      </c>
      <c r="R107" s="69">
        <v>0</v>
      </c>
      <c r="S107" s="69">
        <v>0</v>
      </c>
      <c r="T107" s="69">
        <v>0</v>
      </c>
      <c r="U107" s="69">
        <v>0</v>
      </c>
      <c r="V107" s="69">
        <v>0</v>
      </c>
      <c r="W107" s="69">
        <v>0</v>
      </c>
      <c r="X107" s="69">
        <v>0</v>
      </c>
      <c r="Y107" s="69">
        <v>0</v>
      </c>
      <c r="Z107" s="69">
        <v>0</v>
      </c>
      <c r="AA107" s="69">
        <v>0</v>
      </c>
      <c r="AB107" s="69">
        <v>0</v>
      </c>
      <c r="AC107" s="69">
        <v>0</v>
      </c>
      <c r="AD107" s="69">
        <v>0</v>
      </c>
      <c r="AE107" s="69">
        <v>0</v>
      </c>
      <c r="AF107" s="59"/>
      <c r="AG107" s="35"/>
    </row>
    <row r="108" spans="1:33" ht="18.75" x14ac:dyDescent="0.3">
      <c r="A108" s="68" t="s">
        <v>70</v>
      </c>
      <c r="B108" s="59"/>
      <c r="C108" s="59"/>
      <c r="D108" s="59"/>
      <c r="E108" s="59"/>
      <c r="F108" s="59"/>
      <c r="G108" s="59"/>
      <c r="H108" s="59"/>
      <c r="I108" s="30"/>
      <c r="J108" s="30"/>
      <c r="K108" s="30"/>
      <c r="L108" s="30"/>
      <c r="M108" s="30"/>
      <c r="N108" s="30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  <c r="AA108" s="59"/>
      <c r="AB108" s="59"/>
      <c r="AC108" s="59"/>
      <c r="AD108" s="59"/>
      <c r="AE108" s="59"/>
      <c r="AF108" s="34"/>
      <c r="AG108" s="35"/>
    </row>
    <row r="109" spans="1:33" ht="18.75" x14ac:dyDescent="0.3">
      <c r="A109" s="73" t="s">
        <v>28</v>
      </c>
      <c r="B109" s="45">
        <f>B110</f>
        <v>0</v>
      </c>
      <c r="C109" s="45">
        <f>C110</f>
        <v>0</v>
      </c>
      <c r="D109" s="45">
        <f>D110</f>
        <v>0</v>
      </c>
      <c r="E109" s="45">
        <f>E110</f>
        <v>0</v>
      </c>
      <c r="F109" s="33" t="e">
        <f>E109/B109*100</f>
        <v>#DIV/0!</v>
      </c>
      <c r="G109" s="30" t="e">
        <f>E109/C109*100</f>
        <v>#DIV/0!</v>
      </c>
      <c r="H109" s="45">
        <v>0</v>
      </c>
      <c r="I109" s="45">
        <v>0</v>
      </c>
      <c r="J109" s="45">
        <v>0</v>
      </c>
      <c r="K109" s="45">
        <v>0</v>
      </c>
      <c r="L109" s="45">
        <v>0</v>
      </c>
      <c r="M109" s="45">
        <v>0</v>
      </c>
      <c r="N109" s="45">
        <v>0</v>
      </c>
      <c r="O109" s="45">
        <v>0</v>
      </c>
      <c r="P109" s="45">
        <v>0</v>
      </c>
      <c r="Q109" s="45">
        <v>0</v>
      </c>
      <c r="R109" s="45">
        <v>0</v>
      </c>
      <c r="S109" s="45">
        <v>0</v>
      </c>
      <c r="T109" s="45">
        <v>0</v>
      </c>
      <c r="U109" s="45">
        <v>0</v>
      </c>
      <c r="V109" s="45">
        <v>0</v>
      </c>
      <c r="W109" s="45">
        <v>0</v>
      </c>
      <c r="X109" s="45">
        <v>0</v>
      </c>
      <c r="Y109" s="45">
        <v>0</v>
      </c>
      <c r="Z109" s="45">
        <v>0</v>
      </c>
      <c r="AA109" s="45">
        <v>0</v>
      </c>
      <c r="AB109" s="45">
        <v>0</v>
      </c>
      <c r="AC109" s="45">
        <v>0</v>
      </c>
      <c r="AD109" s="45">
        <v>0</v>
      </c>
      <c r="AE109" s="45">
        <v>0</v>
      </c>
      <c r="AF109" s="34"/>
      <c r="AG109" s="35"/>
    </row>
    <row r="110" spans="1:33" ht="18.75" x14ac:dyDescent="0.3">
      <c r="A110" s="74" t="s">
        <v>30</v>
      </c>
      <c r="B110" s="45">
        <f>B107</f>
        <v>0</v>
      </c>
      <c r="C110" s="45">
        <f>C107</f>
        <v>0</v>
      </c>
      <c r="D110" s="45">
        <f>D107</f>
        <v>0</v>
      </c>
      <c r="E110" s="45">
        <f>E107</f>
        <v>0</v>
      </c>
      <c r="F110" s="33" t="e">
        <f>E110/B110*100</f>
        <v>#DIV/0!</v>
      </c>
      <c r="G110" s="30" t="e">
        <f>E110/C110*100</f>
        <v>#DIV/0!</v>
      </c>
      <c r="H110" s="45">
        <v>0</v>
      </c>
      <c r="I110" s="45">
        <v>0</v>
      </c>
      <c r="J110" s="45">
        <v>0</v>
      </c>
      <c r="K110" s="45">
        <v>0</v>
      </c>
      <c r="L110" s="45">
        <v>0</v>
      </c>
      <c r="M110" s="45">
        <v>0</v>
      </c>
      <c r="N110" s="45">
        <v>0</v>
      </c>
      <c r="O110" s="45">
        <v>0</v>
      </c>
      <c r="P110" s="45">
        <v>0</v>
      </c>
      <c r="Q110" s="45">
        <v>0</v>
      </c>
      <c r="R110" s="45">
        <v>0</v>
      </c>
      <c r="S110" s="45">
        <v>0</v>
      </c>
      <c r="T110" s="45">
        <v>0</v>
      </c>
      <c r="U110" s="45">
        <v>0</v>
      </c>
      <c r="V110" s="45">
        <v>0</v>
      </c>
      <c r="W110" s="45">
        <v>0</v>
      </c>
      <c r="X110" s="45">
        <v>0</v>
      </c>
      <c r="Y110" s="45">
        <v>0</v>
      </c>
      <c r="Z110" s="45">
        <v>0</v>
      </c>
      <c r="AA110" s="45">
        <v>0</v>
      </c>
      <c r="AB110" s="45">
        <v>0</v>
      </c>
      <c r="AC110" s="45">
        <v>0</v>
      </c>
      <c r="AD110" s="45">
        <v>0</v>
      </c>
      <c r="AE110" s="45">
        <v>0</v>
      </c>
      <c r="AF110" s="34"/>
      <c r="AG110" s="35"/>
    </row>
    <row r="111" spans="1:33" ht="37.5" x14ac:dyDescent="0.3">
      <c r="A111" s="58" t="s">
        <v>71</v>
      </c>
      <c r="B111" s="59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  <c r="AA111" s="59"/>
      <c r="AB111" s="59"/>
      <c r="AC111" s="59"/>
      <c r="AD111" s="59"/>
      <c r="AE111" s="59"/>
      <c r="AF111" s="34"/>
      <c r="AG111" s="35"/>
    </row>
    <row r="112" spans="1:33" ht="18.75" x14ac:dyDescent="0.3">
      <c r="A112" s="60" t="s">
        <v>28</v>
      </c>
      <c r="B112" s="45">
        <f>B113</f>
        <v>0</v>
      </c>
      <c r="C112" s="45">
        <f>C113</f>
        <v>0</v>
      </c>
      <c r="D112" s="45">
        <f>D113</f>
        <v>0</v>
      </c>
      <c r="E112" s="45">
        <f>E113</f>
        <v>0</v>
      </c>
      <c r="F112" s="33" t="e">
        <f>E112/B112*100</f>
        <v>#DIV/0!</v>
      </c>
      <c r="G112" s="30" t="e">
        <f>E112/C112*100</f>
        <v>#DIV/0!</v>
      </c>
      <c r="H112" s="45">
        <v>0</v>
      </c>
      <c r="I112" s="45">
        <v>0</v>
      </c>
      <c r="J112" s="45">
        <v>0</v>
      </c>
      <c r="K112" s="45">
        <v>0</v>
      </c>
      <c r="L112" s="45">
        <v>0</v>
      </c>
      <c r="M112" s="45">
        <v>0</v>
      </c>
      <c r="N112" s="45">
        <v>0</v>
      </c>
      <c r="O112" s="45">
        <v>0</v>
      </c>
      <c r="P112" s="45">
        <v>0</v>
      </c>
      <c r="Q112" s="45">
        <v>0</v>
      </c>
      <c r="R112" s="45">
        <v>0</v>
      </c>
      <c r="S112" s="45">
        <v>0</v>
      </c>
      <c r="T112" s="45">
        <v>0</v>
      </c>
      <c r="U112" s="45">
        <v>0</v>
      </c>
      <c r="V112" s="45">
        <v>0</v>
      </c>
      <c r="W112" s="45">
        <v>0</v>
      </c>
      <c r="X112" s="45">
        <v>0</v>
      </c>
      <c r="Y112" s="45">
        <v>0</v>
      </c>
      <c r="Z112" s="45">
        <v>0</v>
      </c>
      <c r="AA112" s="45">
        <v>0</v>
      </c>
      <c r="AB112" s="45">
        <v>0</v>
      </c>
      <c r="AC112" s="45">
        <v>0</v>
      </c>
      <c r="AD112" s="45">
        <v>0</v>
      </c>
      <c r="AE112" s="45">
        <v>0</v>
      </c>
      <c r="AF112" s="34"/>
      <c r="AG112" s="35"/>
    </row>
    <row r="113" spans="1:33" ht="18.75" x14ac:dyDescent="0.3">
      <c r="A113" s="29" t="s">
        <v>30</v>
      </c>
      <c r="B113" s="45">
        <f>B110</f>
        <v>0</v>
      </c>
      <c r="C113" s="45">
        <f>C110</f>
        <v>0</v>
      </c>
      <c r="D113" s="45">
        <f>D110</f>
        <v>0</v>
      </c>
      <c r="E113" s="45">
        <f>E110</f>
        <v>0</v>
      </c>
      <c r="F113" s="33" t="e">
        <f>E113/B113*100</f>
        <v>#DIV/0!</v>
      </c>
      <c r="G113" s="30" t="e">
        <f>E113/C113*100</f>
        <v>#DIV/0!</v>
      </c>
      <c r="H113" s="45">
        <v>0</v>
      </c>
      <c r="I113" s="45">
        <v>0</v>
      </c>
      <c r="J113" s="45">
        <v>0</v>
      </c>
      <c r="K113" s="45">
        <v>0</v>
      </c>
      <c r="L113" s="45">
        <v>0</v>
      </c>
      <c r="M113" s="45">
        <v>0</v>
      </c>
      <c r="N113" s="45">
        <v>0</v>
      </c>
      <c r="O113" s="45">
        <v>0</v>
      </c>
      <c r="P113" s="45">
        <v>0</v>
      </c>
      <c r="Q113" s="45">
        <v>0</v>
      </c>
      <c r="R113" s="45">
        <v>0</v>
      </c>
      <c r="S113" s="45">
        <v>0</v>
      </c>
      <c r="T113" s="45">
        <v>0</v>
      </c>
      <c r="U113" s="45">
        <v>0</v>
      </c>
      <c r="V113" s="45">
        <v>0</v>
      </c>
      <c r="W113" s="45">
        <v>0</v>
      </c>
      <c r="X113" s="45">
        <v>0</v>
      </c>
      <c r="Y113" s="45">
        <v>0</v>
      </c>
      <c r="Z113" s="45">
        <v>0</v>
      </c>
      <c r="AA113" s="45">
        <v>0</v>
      </c>
      <c r="AB113" s="45">
        <v>0</v>
      </c>
      <c r="AC113" s="45">
        <v>0</v>
      </c>
      <c r="AD113" s="45">
        <v>0</v>
      </c>
      <c r="AE113" s="45">
        <v>0</v>
      </c>
      <c r="AF113" s="34"/>
      <c r="AG113" s="35"/>
    </row>
    <row r="114" spans="1:33" ht="112.5" x14ac:dyDescent="0.3">
      <c r="A114" s="25" t="s">
        <v>72</v>
      </c>
      <c r="B114" s="40"/>
      <c r="C114" s="40"/>
      <c r="D114" s="40"/>
      <c r="E114" s="40"/>
      <c r="F114" s="33"/>
      <c r="G114" s="3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34"/>
      <c r="AG114" s="35"/>
    </row>
    <row r="115" spans="1:33" ht="118.5" customHeight="1" x14ac:dyDescent="0.3">
      <c r="A115" s="25" t="s">
        <v>73</v>
      </c>
      <c r="B115" s="40"/>
      <c r="C115" s="40"/>
      <c r="D115" s="40"/>
      <c r="E115" s="40"/>
      <c r="F115" s="33"/>
      <c r="G115" s="3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1" t="s">
        <v>74</v>
      </c>
      <c r="AG115" s="35"/>
    </row>
    <row r="116" spans="1:33" ht="18.75" x14ac:dyDescent="0.3">
      <c r="A116" s="73" t="s">
        <v>28</v>
      </c>
      <c r="B116" s="33">
        <f>B117</f>
        <v>6417.5099999999993</v>
      </c>
      <c r="C116" s="33">
        <f>C117</f>
        <v>3600.39</v>
      </c>
      <c r="D116" s="33">
        <f>D117</f>
        <v>5643.99</v>
      </c>
      <c r="E116" s="33">
        <f>E117</f>
        <v>5643.99</v>
      </c>
      <c r="F116" s="33">
        <f>E116/B116*100</f>
        <v>87.946727001594084</v>
      </c>
      <c r="G116" s="30">
        <f>E116/C116*100</f>
        <v>156.76051761059219</v>
      </c>
      <c r="H116" s="33">
        <f>H117</f>
        <v>855.75</v>
      </c>
      <c r="I116" s="33">
        <f t="shared" ref="I116:AE116" si="40">I117</f>
        <v>541.91999999999996</v>
      </c>
      <c r="J116" s="33">
        <f t="shared" si="40"/>
        <v>534.54999999999995</v>
      </c>
      <c r="K116" s="33">
        <f t="shared" si="40"/>
        <v>628.73</v>
      </c>
      <c r="L116" s="33">
        <f t="shared" si="40"/>
        <v>429.83</v>
      </c>
      <c r="M116" s="33">
        <f t="shared" si="40"/>
        <v>402.57</v>
      </c>
      <c r="N116" s="33">
        <f t="shared" si="40"/>
        <v>611.53</v>
      </c>
      <c r="O116" s="33">
        <f t="shared" si="40"/>
        <v>439.83</v>
      </c>
      <c r="P116" s="33">
        <f t="shared" si="40"/>
        <v>583.14</v>
      </c>
      <c r="Q116" s="33">
        <f>Q117+Q118</f>
        <v>824.92000000000007</v>
      </c>
      <c r="R116" s="33">
        <f t="shared" si="40"/>
        <v>585.59</v>
      </c>
      <c r="S116" s="33">
        <f t="shared" si="40"/>
        <v>740.64</v>
      </c>
      <c r="T116" s="33">
        <f t="shared" si="40"/>
        <v>654.35</v>
      </c>
      <c r="U116" s="33">
        <f t="shared" si="40"/>
        <v>557.59</v>
      </c>
      <c r="V116" s="33">
        <f>V117+V118</f>
        <v>541.33000000000004</v>
      </c>
      <c r="W116" s="33">
        <f t="shared" si="40"/>
        <v>542.80999999999995</v>
      </c>
      <c r="X116" s="33">
        <f t="shared" si="40"/>
        <v>432.07</v>
      </c>
      <c r="Y116" s="33">
        <f t="shared" si="40"/>
        <v>326.16000000000003</v>
      </c>
      <c r="Z116" s="33">
        <f t="shared" si="40"/>
        <v>487.8</v>
      </c>
      <c r="AA116" s="33">
        <f t="shared" si="40"/>
        <v>582.19000000000005</v>
      </c>
      <c r="AB116" s="33">
        <f t="shared" si="40"/>
        <v>409.82</v>
      </c>
      <c r="AC116" s="33">
        <f t="shared" si="40"/>
        <v>0</v>
      </c>
      <c r="AD116" s="33">
        <f t="shared" si="40"/>
        <v>348.38</v>
      </c>
      <c r="AE116" s="33">
        <f t="shared" si="40"/>
        <v>0</v>
      </c>
      <c r="AF116" s="34"/>
      <c r="AG116" s="35"/>
    </row>
    <row r="117" spans="1:33" ht="18.75" x14ac:dyDescent="0.3">
      <c r="A117" s="74" t="s">
        <v>30</v>
      </c>
      <c r="B117" s="33">
        <f>H117+J117+L117+N117+P117+R117+T117+V117+X117+Z117+AB117+AD117</f>
        <v>6417.5099999999993</v>
      </c>
      <c r="C117" s="33">
        <f>H117+J117+L117+N117+P117+R117</f>
        <v>3600.39</v>
      </c>
      <c r="D117" s="33">
        <f>E117</f>
        <v>5643.99</v>
      </c>
      <c r="E117" s="33">
        <f>I117+K117+M117+O117+Q117+S117+U117+W117+Y117+AA117+AC117+AE117+Q118+V118</f>
        <v>5643.99</v>
      </c>
      <c r="F117" s="30">
        <f>D117/B117*100</f>
        <v>87.946727001594084</v>
      </c>
      <c r="G117" s="30">
        <f>E117/C117*100</f>
        <v>156.76051761059219</v>
      </c>
      <c r="H117" s="33">
        <v>855.75</v>
      </c>
      <c r="I117" s="40">
        <v>541.91999999999996</v>
      </c>
      <c r="J117" s="40">
        <v>534.54999999999995</v>
      </c>
      <c r="K117" s="40">
        <v>628.73</v>
      </c>
      <c r="L117" s="40">
        <v>429.83</v>
      </c>
      <c r="M117" s="40">
        <v>402.57</v>
      </c>
      <c r="N117" s="40">
        <v>611.53</v>
      </c>
      <c r="O117" s="40">
        <v>439.83</v>
      </c>
      <c r="P117" s="40">
        <v>583.14</v>
      </c>
      <c r="Q117" s="40">
        <v>726.48</v>
      </c>
      <c r="R117" s="40">
        <v>585.59</v>
      </c>
      <c r="S117" s="40">
        <v>740.64</v>
      </c>
      <c r="T117" s="40">
        <v>654.35</v>
      </c>
      <c r="U117" s="40">
        <v>557.59</v>
      </c>
      <c r="V117" s="40">
        <v>484.7</v>
      </c>
      <c r="W117" s="40">
        <v>542.80999999999995</v>
      </c>
      <c r="X117" s="40">
        <v>432.07</v>
      </c>
      <c r="Y117" s="40">
        <v>326.16000000000003</v>
      </c>
      <c r="Z117" s="40">
        <v>487.8</v>
      </c>
      <c r="AA117" s="40">
        <v>582.19000000000005</v>
      </c>
      <c r="AB117" s="40">
        <v>409.82</v>
      </c>
      <c r="AC117" s="40"/>
      <c r="AD117" s="40">
        <v>348.38</v>
      </c>
      <c r="AE117" s="40"/>
      <c r="AF117" s="34"/>
      <c r="AG117" s="35"/>
    </row>
    <row r="118" spans="1:33" ht="18.75" x14ac:dyDescent="0.3">
      <c r="A118" s="74" t="s">
        <v>75</v>
      </c>
      <c r="B118" s="33">
        <f>Q118+V118</f>
        <v>155.07</v>
      </c>
      <c r="C118" s="33"/>
      <c r="D118" s="33"/>
      <c r="E118" s="33"/>
      <c r="F118" s="30"/>
      <c r="G118" s="30"/>
      <c r="H118" s="33"/>
      <c r="I118" s="40"/>
      <c r="J118" s="40"/>
      <c r="K118" s="40"/>
      <c r="L118" s="40"/>
      <c r="M118" s="40"/>
      <c r="N118" s="40"/>
      <c r="O118" s="40"/>
      <c r="P118" s="40"/>
      <c r="Q118" s="75">
        <v>98.44</v>
      </c>
      <c r="R118" s="40"/>
      <c r="S118" s="40"/>
      <c r="T118" s="40"/>
      <c r="U118" s="40"/>
      <c r="V118" s="40">
        <v>56.63</v>
      </c>
      <c r="W118" s="40"/>
      <c r="X118" s="40"/>
      <c r="Y118" s="40"/>
      <c r="Z118" s="40"/>
      <c r="AA118" s="40"/>
      <c r="AB118" s="40"/>
      <c r="AC118" s="40"/>
      <c r="AD118" s="40"/>
      <c r="AE118" s="40"/>
      <c r="AF118" s="76"/>
      <c r="AG118" s="35"/>
    </row>
    <row r="119" spans="1:33" ht="131.25" x14ac:dyDescent="0.3">
      <c r="A119" s="25" t="s">
        <v>76</v>
      </c>
      <c r="B119" s="40"/>
      <c r="C119" s="40"/>
      <c r="D119" s="40"/>
      <c r="E119" s="40"/>
      <c r="F119" s="33"/>
      <c r="G119" s="3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77" t="s">
        <v>77</v>
      </c>
      <c r="AG119" s="35"/>
    </row>
    <row r="120" spans="1:33" ht="18.75" x14ac:dyDescent="0.3">
      <c r="A120" s="73" t="s">
        <v>28</v>
      </c>
      <c r="B120" s="33">
        <f>B121</f>
        <v>9864.9799999999977</v>
      </c>
      <c r="C120" s="33">
        <f>C121</f>
        <v>5427.2899999999991</v>
      </c>
      <c r="D120" s="33">
        <f>D121</f>
        <v>7281.1399999999985</v>
      </c>
      <c r="E120" s="33">
        <f>E121</f>
        <v>7281.1399999999985</v>
      </c>
      <c r="F120" s="33">
        <f>E120/B120*100</f>
        <v>73.807955008525113</v>
      </c>
      <c r="G120" s="30">
        <f>E120/C120*100</f>
        <v>134.15793149067031</v>
      </c>
      <c r="H120" s="33">
        <f>H121</f>
        <v>1303.6199999999999</v>
      </c>
      <c r="I120" s="33">
        <f t="shared" ref="I120:AE120" si="41">I121</f>
        <v>634.54999999999995</v>
      </c>
      <c r="J120" s="33">
        <f t="shared" si="41"/>
        <v>980.04</v>
      </c>
      <c r="K120" s="33">
        <f t="shared" si="41"/>
        <v>911.26</v>
      </c>
      <c r="L120" s="33">
        <f t="shared" si="41"/>
        <v>609.14</v>
      </c>
      <c r="M120" s="33">
        <f t="shared" si="41"/>
        <v>643.58000000000004</v>
      </c>
      <c r="N120" s="33">
        <f t="shared" si="41"/>
        <v>943.69</v>
      </c>
      <c r="O120" s="33">
        <f t="shared" si="41"/>
        <v>595.28</v>
      </c>
      <c r="P120" s="33">
        <f t="shared" si="41"/>
        <v>753.9</v>
      </c>
      <c r="Q120" s="33">
        <f t="shared" si="41"/>
        <v>940.87</v>
      </c>
      <c r="R120" s="33">
        <f t="shared" si="41"/>
        <v>836.9</v>
      </c>
      <c r="S120" s="33">
        <f t="shared" si="41"/>
        <v>979.28</v>
      </c>
      <c r="T120" s="33">
        <f t="shared" si="41"/>
        <v>1066.29</v>
      </c>
      <c r="U120" s="33">
        <f t="shared" si="41"/>
        <v>768.23</v>
      </c>
      <c r="V120" s="33">
        <f t="shared" si="41"/>
        <v>693.9</v>
      </c>
      <c r="W120" s="33">
        <f t="shared" si="41"/>
        <v>577.20000000000005</v>
      </c>
      <c r="X120" s="33">
        <f t="shared" si="41"/>
        <v>624.24</v>
      </c>
      <c r="Y120" s="33">
        <f t="shared" si="41"/>
        <v>647.94000000000005</v>
      </c>
      <c r="Z120" s="33">
        <f t="shared" si="41"/>
        <v>861.62</v>
      </c>
      <c r="AA120" s="33">
        <f t="shared" si="41"/>
        <v>582.95000000000005</v>
      </c>
      <c r="AB120" s="33">
        <f t="shared" si="41"/>
        <v>713.68</v>
      </c>
      <c r="AC120" s="33">
        <f t="shared" si="41"/>
        <v>0</v>
      </c>
      <c r="AD120" s="33">
        <f t="shared" si="41"/>
        <v>477.96</v>
      </c>
      <c r="AE120" s="33">
        <f t="shared" si="41"/>
        <v>0</v>
      </c>
      <c r="AF120" s="78"/>
      <c r="AG120" s="35"/>
    </row>
    <row r="121" spans="1:33" ht="18.75" x14ac:dyDescent="0.3">
      <c r="A121" s="74" t="s">
        <v>29</v>
      </c>
      <c r="B121" s="33">
        <f>H121+J121+L121+N121+P121+R121+T121+V121+X121+Z121+AB121+AD121</f>
        <v>9864.9799999999977</v>
      </c>
      <c r="C121" s="33">
        <f>H121+J121+L121+N121+P121+R121</f>
        <v>5427.2899999999991</v>
      </c>
      <c r="D121" s="33">
        <f>E121</f>
        <v>7281.1399999999985</v>
      </c>
      <c r="E121" s="33">
        <f>I121+K121+M121+O121+Q121+S121+U121+W121+Y121+AA121+AC121+AE121</f>
        <v>7281.1399999999985</v>
      </c>
      <c r="F121" s="30">
        <f>D121/B121*100</f>
        <v>73.807955008525113</v>
      </c>
      <c r="G121" s="30">
        <f>E121/C121*100</f>
        <v>134.15793149067031</v>
      </c>
      <c r="H121" s="33">
        <v>1303.6199999999999</v>
      </c>
      <c r="I121" s="40">
        <v>634.54999999999995</v>
      </c>
      <c r="J121" s="40">
        <v>980.04</v>
      </c>
      <c r="K121" s="40">
        <v>911.26</v>
      </c>
      <c r="L121" s="40">
        <v>609.14</v>
      </c>
      <c r="M121" s="40">
        <v>643.58000000000004</v>
      </c>
      <c r="N121" s="40">
        <v>943.69</v>
      </c>
      <c r="O121" s="40">
        <v>595.28</v>
      </c>
      <c r="P121" s="40">
        <v>753.9</v>
      </c>
      <c r="Q121" s="40">
        <v>940.87</v>
      </c>
      <c r="R121" s="40">
        <v>836.9</v>
      </c>
      <c r="S121" s="40">
        <v>979.28</v>
      </c>
      <c r="T121" s="40">
        <v>1066.29</v>
      </c>
      <c r="U121" s="40">
        <v>768.23</v>
      </c>
      <c r="V121" s="40">
        <v>693.9</v>
      </c>
      <c r="W121" s="40">
        <v>577.20000000000005</v>
      </c>
      <c r="X121" s="40">
        <v>624.24</v>
      </c>
      <c r="Y121" s="40">
        <v>647.94000000000005</v>
      </c>
      <c r="Z121" s="40">
        <v>861.62</v>
      </c>
      <c r="AA121" s="40">
        <v>582.95000000000005</v>
      </c>
      <c r="AB121" s="40">
        <v>713.68</v>
      </c>
      <c r="AC121" s="40"/>
      <c r="AD121" s="40">
        <v>477.96</v>
      </c>
      <c r="AE121" s="40"/>
      <c r="AF121" s="78"/>
      <c r="AG121" s="35"/>
    </row>
    <row r="122" spans="1:33" ht="18.75" x14ac:dyDescent="0.3">
      <c r="A122" s="68" t="s">
        <v>78</v>
      </c>
      <c r="B122" s="40"/>
      <c r="C122" s="40"/>
      <c r="D122" s="40"/>
      <c r="E122" s="40"/>
      <c r="F122" s="33"/>
      <c r="G122" s="3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78"/>
      <c r="AG122" s="35"/>
    </row>
    <row r="123" spans="1:33" ht="18.75" x14ac:dyDescent="0.3">
      <c r="A123" s="73" t="s">
        <v>28</v>
      </c>
      <c r="B123" s="40">
        <f>B124+B125</f>
        <v>16282.489999999998</v>
      </c>
      <c r="C123" s="40">
        <f>C124+C125</f>
        <v>9027.6799999999985</v>
      </c>
      <c r="D123" s="40">
        <f>D124+D125</f>
        <v>12925.129999999997</v>
      </c>
      <c r="E123" s="40">
        <f>E124+E125</f>
        <v>12925.129999999997</v>
      </c>
      <c r="F123" s="33">
        <f>E123/B123*100</f>
        <v>79.380549289451423</v>
      </c>
      <c r="G123" s="30">
        <f>E123/C123*100</f>
        <v>143.17222143452136</v>
      </c>
      <c r="H123" s="40">
        <f>H124+H125</f>
        <v>2159.37</v>
      </c>
      <c r="I123" s="40">
        <f t="shared" ref="I123:AE123" si="42">I124+I125</f>
        <v>1176.4699999999998</v>
      </c>
      <c r="J123" s="40">
        <f t="shared" si="42"/>
        <v>1514.59</v>
      </c>
      <c r="K123" s="40">
        <f t="shared" si="42"/>
        <v>1539.99</v>
      </c>
      <c r="L123" s="40">
        <f t="shared" si="42"/>
        <v>1038.97</v>
      </c>
      <c r="M123" s="40">
        <f t="shared" si="42"/>
        <v>1046.1500000000001</v>
      </c>
      <c r="N123" s="40">
        <f t="shared" si="42"/>
        <v>1555.22</v>
      </c>
      <c r="O123" s="40">
        <f t="shared" si="42"/>
        <v>1035.1099999999999</v>
      </c>
      <c r="P123" s="40">
        <f t="shared" si="42"/>
        <v>1337.04</v>
      </c>
      <c r="Q123" s="40">
        <f t="shared" si="42"/>
        <v>1667.35</v>
      </c>
      <c r="R123" s="40">
        <f t="shared" si="42"/>
        <v>1422.49</v>
      </c>
      <c r="S123" s="40">
        <f t="shared" si="42"/>
        <v>1719.92</v>
      </c>
      <c r="T123" s="40">
        <f t="shared" si="42"/>
        <v>1720.6399999999999</v>
      </c>
      <c r="U123" s="40">
        <f t="shared" si="42"/>
        <v>1325.8200000000002</v>
      </c>
      <c r="V123" s="40">
        <f t="shared" si="42"/>
        <v>1178.5999999999999</v>
      </c>
      <c r="W123" s="40">
        <f t="shared" si="42"/>
        <v>1120.01</v>
      </c>
      <c r="X123" s="40">
        <f t="shared" si="42"/>
        <v>1056.31</v>
      </c>
      <c r="Y123" s="40">
        <f t="shared" si="42"/>
        <v>974.10000000000014</v>
      </c>
      <c r="Z123" s="40">
        <f t="shared" si="42"/>
        <v>1349.42</v>
      </c>
      <c r="AA123" s="40">
        <f t="shared" si="42"/>
        <v>1165.1400000000001</v>
      </c>
      <c r="AB123" s="40">
        <f t="shared" si="42"/>
        <v>1123.5</v>
      </c>
      <c r="AC123" s="40">
        <f t="shared" si="42"/>
        <v>0</v>
      </c>
      <c r="AD123" s="40">
        <f t="shared" si="42"/>
        <v>826.33999999999992</v>
      </c>
      <c r="AE123" s="40">
        <f t="shared" si="42"/>
        <v>0</v>
      </c>
      <c r="AF123" s="78"/>
      <c r="AG123" s="35"/>
    </row>
    <row r="124" spans="1:33" ht="18.75" x14ac:dyDescent="0.3">
      <c r="A124" s="74" t="s">
        <v>29</v>
      </c>
      <c r="B124" s="40">
        <f>B121</f>
        <v>9864.9799999999977</v>
      </c>
      <c r="C124" s="40">
        <f>C121</f>
        <v>5427.2899999999991</v>
      </c>
      <c r="D124" s="40">
        <f>D121</f>
        <v>7281.1399999999985</v>
      </c>
      <c r="E124" s="40">
        <f>E121</f>
        <v>7281.1399999999985</v>
      </c>
      <c r="F124" s="33"/>
      <c r="G124" s="30"/>
      <c r="H124" s="40">
        <f>H121</f>
        <v>1303.6199999999999</v>
      </c>
      <c r="I124" s="40">
        <f t="shared" ref="I124:AE124" si="43">I121</f>
        <v>634.54999999999995</v>
      </c>
      <c r="J124" s="40">
        <f t="shared" si="43"/>
        <v>980.04</v>
      </c>
      <c r="K124" s="40">
        <f t="shared" si="43"/>
        <v>911.26</v>
      </c>
      <c r="L124" s="40">
        <f t="shared" si="43"/>
        <v>609.14</v>
      </c>
      <c r="M124" s="40">
        <f t="shared" si="43"/>
        <v>643.58000000000004</v>
      </c>
      <c r="N124" s="40">
        <f t="shared" si="43"/>
        <v>943.69</v>
      </c>
      <c r="O124" s="40">
        <f t="shared" si="43"/>
        <v>595.28</v>
      </c>
      <c r="P124" s="40">
        <f t="shared" si="43"/>
        <v>753.9</v>
      </c>
      <c r="Q124" s="40">
        <f t="shared" si="43"/>
        <v>940.87</v>
      </c>
      <c r="R124" s="40">
        <f t="shared" si="43"/>
        <v>836.9</v>
      </c>
      <c r="S124" s="40">
        <f t="shared" si="43"/>
        <v>979.28</v>
      </c>
      <c r="T124" s="40">
        <f t="shared" si="43"/>
        <v>1066.29</v>
      </c>
      <c r="U124" s="40">
        <f t="shared" si="43"/>
        <v>768.23</v>
      </c>
      <c r="V124" s="40">
        <f t="shared" si="43"/>
        <v>693.9</v>
      </c>
      <c r="W124" s="40">
        <f t="shared" si="43"/>
        <v>577.20000000000005</v>
      </c>
      <c r="X124" s="40">
        <f t="shared" si="43"/>
        <v>624.24</v>
      </c>
      <c r="Y124" s="40">
        <f t="shared" si="43"/>
        <v>647.94000000000005</v>
      </c>
      <c r="Z124" s="40">
        <f t="shared" si="43"/>
        <v>861.62</v>
      </c>
      <c r="AA124" s="40">
        <f t="shared" si="43"/>
        <v>582.95000000000005</v>
      </c>
      <c r="AB124" s="40">
        <f t="shared" si="43"/>
        <v>713.68</v>
      </c>
      <c r="AC124" s="40">
        <f t="shared" si="43"/>
        <v>0</v>
      </c>
      <c r="AD124" s="40">
        <f t="shared" si="43"/>
        <v>477.96</v>
      </c>
      <c r="AE124" s="40">
        <f t="shared" si="43"/>
        <v>0</v>
      </c>
      <c r="AF124" s="78"/>
      <c r="AG124" s="35"/>
    </row>
    <row r="125" spans="1:33" ht="18.75" x14ac:dyDescent="0.3">
      <c r="A125" s="74" t="s">
        <v>30</v>
      </c>
      <c r="B125" s="40">
        <f>B117</f>
        <v>6417.5099999999993</v>
      </c>
      <c r="C125" s="40">
        <f>C117</f>
        <v>3600.39</v>
      </c>
      <c r="D125" s="40">
        <f>D117</f>
        <v>5643.99</v>
      </c>
      <c r="E125" s="40">
        <f>E117</f>
        <v>5643.99</v>
      </c>
      <c r="F125" s="30">
        <f>D125/B125*100</f>
        <v>87.946727001594084</v>
      </c>
      <c r="G125" s="30">
        <f>E125/C125*100</f>
        <v>156.76051761059219</v>
      </c>
      <c r="H125" s="40">
        <f>H117</f>
        <v>855.75</v>
      </c>
      <c r="I125" s="40">
        <f t="shared" ref="I125:AE125" si="44">I117</f>
        <v>541.91999999999996</v>
      </c>
      <c r="J125" s="40">
        <f t="shared" si="44"/>
        <v>534.54999999999995</v>
      </c>
      <c r="K125" s="40">
        <f t="shared" si="44"/>
        <v>628.73</v>
      </c>
      <c r="L125" s="40">
        <f t="shared" si="44"/>
        <v>429.83</v>
      </c>
      <c r="M125" s="40">
        <f t="shared" si="44"/>
        <v>402.57</v>
      </c>
      <c r="N125" s="40">
        <f t="shared" si="44"/>
        <v>611.53</v>
      </c>
      <c r="O125" s="40">
        <f t="shared" si="44"/>
        <v>439.83</v>
      </c>
      <c r="P125" s="40">
        <f t="shared" si="44"/>
        <v>583.14</v>
      </c>
      <c r="Q125" s="40">
        <f t="shared" si="44"/>
        <v>726.48</v>
      </c>
      <c r="R125" s="40">
        <f t="shared" si="44"/>
        <v>585.59</v>
      </c>
      <c r="S125" s="40">
        <f t="shared" si="44"/>
        <v>740.64</v>
      </c>
      <c r="T125" s="40">
        <f t="shared" si="44"/>
        <v>654.35</v>
      </c>
      <c r="U125" s="40">
        <f t="shared" si="44"/>
        <v>557.59</v>
      </c>
      <c r="V125" s="40">
        <f t="shared" si="44"/>
        <v>484.7</v>
      </c>
      <c r="W125" s="40">
        <f t="shared" si="44"/>
        <v>542.80999999999995</v>
      </c>
      <c r="X125" s="40">
        <f t="shared" si="44"/>
        <v>432.07</v>
      </c>
      <c r="Y125" s="40">
        <f t="shared" si="44"/>
        <v>326.16000000000003</v>
      </c>
      <c r="Z125" s="40">
        <f t="shared" si="44"/>
        <v>487.8</v>
      </c>
      <c r="AA125" s="40">
        <f t="shared" si="44"/>
        <v>582.19000000000005</v>
      </c>
      <c r="AB125" s="40">
        <f t="shared" si="44"/>
        <v>409.82</v>
      </c>
      <c r="AC125" s="40">
        <f t="shared" si="44"/>
        <v>0</v>
      </c>
      <c r="AD125" s="40">
        <f t="shared" si="44"/>
        <v>348.38</v>
      </c>
      <c r="AE125" s="40">
        <f t="shared" si="44"/>
        <v>0</v>
      </c>
      <c r="AF125" s="34"/>
      <c r="AG125" s="35"/>
    </row>
    <row r="126" spans="1:33" ht="37.5" x14ac:dyDescent="0.3">
      <c r="A126" s="58" t="s">
        <v>79</v>
      </c>
      <c r="B126" s="40"/>
      <c r="C126" s="40"/>
      <c r="D126" s="40"/>
      <c r="E126" s="40"/>
      <c r="F126" s="33"/>
      <c r="G126" s="3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34"/>
      <c r="AG126" s="35"/>
    </row>
    <row r="127" spans="1:33" ht="18.75" x14ac:dyDescent="0.3">
      <c r="A127" s="60" t="s">
        <v>28</v>
      </c>
      <c r="B127" s="40">
        <f>B128+B129</f>
        <v>16282.489999999998</v>
      </c>
      <c r="C127" s="40">
        <f>C128+C129</f>
        <v>9027.6799999999985</v>
      </c>
      <c r="D127" s="40">
        <f>D128+D129</f>
        <v>12925.129999999997</v>
      </c>
      <c r="E127" s="40">
        <f>E128+E129</f>
        <v>12925.129999999997</v>
      </c>
      <c r="F127" s="33">
        <f>E127/B127*100</f>
        <v>79.380549289451423</v>
      </c>
      <c r="G127" s="30">
        <f>E127/C127*100</f>
        <v>143.17222143452136</v>
      </c>
      <c r="H127" s="40">
        <f>H128+H129</f>
        <v>2159.37</v>
      </c>
      <c r="I127" s="40">
        <f t="shared" ref="I127:AE127" si="45">I128+I129</f>
        <v>1176.4699999999998</v>
      </c>
      <c r="J127" s="40">
        <f t="shared" si="45"/>
        <v>1514.59</v>
      </c>
      <c r="K127" s="40">
        <f t="shared" si="45"/>
        <v>1539.99</v>
      </c>
      <c r="L127" s="40">
        <f t="shared" si="45"/>
        <v>1038.97</v>
      </c>
      <c r="M127" s="40">
        <f t="shared" si="45"/>
        <v>1046.1500000000001</v>
      </c>
      <c r="N127" s="40">
        <f t="shared" si="45"/>
        <v>1555.22</v>
      </c>
      <c r="O127" s="40">
        <f t="shared" si="45"/>
        <v>1035.1099999999999</v>
      </c>
      <c r="P127" s="40">
        <f t="shared" si="45"/>
        <v>1337.04</v>
      </c>
      <c r="Q127" s="40">
        <f t="shared" si="45"/>
        <v>1667.35</v>
      </c>
      <c r="R127" s="40">
        <f t="shared" si="45"/>
        <v>1422.49</v>
      </c>
      <c r="S127" s="40">
        <f t="shared" si="45"/>
        <v>1719.92</v>
      </c>
      <c r="T127" s="40">
        <f t="shared" si="45"/>
        <v>1720.6399999999999</v>
      </c>
      <c r="U127" s="40">
        <f t="shared" si="45"/>
        <v>1325.8200000000002</v>
      </c>
      <c r="V127" s="40">
        <f t="shared" si="45"/>
        <v>1178.5999999999999</v>
      </c>
      <c r="W127" s="40">
        <f t="shared" si="45"/>
        <v>1120.01</v>
      </c>
      <c r="X127" s="40">
        <f t="shared" si="45"/>
        <v>1056.31</v>
      </c>
      <c r="Y127" s="40">
        <f t="shared" si="45"/>
        <v>974.10000000000014</v>
      </c>
      <c r="Z127" s="40">
        <f t="shared" si="45"/>
        <v>1349.42</v>
      </c>
      <c r="AA127" s="40">
        <f t="shared" si="45"/>
        <v>1165.1400000000001</v>
      </c>
      <c r="AB127" s="40">
        <f t="shared" si="45"/>
        <v>1123.5</v>
      </c>
      <c r="AC127" s="40">
        <f t="shared" si="45"/>
        <v>0</v>
      </c>
      <c r="AD127" s="40">
        <f t="shared" si="45"/>
        <v>826.33999999999992</v>
      </c>
      <c r="AE127" s="40">
        <f t="shared" si="45"/>
        <v>0</v>
      </c>
      <c r="AF127" s="34"/>
      <c r="AG127" s="35"/>
    </row>
    <row r="128" spans="1:33" ht="18.75" x14ac:dyDescent="0.3">
      <c r="A128" s="74" t="s">
        <v>29</v>
      </c>
      <c r="B128" s="40">
        <f t="shared" ref="B128:E129" si="46">B124</f>
        <v>9864.9799999999977</v>
      </c>
      <c r="C128" s="40">
        <f t="shared" si="46"/>
        <v>5427.2899999999991</v>
      </c>
      <c r="D128" s="40">
        <f t="shared" si="46"/>
        <v>7281.1399999999985</v>
      </c>
      <c r="E128" s="40">
        <f t="shared" si="46"/>
        <v>7281.1399999999985</v>
      </c>
      <c r="F128" s="33"/>
      <c r="G128" s="30"/>
      <c r="H128" s="40">
        <f>H124</f>
        <v>1303.6199999999999</v>
      </c>
      <c r="I128" s="40">
        <f t="shared" ref="I128:AE129" si="47">I124</f>
        <v>634.54999999999995</v>
      </c>
      <c r="J128" s="40">
        <f t="shared" si="47"/>
        <v>980.04</v>
      </c>
      <c r="K128" s="40">
        <f t="shared" si="47"/>
        <v>911.26</v>
      </c>
      <c r="L128" s="40">
        <f t="shared" si="47"/>
        <v>609.14</v>
      </c>
      <c r="M128" s="40">
        <f t="shared" si="47"/>
        <v>643.58000000000004</v>
      </c>
      <c r="N128" s="40">
        <f t="shared" si="47"/>
        <v>943.69</v>
      </c>
      <c r="O128" s="40">
        <f t="shared" si="47"/>
        <v>595.28</v>
      </c>
      <c r="P128" s="40">
        <f t="shared" si="47"/>
        <v>753.9</v>
      </c>
      <c r="Q128" s="40">
        <f t="shared" si="47"/>
        <v>940.87</v>
      </c>
      <c r="R128" s="40">
        <f t="shared" si="47"/>
        <v>836.9</v>
      </c>
      <c r="S128" s="40">
        <f t="shared" si="47"/>
        <v>979.28</v>
      </c>
      <c r="T128" s="40">
        <f t="shared" si="47"/>
        <v>1066.29</v>
      </c>
      <c r="U128" s="40">
        <f t="shared" si="47"/>
        <v>768.23</v>
      </c>
      <c r="V128" s="40">
        <f t="shared" si="47"/>
        <v>693.9</v>
      </c>
      <c r="W128" s="40">
        <f t="shared" si="47"/>
        <v>577.20000000000005</v>
      </c>
      <c r="X128" s="40">
        <f t="shared" si="47"/>
        <v>624.24</v>
      </c>
      <c r="Y128" s="40">
        <f t="shared" si="47"/>
        <v>647.94000000000005</v>
      </c>
      <c r="Z128" s="40">
        <f t="shared" si="47"/>
        <v>861.62</v>
      </c>
      <c r="AA128" s="40">
        <f t="shared" si="47"/>
        <v>582.95000000000005</v>
      </c>
      <c r="AB128" s="40">
        <f t="shared" si="47"/>
        <v>713.68</v>
      </c>
      <c r="AC128" s="40">
        <f t="shared" si="47"/>
        <v>0</v>
      </c>
      <c r="AD128" s="40">
        <f t="shared" si="47"/>
        <v>477.96</v>
      </c>
      <c r="AE128" s="40">
        <f t="shared" si="47"/>
        <v>0</v>
      </c>
      <c r="AF128" s="34"/>
      <c r="AG128" s="35"/>
    </row>
    <row r="129" spans="1:33" ht="18.75" x14ac:dyDescent="0.3">
      <c r="A129" s="29" t="s">
        <v>30</v>
      </c>
      <c r="B129" s="40">
        <f t="shared" si="46"/>
        <v>6417.5099999999993</v>
      </c>
      <c r="C129" s="40">
        <f t="shared" si="46"/>
        <v>3600.39</v>
      </c>
      <c r="D129" s="40">
        <f t="shared" si="46"/>
        <v>5643.99</v>
      </c>
      <c r="E129" s="40">
        <f t="shared" si="46"/>
        <v>5643.99</v>
      </c>
      <c r="F129" s="30">
        <f>D129/B129*100</f>
        <v>87.946727001594084</v>
      </c>
      <c r="G129" s="30">
        <f>E129/C129*100</f>
        <v>156.76051761059219</v>
      </c>
      <c r="H129" s="40">
        <f>H125</f>
        <v>855.75</v>
      </c>
      <c r="I129" s="40">
        <f t="shared" si="47"/>
        <v>541.91999999999996</v>
      </c>
      <c r="J129" s="40">
        <f t="shared" si="47"/>
        <v>534.54999999999995</v>
      </c>
      <c r="K129" s="40">
        <f t="shared" si="47"/>
        <v>628.73</v>
      </c>
      <c r="L129" s="40">
        <f t="shared" si="47"/>
        <v>429.83</v>
      </c>
      <c r="M129" s="40">
        <f t="shared" si="47"/>
        <v>402.57</v>
      </c>
      <c r="N129" s="40">
        <f t="shared" si="47"/>
        <v>611.53</v>
      </c>
      <c r="O129" s="40">
        <f t="shared" si="47"/>
        <v>439.83</v>
      </c>
      <c r="P129" s="40">
        <f t="shared" si="47"/>
        <v>583.14</v>
      </c>
      <c r="Q129" s="40">
        <f t="shared" si="47"/>
        <v>726.48</v>
      </c>
      <c r="R129" s="40">
        <f t="shared" si="47"/>
        <v>585.59</v>
      </c>
      <c r="S129" s="40">
        <f t="shared" si="47"/>
        <v>740.64</v>
      </c>
      <c r="T129" s="40">
        <f t="shared" si="47"/>
        <v>654.35</v>
      </c>
      <c r="U129" s="40">
        <f t="shared" si="47"/>
        <v>557.59</v>
      </c>
      <c r="V129" s="40">
        <f t="shared" si="47"/>
        <v>484.7</v>
      </c>
      <c r="W129" s="40">
        <f t="shared" si="47"/>
        <v>542.80999999999995</v>
      </c>
      <c r="X129" s="40">
        <f t="shared" si="47"/>
        <v>432.07</v>
      </c>
      <c r="Y129" s="40">
        <f t="shared" si="47"/>
        <v>326.16000000000003</v>
      </c>
      <c r="Z129" s="40">
        <f t="shared" si="47"/>
        <v>487.8</v>
      </c>
      <c r="AA129" s="40">
        <f t="shared" si="47"/>
        <v>582.19000000000005</v>
      </c>
      <c r="AB129" s="40">
        <f t="shared" si="47"/>
        <v>409.82</v>
      </c>
      <c r="AC129" s="40">
        <f t="shared" si="47"/>
        <v>0</v>
      </c>
      <c r="AD129" s="40">
        <f t="shared" si="47"/>
        <v>348.38</v>
      </c>
      <c r="AE129" s="40">
        <f t="shared" si="47"/>
        <v>0</v>
      </c>
      <c r="AF129" s="34"/>
      <c r="AG129" s="35"/>
    </row>
    <row r="130" spans="1:33" ht="37.5" x14ac:dyDescent="0.3">
      <c r="A130" s="68" t="s">
        <v>80</v>
      </c>
      <c r="B130" s="40">
        <f>B52+B98+B123</f>
        <v>32819.119999999995</v>
      </c>
      <c r="C130" s="40">
        <f>C131+C132+C133</f>
        <v>16804.36</v>
      </c>
      <c r="D130" s="40">
        <f>D131+D132+D133</f>
        <v>19865.809999999998</v>
      </c>
      <c r="E130" s="40">
        <f>I130+K130+M130+O130+Q130+S130+U130+W130+Y130+AA130+AC130+AE130</f>
        <v>25005.52</v>
      </c>
      <c r="F130" s="33">
        <f>E130/B130*100</f>
        <v>76.19192714490822</v>
      </c>
      <c r="G130" s="30">
        <f>E130/C130*100</f>
        <v>148.80376283297906</v>
      </c>
      <c r="H130" s="40">
        <f>H131+H132+H133</f>
        <v>3535.6499999999996</v>
      </c>
      <c r="I130" s="40">
        <f t="shared" ref="I130:AE130" si="48">I131+I132+I133</f>
        <v>2274.5299999999997</v>
      </c>
      <c r="J130" s="40">
        <f t="shared" si="48"/>
        <v>2782.91</v>
      </c>
      <c r="K130" s="40">
        <f t="shared" si="48"/>
        <v>2810.16</v>
      </c>
      <c r="L130" s="40">
        <f t="shared" si="48"/>
        <v>2266.91</v>
      </c>
      <c r="M130" s="40">
        <f t="shared" si="48"/>
        <v>2015.29</v>
      </c>
      <c r="N130" s="40">
        <f t="shared" si="48"/>
        <v>2931.12</v>
      </c>
      <c r="O130" s="40">
        <f t="shared" si="48"/>
        <v>2111.66</v>
      </c>
      <c r="P130" s="40">
        <f t="shared" si="48"/>
        <v>2767.8199999999997</v>
      </c>
      <c r="Q130" s="40">
        <f t="shared" si="48"/>
        <v>3342.31</v>
      </c>
      <c r="R130" s="40">
        <f t="shared" si="48"/>
        <v>2553.08</v>
      </c>
      <c r="S130" s="40">
        <f t="shared" si="48"/>
        <v>2661.81</v>
      </c>
      <c r="T130" s="40">
        <f t="shared" si="48"/>
        <v>3116.17</v>
      </c>
      <c r="U130" s="40">
        <f t="shared" si="48"/>
        <v>2639.98</v>
      </c>
      <c r="V130" s="40">
        <f t="shared" si="48"/>
        <v>2234.4499999999998</v>
      </c>
      <c r="W130" s="40">
        <f t="shared" si="48"/>
        <v>1997.9</v>
      </c>
      <c r="X130" s="40">
        <f t="shared" si="48"/>
        <v>2568.6999999999998</v>
      </c>
      <c r="Y130" s="40">
        <f t="shared" si="48"/>
        <v>2770.75</v>
      </c>
      <c r="Z130" s="40">
        <f t="shared" si="48"/>
        <v>3365.36</v>
      </c>
      <c r="AA130" s="40">
        <f t="shared" si="48"/>
        <v>2381.13</v>
      </c>
      <c r="AB130" s="40">
        <f t="shared" si="48"/>
        <v>2147.21</v>
      </c>
      <c r="AC130" s="40">
        <f t="shared" si="48"/>
        <v>0</v>
      </c>
      <c r="AD130" s="40">
        <f t="shared" si="48"/>
        <v>2416.0100000000002</v>
      </c>
      <c r="AE130" s="40">
        <f t="shared" si="48"/>
        <v>0</v>
      </c>
      <c r="AF130" s="34"/>
      <c r="AG130" s="35"/>
    </row>
    <row r="131" spans="1:33" ht="18.75" x14ac:dyDescent="0.3">
      <c r="A131" s="74" t="s">
        <v>39</v>
      </c>
      <c r="B131" s="40">
        <f>B59</f>
        <v>2.8</v>
      </c>
      <c r="C131" s="40">
        <f>C23</f>
        <v>2.8</v>
      </c>
      <c r="D131" s="40">
        <f>D23</f>
        <v>2.79</v>
      </c>
      <c r="E131" s="40">
        <f>E23</f>
        <v>2.79</v>
      </c>
      <c r="F131" s="33"/>
      <c r="G131" s="30"/>
      <c r="H131" s="40">
        <f t="shared" ref="H131:AE131" si="49">H23</f>
        <v>0</v>
      </c>
      <c r="I131" s="40">
        <f t="shared" si="49"/>
        <v>0</v>
      </c>
      <c r="J131" s="40">
        <f t="shared" si="49"/>
        <v>0</v>
      </c>
      <c r="K131" s="40">
        <f t="shared" si="49"/>
        <v>0</v>
      </c>
      <c r="L131" s="40">
        <f t="shared" si="49"/>
        <v>0</v>
      </c>
      <c r="M131" s="40">
        <f t="shared" si="49"/>
        <v>0</v>
      </c>
      <c r="N131" s="40">
        <f t="shared" si="49"/>
        <v>0</v>
      </c>
      <c r="O131" s="40">
        <f t="shared" si="49"/>
        <v>0</v>
      </c>
      <c r="P131" s="40">
        <f t="shared" si="49"/>
        <v>2.8</v>
      </c>
      <c r="Q131" s="40">
        <f t="shared" si="49"/>
        <v>2.79</v>
      </c>
      <c r="R131" s="40">
        <f t="shared" si="49"/>
        <v>0</v>
      </c>
      <c r="S131" s="40">
        <f t="shared" si="49"/>
        <v>0</v>
      </c>
      <c r="T131" s="40">
        <f t="shared" si="49"/>
        <v>0</v>
      </c>
      <c r="U131" s="40">
        <f t="shared" si="49"/>
        <v>0</v>
      </c>
      <c r="V131" s="40">
        <f t="shared" si="49"/>
        <v>0</v>
      </c>
      <c r="W131" s="40">
        <f t="shared" si="49"/>
        <v>0</v>
      </c>
      <c r="X131" s="40">
        <f t="shared" si="49"/>
        <v>0</v>
      </c>
      <c r="Y131" s="40">
        <f t="shared" si="49"/>
        <v>0</v>
      </c>
      <c r="Z131" s="40">
        <f t="shared" si="49"/>
        <v>0</v>
      </c>
      <c r="AA131" s="40">
        <f t="shared" si="49"/>
        <v>0</v>
      </c>
      <c r="AB131" s="40">
        <f t="shared" si="49"/>
        <v>0</v>
      </c>
      <c r="AC131" s="40">
        <f t="shared" si="49"/>
        <v>0</v>
      </c>
      <c r="AD131" s="40">
        <f t="shared" si="49"/>
        <v>0</v>
      </c>
      <c r="AE131" s="40">
        <f t="shared" si="49"/>
        <v>0</v>
      </c>
      <c r="AF131" s="34"/>
      <c r="AG131" s="35"/>
    </row>
    <row r="132" spans="1:33" ht="18.75" x14ac:dyDescent="0.3">
      <c r="A132" s="74" t="s">
        <v>29</v>
      </c>
      <c r="B132" s="40">
        <f>B54+B124</f>
        <v>13057.419999999998</v>
      </c>
      <c r="C132" s="40">
        <f>C11+C19+C121</f>
        <v>6411.7899999999991</v>
      </c>
      <c r="D132" s="40">
        <f>D11+D19+D121</f>
        <v>9936.9299999999985</v>
      </c>
      <c r="E132" s="40">
        <f>I132+K132+M132+O132+Q132+S132+U132+W132+Y132+AA132+AC132</f>
        <v>9936.93</v>
      </c>
      <c r="F132" s="33"/>
      <c r="G132" s="30"/>
      <c r="H132" s="40">
        <f>H54+H124</f>
        <v>1647.3899999999999</v>
      </c>
      <c r="I132" s="40">
        <f t="shared" ref="I132:AE132" si="50">I11+I19+I121</f>
        <v>883.26</v>
      </c>
      <c r="J132" s="40">
        <f t="shared" si="50"/>
        <v>1196.71</v>
      </c>
      <c r="K132" s="40">
        <f t="shared" si="50"/>
        <v>1162.8899999999999</v>
      </c>
      <c r="L132" s="40">
        <f t="shared" si="50"/>
        <v>995.13</v>
      </c>
      <c r="M132" s="40">
        <f t="shared" si="50"/>
        <v>962.26</v>
      </c>
      <c r="N132" s="40">
        <f t="shared" si="50"/>
        <v>1295.75</v>
      </c>
      <c r="O132" s="40">
        <f t="shared" si="50"/>
        <v>904.14</v>
      </c>
      <c r="P132" s="40">
        <f t="shared" si="50"/>
        <v>1060.1199999999999</v>
      </c>
      <c r="Q132" s="40">
        <f t="shared" si="50"/>
        <v>1204.04</v>
      </c>
      <c r="R132" s="40">
        <f t="shared" si="50"/>
        <v>1115.3599999999999</v>
      </c>
      <c r="S132" s="40">
        <f t="shared" si="50"/>
        <v>1267.42</v>
      </c>
      <c r="T132" s="40">
        <f t="shared" si="50"/>
        <v>1486.55</v>
      </c>
      <c r="U132" s="40">
        <f t="shared" si="50"/>
        <v>1356.5</v>
      </c>
      <c r="V132" s="40">
        <f t="shared" si="50"/>
        <v>878.91</v>
      </c>
      <c r="W132" s="40">
        <f t="shared" si="50"/>
        <v>789.1</v>
      </c>
      <c r="X132" s="40">
        <f t="shared" si="50"/>
        <v>774.5</v>
      </c>
      <c r="Y132" s="40">
        <f t="shared" si="50"/>
        <v>647.94000000000005</v>
      </c>
      <c r="Z132" s="40">
        <f t="shared" si="50"/>
        <v>1012.6</v>
      </c>
      <c r="AA132" s="40">
        <f t="shared" si="50"/>
        <v>759.38000000000011</v>
      </c>
      <c r="AB132" s="40">
        <f t="shared" si="50"/>
        <v>885.29</v>
      </c>
      <c r="AC132" s="40">
        <f t="shared" si="50"/>
        <v>0</v>
      </c>
      <c r="AD132" s="40">
        <f t="shared" si="50"/>
        <v>709.11</v>
      </c>
      <c r="AE132" s="40">
        <f t="shared" si="50"/>
        <v>0</v>
      </c>
      <c r="AF132" s="34"/>
      <c r="AG132" s="35"/>
    </row>
    <row r="133" spans="1:33" ht="18.75" x14ac:dyDescent="0.3">
      <c r="A133" s="74" t="s">
        <v>30</v>
      </c>
      <c r="B133" s="40">
        <f>B55+B99+B125</f>
        <v>19758.900000000001</v>
      </c>
      <c r="C133" s="40">
        <f>C12+C16+C20+C26+C41+C66+C72+C78+C107+C117</f>
        <v>10389.77</v>
      </c>
      <c r="D133" s="40">
        <f>D12+D16+D20+D26+D41+D66+D72+D78+D107+D117</f>
        <v>9926.09</v>
      </c>
      <c r="E133" s="40">
        <f>I133+K133+M133+O133+Q133+S133+U133+W133+Y133+AA133+AC133+AE133</f>
        <v>15065.799999999997</v>
      </c>
      <c r="F133" s="33">
        <f>E133/B133*100</f>
        <v>76.2481717099636</v>
      </c>
      <c r="G133" s="30">
        <f>E133/C133*100</f>
        <v>145.00609734382951</v>
      </c>
      <c r="H133" s="40">
        <f>H55+H125</f>
        <v>1888.26</v>
      </c>
      <c r="I133" s="40">
        <f>I55+I99+I125</f>
        <v>1391.27</v>
      </c>
      <c r="J133" s="40">
        <f>J55+J102+J125</f>
        <v>1586.1999999999998</v>
      </c>
      <c r="K133" s="40">
        <f t="shared" ref="K133:AE133" si="51">K55+K99+K125</f>
        <v>1647.27</v>
      </c>
      <c r="L133" s="40">
        <f t="shared" si="51"/>
        <v>1271.78</v>
      </c>
      <c r="M133" s="40">
        <f t="shared" si="51"/>
        <v>1053.03</v>
      </c>
      <c r="N133" s="40">
        <f t="shared" si="51"/>
        <v>1635.37</v>
      </c>
      <c r="O133" s="40">
        <f t="shared" si="51"/>
        <v>1207.52</v>
      </c>
      <c r="P133" s="40">
        <f t="shared" si="51"/>
        <v>1704.9</v>
      </c>
      <c r="Q133" s="40">
        <f t="shared" si="51"/>
        <v>2135.48</v>
      </c>
      <c r="R133" s="40">
        <f t="shared" si="51"/>
        <v>1437.72</v>
      </c>
      <c r="S133" s="40">
        <f t="shared" si="51"/>
        <v>1394.3899999999999</v>
      </c>
      <c r="T133" s="40">
        <f t="shared" si="51"/>
        <v>1629.62</v>
      </c>
      <c r="U133" s="40">
        <f t="shared" si="51"/>
        <v>1283.48</v>
      </c>
      <c r="V133" s="40">
        <f t="shared" si="51"/>
        <v>1355.54</v>
      </c>
      <c r="W133" s="40">
        <f t="shared" si="51"/>
        <v>1208.8</v>
      </c>
      <c r="X133" s="40">
        <f t="shared" si="51"/>
        <v>1794.2</v>
      </c>
      <c r="Y133" s="40">
        <f t="shared" si="51"/>
        <v>2122.81</v>
      </c>
      <c r="Z133" s="40">
        <f t="shared" si="51"/>
        <v>2352.7600000000002</v>
      </c>
      <c r="AA133" s="40">
        <f t="shared" si="51"/>
        <v>1621.75</v>
      </c>
      <c r="AB133" s="40">
        <f t="shared" si="51"/>
        <v>1261.92</v>
      </c>
      <c r="AC133" s="40">
        <f t="shared" si="51"/>
        <v>0</v>
      </c>
      <c r="AD133" s="40">
        <f t="shared" si="51"/>
        <v>1706.9</v>
      </c>
      <c r="AE133" s="40">
        <f t="shared" si="51"/>
        <v>0</v>
      </c>
      <c r="AF133" s="34"/>
      <c r="AG133" s="35"/>
    </row>
    <row r="134" spans="1:33" ht="37.5" x14ac:dyDescent="0.3">
      <c r="A134" s="79" t="s">
        <v>32</v>
      </c>
      <c r="B134" s="40">
        <f>K143+B56</f>
        <v>65.319999999999993</v>
      </c>
      <c r="C134" s="40">
        <f>C56</f>
        <v>32.659999999999997</v>
      </c>
      <c r="D134" s="40">
        <f>D56</f>
        <v>16.329999999999998</v>
      </c>
      <c r="E134" s="40">
        <f>E56</f>
        <v>16.329999999999998</v>
      </c>
      <c r="F134" s="33">
        <f>E134/B134*100</f>
        <v>25</v>
      </c>
      <c r="G134" s="30">
        <f>E134/C134*100</f>
        <v>50</v>
      </c>
      <c r="H134" s="40">
        <f t="shared" ref="H134:AE134" si="52">H56</f>
        <v>0</v>
      </c>
      <c r="I134" s="40">
        <f t="shared" si="52"/>
        <v>0</v>
      </c>
      <c r="J134" s="40">
        <f t="shared" si="52"/>
        <v>0</v>
      </c>
      <c r="K134" s="40">
        <f t="shared" si="52"/>
        <v>0</v>
      </c>
      <c r="L134" s="40">
        <f t="shared" si="52"/>
        <v>0</v>
      </c>
      <c r="M134" s="40">
        <f t="shared" si="52"/>
        <v>0</v>
      </c>
      <c r="N134" s="40">
        <f t="shared" si="52"/>
        <v>16.329999999999998</v>
      </c>
      <c r="O134" s="40">
        <f t="shared" si="52"/>
        <v>16.329999999999998</v>
      </c>
      <c r="P134" s="40">
        <f t="shared" si="52"/>
        <v>0</v>
      </c>
      <c r="Q134" s="40">
        <f t="shared" si="52"/>
        <v>0</v>
      </c>
      <c r="R134" s="40">
        <f t="shared" si="52"/>
        <v>0</v>
      </c>
      <c r="S134" s="40">
        <f t="shared" si="52"/>
        <v>0</v>
      </c>
      <c r="T134" s="40">
        <f t="shared" si="52"/>
        <v>16.329999999999998</v>
      </c>
      <c r="U134" s="40">
        <f t="shared" si="52"/>
        <v>0</v>
      </c>
      <c r="V134" s="40">
        <f t="shared" si="52"/>
        <v>0</v>
      </c>
      <c r="W134" s="40">
        <f t="shared" si="52"/>
        <v>0</v>
      </c>
      <c r="X134" s="40">
        <f t="shared" si="52"/>
        <v>0</v>
      </c>
      <c r="Y134" s="40">
        <f t="shared" si="52"/>
        <v>0</v>
      </c>
      <c r="Z134" s="40">
        <f t="shared" si="52"/>
        <v>16.329999999999998</v>
      </c>
      <c r="AA134" s="40">
        <f t="shared" si="52"/>
        <v>0</v>
      </c>
      <c r="AB134" s="40">
        <f t="shared" si="52"/>
        <v>0</v>
      </c>
      <c r="AC134" s="40">
        <f t="shared" si="52"/>
        <v>0</v>
      </c>
      <c r="AD134" s="40">
        <f t="shared" si="52"/>
        <v>16.329999999999998</v>
      </c>
      <c r="AE134" s="40">
        <f t="shared" si="52"/>
        <v>0</v>
      </c>
      <c r="AF134" s="34"/>
      <c r="AG134" s="35"/>
    </row>
    <row r="135" spans="1:33" ht="37.5" x14ac:dyDescent="0.3">
      <c r="A135" s="80" t="s">
        <v>81</v>
      </c>
      <c r="B135" s="40">
        <f>B136+B137+B138</f>
        <v>32819.119999999995</v>
      </c>
      <c r="C135" s="40">
        <f>C136+C137+C138</f>
        <v>16804.36</v>
      </c>
      <c r="D135" s="40">
        <f>D136+D137+D138</f>
        <v>19865.809999999998</v>
      </c>
      <c r="E135" s="40">
        <f>E136+E137+E138</f>
        <v>25005.519999999997</v>
      </c>
      <c r="F135" s="33">
        <f>E135/B135*100</f>
        <v>76.191927144908206</v>
      </c>
      <c r="G135" s="30">
        <f>E135/C135*100</f>
        <v>148.80376283297903</v>
      </c>
      <c r="H135" s="40">
        <f>H136+H137+H138</f>
        <v>3535.6499999999996</v>
      </c>
      <c r="I135" s="40">
        <f t="shared" ref="I135:AE135" si="53">I136+I137+I138</f>
        <v>2274.5299999999997</v>
      </c>
      <c r="J135" s="40">
        <f t="shared" si="53"/>
        <v>2782.91</v>
      </c>
      <c r="K135" s="40">
        <f t="shared" si="53"/>
        <v>2810.16</v>
      </c>
      <c r="L135" s="40">
        <f t="shared" si="53"/>
        <v>2266.91</v>
      </c>
      <c r="M135" s="40">
        <f t="shared" si="53"/>
        <v>2015.29</v>
      </c>
      <c r="N135" s="40">
        <f t="shared" si="53"/>
        <v>2931.12</v>
      </c>
      <c r="O135" s="40">
        <f t="shared" si="53"/>
        <v>2111.66</v>
      </c>
      <c r="P135" s="40">
        <f t="shared" si="53"/>
        <v>2767.8199999999997</v>
      </c>
      <c r="Q135" s="40">
        <f t="shared" si="53"/>
        <v>3342.31</v>
      </c>
      <c r="R135" s="40">
        <f t="shared" si="53"/>
        <v>2553.08</v>
      </c>
      <c r="S135" s="40">
        <f t="shared" si="53"/>
        <v>2661.81</v>
      </c>
      <c r="T135" s="40">
        <f t="shared" si="53"/>
        <v>3116.17</v>
      </c>
      <c r="U135" s="40">
        <f t="shared" si="53"/>
        <v>2639.98</v>
      </c>
      <c r="V135" s="40">
        <f t="shared" si="53"/>
        <v>2234.4499999999998</v>
      </c>
      <c r="W135" s="40">
        <f t="shared" si="53"/>
        <v>1997.9</v>
      </c>
      <c r="X135" s="40">
        <f t="shared" si="53"/>
        <v>2568.6999999999998</v>
      </c>
      <c r="Y135" s="40">
        <f t="shared" si="53"/>
        <v>2770.75</v>
      </c>
      <c r="Z135" s="40">
        <f t="shared" si="53"/>
        <v>3365.36</v>
      </c>
      <c r="AA135" s="40">
        <f t="shared" si="53"/>
        <v>2381.13</v>
      </c>
      <c r="AB135" s="40">
        <f t="shared" si="53"/>
        <v>2147.21</v>
      </c>
      <c r="AC135" s="40">
        <f t="shared" si="53"/>
        <v>0</v>
      </c>
      <c r="AD135" s="40">
        <f t="shared" si="53"/>
        <v>2416.0100000000002</v>
      </c>
      <c r="AE135" s="40">
        <f t="shared" si="53"/>
        <v>0</v>
      </c>
      <c r="AF135" s="34"/>
      <c r="AG135" s="35"/>
    </row>
    <row r="136" spans="1:33" ht="18.75" x14ac:dyDescent="0.3">
      <c r="A136" s="74" t="s">
        <v>39</v>
      </c>
      <c r="B136" s="40">
        <f t="shared" ref="B136:E139" si="54">B131</f>
        <v>2.8</v>
      </c>
      <c r="C136" s="40">
        <f t="shared" si="54"/>
        <v>2.8</v>
      </c>
      <c r="D136" s="40">
        <f t="shared" si="54"/>
        <v>2.79</v>
      </c>
      <c r="E136" s="40">
        <f t="shared" si="54"/>
        <v>2.79</v>
      </c>
      <c r="F136" s="33"/>
      <c r="G136" s="30"/>
      <c r="H136" s="40">
        <f>H131</f>
        <v>0</v>
      </c>
      <c r="I136" s="40">
        <f t="shared" ref="I136:AE139" si="55">I131</f>
        <v>0</v>
      </c>
      <c r="J136" s="40">
        <f t="shared" si="55"/>
        <v>0</v>
      </c>
      <c r="K136" s="40">
        <f t="shared" si="55"/>
        <v>0</v>
      </c>
      <c r="L136" s="40">
        <f t="shared" si="55"/>
        <v>0</v>
      </c>
      <c r="M136" s="40">
        <f t="shared" si="55"/>
        <v>0</v>
      </c>
      <c r="N136" s="40">
        <f t="shared" si="55"/>
        <v>0</v>
      </c>
      <c r="O136" s="40">
        <f t="shared" si="55"/>
        <v>0</v>
      </c>
      <c r="P136" s="40">
        <f t="shared" si="55"/>
        <v>2.8</v>
      </c>
      <c r="Q136" s="40">
        <f t="shared" si="55"/>
        <v>2.79</v>
      </c>
      <c r="R136" s="40">
        <f t="shared" si="55"/>
        <v>0</v>
      </c>
      <c r="S136" s="40">
        <f t="shared" si="55"/>
        <v>0</v>
      </c>
      <c r="T136" s="40">
        <f t="shared" si="55"/>
        <v>0</v>
      </c>
      <c r="U136" s="40">
        <f t="shared" si="55"/>
        <v>0</v>
      </c>
      <c r="V136" s="40">
        <f t="shared" si="55"/>
        <v>0</v>
      </c>
      <c r="W136" s="40">
        <f t="shared" si="55"/>
        <v>0</v>
      </c>
      <c r="X136" s="40">
        <f t="shared" si="55"/>
        <v>0</v>
      </c>
      <c r="Y136" s="40">
        <f t="shared" si="55"/>
        <v>0</v>
      </c>
      <c r="Z136" s="40">
        <f t="shared" si="55"/>
        <v>0</v>
      </c>
      <c r="AA136" s="40">
        <f t="shared" si="55"/>
        <v>0</v>
      </c>
      <c r="AB136" s="40">
        <f t="shared" si="55"/>
        <v>0</v>
      </c>
      <c r="AC136" s="40">
        <f t="shared" si="55"/>
        <v>0</v>
      </c>
      <c r="AD136" s="40">
        <f t="shared" si="55"/>
        <v>0</v>
      </c>
      <c r="AE136" s="40">
        <f t="shared" si="55"/>
        <v>0</v>
      </c>
      <c r="AF136" s="34"/>
      <c r="AG136" s="35"/>
    </row>
    <row r="137" spans="1:33" ht="18.75" x14ac:dyDescent="0.3">
      <c r="A137" s="74" t="s">
        <v>29</v>
      </c>
      <c r="B137" s="40">
        <f t="shared" si="54"/>
        <v>13057.419999999998</v>
      </c>
      <c r="C137" s="40">
        <f t="shared" si="54"/>
        <v>6411.7899999999991</v>
      </c>
      <c r="D137" s="40">
        <f t="shared" si="54"/>
        <v>9936.9299999999985</v>
      </c>
      <c r="E137" s="40">
        <f t="shared" si="54"/>
        <v>9936.93</v>
      </c>
      <c r="F137" s="33"/>
      <c r="G137" s="30"/>
      <c r="H137" s="40">
        <f>H132</f>
        <v>1647.3899999999999</v>
      </c>
      <c r="I137" s="40">
        <f t="shared" si="55"/>
        <v>883.26</v>
      </c>
      <c r="J137" s="40">
        <f t="shared" si="55"/>
        <v>1196.71</v>
      </c>
      <c r="K137" s="40">
        <f t="shared" si="55"/>
        <v>1162.8899999999999</v>
      </c>
      <c r="L137" s="40">
        <f t="shared" si="55"/>
        <v>995.13</v>
      </c>
      <c r="M137" s="40">
        <f t="shared" si="55"/>
        <v>962.26</v>
      </c>
      <c r="N137" s="40">
        <f t="shared" si="55"/>
        <v>1295.75</v>
      </c>
      <c r="O137" s="40">
        <f t="shared" si="55"/>
        <v>904.14</v>
      </c>
      <c r="P137" s="40">
        <f t="shared" si="55"/>
        <v>1060.1199999999999</v>
      </c>
      <c r="Q137" s="40">
        <f t="shared" si="55"/>
        <v>1204.04</v>
      </c>
      <c r="R137" s="40">
        <f t="shared" si="55"/>
        <v>1115.3599999999999</v>
      </c>
      <c r="S137" s="40">
        <f t="shared" si="55"/>
        <v>1267.42</v>
      </c>
      <c r="T137" s="40">
        <f t="shared" si="55"/>
        <v>1486.55</v>
      </c>
      <c r="U137" s="40">
        <f t="shared" si="55"/>
        <v>1356.5</v>
      </c>
      <c r="V137" s="40">
        <f t="shared" si="55"/>
        <v>878.91</v>
      </c>
      <c r="W137" s="40">
        <f t="shared" si="55"/>
        <v>789.1</v>
      </c>
      <c r="X137" s="40">
        <f t="shared" si="55"/>
        <v>774.5</v>
      </c>
      <c r="Y137" s="40">
        <f t="shared" si="55"/>
        <v>647.94000000000005</v>
      </c>
      <c r="Z137" s="40">
        <f t="shared" si="55"/>
        <v>1012.6</v>
      </c>
      <c r="AA137" s="40">
        <f t="shared" si="55"/>
        <v>759.38000000000011</v>
      </c>
      <c r="AB137" s="40">
        <f t="shared" si="55"/>
        <v>885.29</v>
      </c>
      <c r="AC137" s="40">
        <f t="shared" si="55"/>
        <v>0</v>
      </c>
      <c r="AD137" s="40">
        <f t="shared" si="55"/>
        <v>709.11</v>
      </c>
      <c r="AE137" s="40">
        <f t="shared" si="55"/>
        <v>0</v>
      </c>
      <c r="AF137" s="34"/>
      <c r="AG137" s="35"/>
    </row>
    <row r="138" spans="1:33" ht="18.75" x14ac:dyDescent="0.3">
      <c r="A138" s="74" t="s">
        <v>30</v>
      </c>
      <c r="B138" s="40">
        <f t="shared" si="54"/>
        <v>19758.900000000001</v>
      </c>
      <c r="C138" s="40">
        <f t="shared" si="54"/>
        <v>10389.77</v>
      </c>
      <c r="D138" s="40">
        <f t="shared" si="54"/>
        <v>9926.09</v>
      </c>
      <c r="E138" s="40">
        <f t="shared" si="54"/>
        <v>15065.799999999997</v>
      </c>
      <c r="F138" s="33">
        <f>E138/B138*100</f>
        <v>76.2481717099636</v>
      </c>
      <c r="G138" s="30">
        <f>E138/C138*100</f>
        <v>145.00609734382951</v>
      </c>
      <c r="H138" s="40">
        <f>H133</f>
        <v>1888.26</v>
      </c>
      <c r="I138" s="40">
        <f t="shared" si="55"/>
        <v>1391.27</v>
      </c>
      <c r="J138" s="40">
        <f t="shared" si="55"/>
        <v>1586.1999999999998</v>
      </c>
      <c r="K138" s="40">
        <f t="shared" si="55"/>
        <v>1647.27</v>
      </c>
      <c r="L138" s="40">
        <f t="shared" si="55"/>
        <v>1271.78</v>
      </c>
      <c r="M138" s="40">
        <f t="shared" si="55"/>
        <v>1053.03</v>
      </c>
      <c r="N138" s="40">
        <f t="shared" si="55"/>
        <v>1635.37</v>
      </c>
      <c r="O138" s="40">
        <f t="shared" si="55"/>
        <v>1207.52</v>
      </c>
      <c r="P138" s="40">
        <f t="shared" si="55"/>
        <v>1704.9</v>
      </c>
      <c r="Q138" s="40">
        <f t="shared" si="55"/>
        <v>2135.48</v>
      </c>
      <c r="R138" s="40">
        <f t="shared" si="55"/>
        <v>1437.72</v>
      </c>
      <c r="S138" s="40">
        <f t="shared" si="55"/>
        <v>1394.3899999999999</v>
      </c>
      <c r="T138" s="40">
        <f t="shared" si="55"/>
        <v>1629.62</v>
      </c>
      <c r="U138" s="40">
        <f t="shared" si="55"/>
        <v>1283.48</v>
      </c>
      <c r="V138" s="40">
        <f t="shared" si="55"/>
        <v>1355.54</v>
      </c>
      <c r="W138" s="40">
        <f t="shared" si="55"/>
        <v>1208.8</v>
      </c>
      <c r="X138" s="40">
        <f t="shared" si="55"/>
        <v>1794.2</v>
      </c>
      <c r="Y138" s="40">
        <f t="shared" si="55"/>
        <v>2122.81</v>
      </c>
      <c r="Z138" s="40">
        <f t="shared" si="55"/>
        <v>2352.7600000000002</v>
      </c>
      <c r="AA138" s="40">
        <f t="shared" si="55"/>
        <v>1621.75</v>
      </c>
      <c r="AB138" s="40">
        <f t="shared" si="55"/>
        <v>1261.92</v>
      </c>
      <c r="AC138" s="40">
        <f t="shared" si="55"/>
        <v>0</v>
      </c>
      <c r="AD138" s="40">
        <f t="shared" si="55"/>
        <v>1706.9</v>
      </c>
      <c r="AE138" s="40">
        <f t="shared" si="55"/>
        <v>0</v>
      </c>
      <c r="AF138" s="34"/>
      <c r="AG138" s="35"/>
    </row>
    <row r="139" spans="1:33" ht="37.5" x14ac:dyDescent="0.3">
      <c r="A139" s="81" t="s">
        <v>32</v>
      </c>
      <c r="B139" s="82">
        <f t="shared" si="54"/>
        <v>65.319999999999993</v>
      </c>
      <c r="C139" s="82">
        <f t="shared" si="54"/>
        <v>32.659999999999997</v>
      </c>
      <c r="D139" s="82">
        <f t="shared" si="54"/>
        <v>16.329999999999998</v>
      </c>
      <c r="E139" s="82">
        <f t="shared" si="54"/>
        <v>16.329999999999998</v>
      </c>
      <c r="F139" s="33">
        <f>E139/B139*100</f>
        <v>25</v>
      </c>
      <c r="G139" s="30">
        <f>E139/C139*100</f>
        <v>50</v>
      </c>
      <c r="H139" s="82">
        <f>H134</f>
        <v>0</v>
      </c>
      <c r="I139" s="82">
        <f t="shared" si="55"/>
        <v>0</v>
      </c>
      <c r="J139" s="82">
        <f t="shared" si="55"/>
        <v>0</v>
      </c>
      <c r="K139" s="82">
        <f t="shared" si="55"/>
        <v>0</v>
      </c>
      <c r="L139" s="82">
        <f t="shared" si="55"/>
        <v>0</v>
      </c>
      <c r="M139" s="82">
        <f t="shared" si="55"/>
        <v>0</v>
      </c>
      <c r="N139" s="82">
        <f t="shared" si="55"/>
        <v>16.329999999999998</v>
      </c>
      <c r="O139" s="82">
        <f t="shared" si="55"/>
        <v>16.329999999999998</v>
      </c>
      <c r="P139" s="82">
        <f t="shared" si="55"/>
        <v>0</v>
      </c>
      <c r="Q139" s="82">
        <f t="shared" si="55"/>
        <v>0</v>
      </c>
      <c r="R139" s="82">
        <f t="shared" si="55"/>
        <v>0</v>
      </c>
      <c r="S139" s="82">
        <f t="shared" si="55"/>
        <v>0</v>
      </c>
      <c r="T139" s="82">
        <f t="shared" si="55"/>
        <v>16.329999999999998</v>
      </c>
      <c r="U139" s="82">
        <f t="shared" si="55"/>
        <v>0</v>
      </c>
      <c r="V139" s="82">
        <f t="shared" si="55"/>
        <v>0</v>
      </c>
      <c r="W139" s="82">
        <f t="shared" si="55"/>
        <v>0</v>
      </c>
      <c r="X139" s="82">
        <f t="shared" si="55"/>
        <v>0</v>
      </c>
      <c r="Y139" s="82">
        <f t="shared" si="55"/>
        <v>0</v>
      </c>
      <c r="Z139" s="82">
        <f t="shared" si="55"/>
        <v>16.329999999999998</v>
      </c>
      <c r="AA139" s="82">
        <f t="shared" si="55"/>
        <v>0</v>
      </c>
      <c r="AB139" s="82">
        <f t="shared" si="55"/>
        <v>0</v>
      </c>
      <c r="AC139" s="82">
        <f t="shared" si="55"/>
        <v>0</v>
      </c>
      <c r="AD139" s="82">
        <f t="shared" si="55"/>
        <v>16.329999999999998</v>
      </c>
      <c r="AE139" s="82">
        <f t="shared" si="55"/>
        <v>0</v>
      </c>
      <c r="AF139" s="34"/>
      <c r="AG139" s="35"/>
    </row>
    <row r="140" spans="1:33" ht="19.5" x14ac:dyDescent="0.3">
      <c r="B140" s="84"/>
      <c r="C140" s="85"/>
      <c r="D140" s="85"/>
      <c r="E140" s="85"/>
    </row>
    <row r="141" spans="1:33" x14ac:dyDescent="0.25">
      <c r="B141" s="86"/>
      <c r="C141" s="86"/>
    </row>
    <row r="142" spans="1:33" x14ac:dyDescent="0.25">
      <c r="B142" s="86"/>
    </row>
    <row r="143" spans="1:33" ht="37.5" x14ac:dyDescent="0.3">
      <c r="A143" s="87" t="s">
        <v>82</v>
      </c>
      <c r="B143" s="88"/>
      <c r="C143" s="88"/>
      <c r="D143" s="89" t="s">
        <v>83</v>
      </c>
      <c r="E143" s="90"/>
    </row>
    <row r="144" spans="1:33" ht="18.75" x14ac:dyDescent="0.3">
      <c r="A144" s="87"/>
      <c r="B144" s="91" t="s">
        <v>84</v>
      </c>
      <c r="C144" s="91"/>
      <c r="D144" s="92"/>
    </row>
    <row r="145" spans="1:4" ht="56.25" x14ac:dyDescent="0.3">
      <c r="A145" s="93" t="s">
        <v>85</v>
      </c>
      <c r="B145" s="93"/>
      <c r="C145" s="93"/>
      <c r="D145" s="87"/>
    </row>
    <row r="146" spans="1:4" x14ac:dyDescent="0.25">
      <c r="A146" s="94"/>
      <c r="B146" s="95"/>
      <c r="C146" s="95"/>
      <c r="D146" s="95"/>
    </row>
  </sheetData>
  <mergeCells count="21">
    <mergeCell ref="X3:Y4"/>
    <mergeCell ref="Z3:AA4"/>
    <mergeCell ref="AB3:AC4"/>
    <mergeCell ref="AD3:AE4"/>
    <mergeCell ref="AF3:AF5"/>
    <mergeCell ref="L3:M4"/>
    <mergeCell ref="N3:O4"/>
    <mergeCell ref="P3:Q4"/>
    <mergeCell ref="R3:S4"/>
    <mergeCell ref="T3:U4"/>
    <mergeCell ref="V3:W4"/>
    <mergeCell ref="A1:AF1"/>
    <mergeCell ref="A2:AE2"/>
    <mergeCell ref="A3:A4"/>
    <mergeCell ref="B3:B4"/>
    <mergeCell ref="C3:C4"/>
    <mergeCell ref="D3:D4"/>
    <mergeCell ref="E3:E4"/>
    <mergeCell ref="F3:G4"/>
    <mergeCell ref="H3:I4"/>
    <mergeCell ref="J3:K4"/>
  </mergeCells>
  <hyperlinks>
    <hyperlink ref="A2:AE2" location="Оглавление!A1" display="&quot;Профилактика правонарушений и обеспечение отдельных прав граждан в городе Когалыме&quot;"/>
  </hyperlink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5.Проф. прав.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2024-11-11T07:24:26Z</dcterms:modified>
</cp:coreProperties>
</file>