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Титульный лист" sheetId="1" r:id="rId1"/>
    <sheet name="февраль 2024" sheetId="2" r:id="rId2"/>
  </sheets>
  <definedNames>
    <definedName name="_xlnm.Print_Titles" localSheetId="1">'февраль 2024'!$A:$A</definedName>
    <definedName name="_xlnm.Print_Area" localSheetId="1">'февраль 2024'!$A$1:$AF$90</definedName>
  </definedNames>
  <calcPr fullCalcOnLoad="1"/>
</workbook>
</file>

<file path=xl/sharedStrings.xml><?xml version="1.0" encoding="utf-8"?>
<sst xmlns="http://schemas.openxmlformats.org/spreadsheetml/2006/main" count="136" uniqueCount="60">
  <si>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</si>
  <si>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</si>
  <si>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</si>
  <si>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</si>
  <si>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</si>
  <si>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</si>
  <si>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</si>
  <si>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</si>
  <si>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</si>
  <si>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</si>
  <si>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</si>
  <si>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</si>
  <si>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</si>
  <si>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</si>
  <si>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</si>
  <si>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</si>
  <si>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</si>
  <si>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</si>
  <si>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</si>
  <si>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</si>
  <si>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Основные мероприятия программы</t>
  </si>
  <si>
    <t>бюджет автономного округа</t>
  </si>
  <si>
    <t>тыс. рублей</t>
  </si>
  <si>
    <t>федеральный бюджет</t>
  </si>
  <si>
    <t>Комплексный план (сетевой график)</t>
  </si>
  <si>
    <t xml:space="preserve">Подпрограмма 1. Повышение профессионального уровня муниципальных служащих органов местного самоуправления города Когалыма
 </t>
  </si>
  <si>
    <t xml:space="preserve">Подпрограмма 2. Создание условий для развития муниципальной службы в органах местного самоуправления города Когалыма
</t>
  </si>
  <si>
    <t>2.1. Цифровизация функций управления кадрами органов местного самоуправления города Когалыма, в том числе кадрового делопроизводства (4)</t>
  </si>
  <si>
    <t>иные внебюджетные источники</t>
  </si>
  <si>
    <t>2.2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(2)</t>
  </si>
  <si>
    <t>2.3. Обеспечение деятельности органов местного самоуправления города Когалыма и предоставление гарантий муниципальным служащим (4)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</si>
  <si>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</si>
  <si>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</si>
  <si>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</si>
  <si>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</si>
  <si>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2.5. Обеспечение выполнения полномочий и функций, возложенных на должностных лиц и структурные подразделения Администрации города Когалыма (4)</t>
  </si>
  <si>
    <t>2.6. Реализация переданных государственных полномочий по государственной регистрации актов гражданского состояния (5)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</si>
  <si>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</si>
  <si>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</si>
  <si>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</si>
  <si>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</si>
  <si>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</si>
  <si>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Сетевой график по реализации муниципальной программы</t>
  </si>
  <si>
    <t>2.4. Обеспечение информационной безопасности на объектах информатизации и информационных систем в органах местного самоуправления города Когалыма (3)</t>
  </si>
  <si>
    <t>Заместитель начальника управления по общим вопросам                                                                 М.Ю.Игошкина</t>
  </si>
  <si>
    <t xml:space="preserve">Экономия денежных средств сложилась в связи тем что: 1.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2.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
 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</si>
  <si>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</si>
  <si>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 xml:space="preserve">Экономия денежных средств сложилась
в связи с наличием вакансий в структурных подразделениях Администрации города Когалыма.   
</t>
  </si>
  <si>
    <t>"Развитие муниципальной службы в городе  Когалыме"</t>
  </si>
  <si>
    <t xml:space="preserve">"Развитие муниципальной службы  
в городе Когалыме"
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</si>
  <si>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учреждений)</t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</si>
  <si>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муниципальных служащих в других городах.</t>
  </si>
  <si>
    <t>1.1.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"(1)</t>
  </si>
  <si>
    <t>Экономия денежных средств сложилась в связи с проведением не всех запланированных мероприятий, проводимых органами местного самоуправления города Когалыма</t>
  </si>
  <si>
    <t>План на 2024 год</t>
  </si>
  <si>
    <t>План с 01.01.2024</t>
  </si>
  <si>
    <t>2024 год</t>
  </si>
  <si>
    <t>Кассовый расход на 29.02.2024</t>
  </si>
  <si>
    <t>Профинансировано на на 29.02.2024</t>
  </si>
  <si>
    <t>Обучение муниципальных служащих в феврале 2024 года не запланировано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</si>
</sst>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7" fillId="0" borderId="0" xfId="0" applyFont="1" applyAlignment="1">
      <alignment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5" fillId="0" borderId="10" xfId="54" applyNumberFormat="1" applyFont="1" applyFill="1" applyBorder="1" applyAlignment="1">
      <alignment horizontal="center" vertical="center" textRotation="90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3" fillId="33" borderId="0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justify" vertical="center" wrapText="1"/>
      <protection/>
    </xf>
    <xf numFmtId="173" fontId="3" fillId="0" borderId="0" xfId="53" applyNumberFormat="1" applyFont="1" applyFill="1" applyBorder="1" applyAlignment="1">
      <alignment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0" fontId="13" fillId="33" borderId="0" xfId="53" applyFont="1" applyFill="1" applyBorder="1" applyAlignment="1">
      <alignment horizontal="justify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173" fontId="10" fillId="0" borderId="0" xfId="53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12" fillId="33" borderId="12" xfId="53" applyNumberFormat="1" applyFont="1" applyFill="1" applyBorder="1" applyAlignment="1">
      <alignment horizontal="center" vertical="center" wrapText="1"/>
      <protection/>
    </xf>
    <xf numFmtId="173" fontId="12" fillId="0" borderId="12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174" fontId="5" fillId="33" borderId="10" xfId="53" applyNumberFormat="1" applyFont="1" applyFill="1" applyBorder="1" applyAlignment="1">
      <alignment horizontal="center" vertical="center" wrapText="1"/>
      <protection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vertical="center" wrapText="1"/>
      <protection/>
    </xf>
    <xf numFmtId="0" fontId="4" fillId="6" borderId="10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 applyProtection="1">
      <alignment horizontal="center" vertical="center" wrapText="1"/>
      <protection/>
    </xf>
    <xf numFmtId="2" fontId="4" fillId="7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2" fontId="4" fillId="33" borderId="10" xfId="53" applyNumberFormat="1" applyFont="1" applyFill="1" applyBorder="1" applyAlignment="1" applyProtection="1">
      <alignment horizontal="center" vertical="center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2" fontId="4" fillId="7" borderId="10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vertical="center" wrapText="1"/>
      <protection/>
    </xf>
    <xf numFmtId="0" fontId="4" fillId="6" borderId="13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/>
    </xf>
    <xf numFmtId="0" fontId="4" fillId="4" borderId="10" xfId="53" applyFont="1" applyFill="1" applyBorder="1" applyAlignment="1">
      <alignment horizontal="justify" wrapText="1"/>
      <protection/>
    </xf>
    <xf numFmtId="2" fontId="4" fillId="4" borderId="10" xfId="53" applyNumberFormat="1" applyFont="1" applyFill="1" applyBorder="1" applyAlignment="1">
      <alignment horizontal="center" vertical="center" wrapText="1"/>
      <protection/>
    </xf>
    <xf numFmtId="4" fontId="14" fillId="4" borderId="10" xfId="53" applyNumberFormat="1" applyFont="1" applyFill="1" applyBorder="1" applyAlignment="1">
      <alignment horizontal="center" vertical="center" wrapText="1"/>
      <protection/>
    </xf>
    <xf numFmtId="0" fontId="14" fillId="4" borderId="10" xfId="53" applyFont="1" applyFill="1" applyBorder="1" applyAlignment="1">
      <alignment horizontal="center" vertical="center" wrapText="1"/>
      <protection/>
    </xf>
    <xf numFmtId="14" fontId="4" fillId="4" borderId="10" xfId="53" applyNumberFormat="1" applyFont="1" applyFill="1" applyBorder="1" applyAlignment="1">
      <alignment horizontal="justify" wrapText="1"/>
      <protection/>
    </xf>
    <xf numFmtId="0" fontId="3" fillId="33" borderId="0" xfId="53" applyFont="1" applyFill="1" applyAlignment="1">
      <alignment horizontal="justify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3" fillId="34" borderId="0" xfId="53" applyFont="1" applyFill="1" applyAlignment="1">
      <alignment vertical="center" wrapText="1"/>
      <protection/>
    </xf>
    <xf numFmtId="173" fontId="3" fillId="0" borderId="0" xfId="53" applyNumberFormat="1" applyFont="1" applyFill="1" applyAlignment="1">
      <alignment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vertical="center" wrapText="1"/>
      <protection/>
    </xf>
    <xf numFmtId="14" fontId="3" fillId="0" borderId="0" xfId="53" applyNumberFormat="1" applyFont="1" applyFill="1" applyBorder="1" applyAlignment="1">
      <alignment horizontal="justify" vertical="center" wrapText="1"/>
      <protection/>
    </xf>
    <xf numFmtId="2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2" fontId="4" fillId="33" borderId="14" xfId="53" applyNumberFormat="1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justify" vertical="center" wrapText="1"/>
      <protection/>
    </xf>
    <xf numFmtId="2" fontId="4" fillId="34" borderId="10" xfId="53" applyNumberFormat="1" applyFont="1" applyFill="1" applyBorder="1" applyAlignment="1" applyProtection="1">
      <alignment horizontal="center" vertical="center" wrapText="1"/>
      <protection/>
    </xf>
    <xf numFmtId="0" fontId="4" fillId="34" borderId="10" xfId="53" applyFont="1" applyFill="1" applyBorder="1" applyAlignment="1">
      <alignment horizontal="justify" wrapText="1"/>
      <protection/>
    </xf>
    <xf numFmtId="2" fontId="4" fillId="34" borderId="10" xfId="53" applyNumberFormat="1" applyFont="1" applyFill="1" applyBorder="1" applyAlignment="1">
      <alignment horizontal="center" vertical="center" wrapText="1"/>
      <protection/>
    </xf>
    <xf numFmtId="0" fontId="10" fillId="34" borderId="10" xfId="53" applyFont="1" applyFill="1" applyBorder="1" applyAlignment="1">
      <alignment horizontal="left" vertical="center" wrapText="1"/>
      <protection/>
    </xf>
    <xf numFmtId="2" fontId="3" fillId="0" borderId="0" xfId="53" applyNumberFormat="1" applyFont="1" applyFill="1" applyBorder="1" applyAlignment="1">
      <alignment vertical="center" wrapText="1"/>
      <protection/>
    </xf>
    <xf numFmtId="0" fontId="5" fillId="33" borderId="10" xfId="53" applyFont="1" applyFill="1" applyBorder="1" applyAlignment="1" applyProtection="1">
      <alignment horizontal="justify" vertical="center" wrapText="1"/>
      <protection/>
    </xf>
    <xf numFmtId="0" fontId="5" fillId="33" borderId="10" xfId="53" applyFont="1" applyFill="1" applyBorder="1" applyAlignment="1">
      <alignment horizontal="left" wrapText="1"/>
      <protection/>
    </xf>
    <xf numFmtId="0" fontId="4" fillId="33" borderId="10" xfId="53" applyFont="1" applyFill="1" applyBorder="1" applyAlignment="1">
      <alignment horizontal="justify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49" fontId="5" fillId="33" borderId="10" xfId="53" applyNumberFormat="1" applyFont="1" applyFill="1" applyBorder="1" applyAlignment="1">
      <alignment horizontal="justify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173" fontId="4" fillId="0" borderId="11" xfId="53" applyNumberFormat="1" applyFont="1" applyFill="1" applyBorder="1" applyAlignment="1">
      <alignment horizontal="center" vertical="top" wrapText="1"/>
      <protection/>
    </xf>
    <xf numFmtId="173" fontId="4" fillId="0" borderId="14" xfId="53" applyNumberFormat="1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6" fillId="0" borderId="12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173" fontId="4" fillId="0" borderId="15" xfId="54" applyNumberFormat="1" applyFont="1" applyFill="1" applyBorder="1" applyAlignment="1">
      <alignment horizontal="center" vertical="center" wrapText="1"/>
      <protection/>
    </xf>
    <xf numFmtId="173" fontId="4" fillId="0" borderId="13" xfId="54" applyNumberFormat="1" applyFont="1" applyFill="1" applyBorder="1" applyAlignment="1">
      <alignment horizontal="center" vertical="center" wrapText="1"/>
      <protection/>
    </xf>
    <xf numFmtId="173" fontId="4" fillId="33" borderId="15" xfId="54" applyNumberFormat="1" applyFont="1" applyFill="1" applyBorder="1" applyAlignment="1">
      <alignment horizontal="center" vertical="center" wrapText="1"/>
      <protection/>
    </xf>
    <xf numFmtId="173" fontId="4" fillId="33" borderId="13" xfId="54" applyNumberFormat="1" applyFont="1" applyFill="1" applyBorder="1" applyAlignment="1">
      <alignment horizontal="center" vertical="center" wrapText="1"/>
      <protection/>
    </xf>
    <xf numFmtId="0" fontId="33" fillId="33" borderId="10" xfId="53" applyFont="1" applyFill="1" applyBorder="1" applyAlignment="1">
      <alignment horizontal="left" vertical="center" wrapText="1"/>
      <protection/>
    </xf>
    <xf numFmtId="0" fontId="3" fillId="6" borderId="10" xfId="53" applyFont="1" applyFill="1" applyBorder="1" applyAlignment="1">
      <alignment vertical="center" wrapText="1"/>
      <protection/>
    </xf>
    <xf numFmtId="0" fontId="34" fillId="0" borderId="15" xfId="53" applyFont="1" applyFill="1" applyBorder="1" applyAlignment="1">
      <alignment horizontal="center" vertical="center" wrapText="1"/>
      <protection/>
    </xf>
    <xf numFmtId="0" fontId="34" fillId="0" borderId="16" xfId="53" applyFont="1" applyFill="1" applyBorder="1" applyAlignment="1">
      <alignment horizontal="center" vertical="center" wrapText="1"/>
      <protection/>
    </xf>
    <xf numFmtId="0" fontId="34" fillId="0" borderId="13" xfId="53" applyFont="1" applyFill="1" applyBorder="1" applyAlignment="1">
      <alignment horizontal="center" vertical="center" wrapText="1"/>
      <protection/>
    </xf>
    <xf numFmtId="4" fontId="34" fillId="6" borderId="10" xfId="53" applyNumberFormat="1" applyFont="1" applyFill="1" applyBorder="1" applyAlignment="1">
      <alignment horizontal="center" vertical="center" wrapText="1"/>
      <protection/>
    </xf>
    <xf numFmtId="0" fontId="34" fillId="33" borderId="15" xfId="53" applyFont="1" applyFill="1" applyBorder="1" applyAlignment="1">
      <alignment horizontal="center" vertical="center" wrapText="1"/>
      <protection/>
    </xf>
    <xf numFmtId="0" fontId="34" fillId="33" borderId="16" xfId="53" applyFont="1" applyFill="1" applyBorder="1" applyAlignment="1">
      <alignment horizontal="center" vertical="center" wrapText="1"/>
      <protection/>
    </xf>
    <xf numFmtId="0" fontId="34" fillId="33" borderId="13" xfId="53" applyFont="1" applyFill="1" applyBorder="1" applyAlignment="1">
      <alignment horizontal="center" vertical="center" wrapText="1"/>
      <protection/>
    </xf>
    <xf numFmtId="0" fontId="34" fillId="33" borderId="10" xfId="53" applyFont="1" applyFill="1" applyBorder="1" applyAlignment="1">
      <alignment horizontal="center" vertical="center" wrapText="1"/>
      <protection/>
    </xf>
    <xf numFmtId="0" fontId="35" fillId="33" borderId="15" xfId="53" applyFont="1" applyFill="1" applyBorder="1" applyAlignment="1">
      <alignment horizontal="center" vertical="center" wrapText="1"/>
      <protection/>
    </xf>
    <xf numFmtId="0" fontId="35" fillId="33" borderId="16" xfId="53" applyFont="1" applyFill="1" applyBorder="1" applyAlignment="1">
      <alignment horizontal="center" vertical="center" wrapText="1"/>
      <protection/>
    </xf>
    <xf numFmtId="0" fontId="35" fillId="33" borderId="13" xfId="53" applyFont="1" applyFill="1" applyBorder="1" applyAlignment="1">
      <alignment horizontal="center" vertical="center" wrapText="1"/>
      <protection/>
    </xf>
    <xf numFmtId="0" fontId="34" fillId="33" borderId="15" xfId="53" applyFont="1" applyFill="1" applyBorder="1" applyAlignment="1">
      <alignment horizontal="center" vertical="top" wrapText="1" shrinkToFit="1"/>
      <protection/>
    </xf>
    <xf numFmtId="0" fontId="34" fillId="33" borderId="16" xfId="53" applyFont="1" applyFill="1" applyBorder="1" applyAlignment="1">
      <alignment horizontal="center" vertical="top" wrapText="1" shrinkToFit="1"/>
      <protection/>
    </xf>
    <xf numFmtId="0" fontId="34" fillId="33" borderId="13" xfId="53" applyFont="1" applyFill="1" applyBorder="1" applyAlignment="1">
      <alignment horizontal="center" vertical="top" wrapText="1" shrinkToFi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48" sqref="A48"/>
    </sheetView>
  </sheetViews>
  <sheetFormatPr defaultColWidth="9.140625" defaultRowHeight="12.75"/>
  <cols>
    <col min="1" max="16384" width="9.140625" style="1" customWidth="1"/>
  </cols>
  <sheetData>
    <row r="1" spans="1:2" ht="18.75">
      <c r="A1" s="69"/>
      <c r="B1" s="69"/>
    </row>
    <row r="10" spans="1:9" ht="23.25">
      <c r="A10" s="70" t="s">
        <v>19</v>
      </c>
      <c r="B10" s="70"/>
      <c r="C10" s="70"/>
      <c r="D10" s="70"/>
      <c r="E10" s="70"/>
      <c r="F10" s="70"/>
      <c r="G10" s="70"/>
      <c r="H10" s="70"/>
      <c r="I10" s="70"/>
    </row>
    <row r="11" spans="1:9" ht="23.25">
      <c r="A11" s="70" t="s">
        <v>14</v>
      </c>
      <c r="B11" s="70"/>
      <c r="C11" s="70"/>
      <c r="D11" s="70"/>
      <c r="E11" s="70"/>
      <c r="F11" s="70"/>
      <c r="G11" s="70"/>
      <c r="H11" s="70"/>
      <c r="I11" s="70"/>
    </row>
    <row r="13" spans="1:9" ht="27" customHeight="1">
      <c r="A13" s="71" t="s">
        <v>24</v>
      </c>
      <c r="B13" s="71"/>
      <c r="C13" s="71"/>
      <c r="D13" s="71"/>
      <c r="E13" s="71"/>
      <c r="F13" s="71"/>
      <c r="G13" s="71"/>
      <c r="H13" s="71"/>
      <c r="I13" s="71"/>
    </row>
    <row r="14" spans="1:9" ht="27" customHeight="1">
      <c r="A14" s="71" t="s">
        <v>15</v>
      </c>
      <c r="B14" s="71"/>
      <c r="C14" s="71"/>
      <c r="D14" s="71"/>
      <c r="E14" s="71"/>
      <c r="F14" s="71"/>
      <c r="G14" s="71"/>
      <c r="H14" s="71"/>
      <c r="I14" s="71"/>
    </row>
    <row r="15" spans="1:9" ht="78.75" customHeight="1">
      <c r="A15" s="72" t="s">
        <v>48</v>
      </c>
      <c r="B15" s="72"/>
      <c r="C15" s="72"/>
      <c r="D15" s="72"/>
      <c r="E15" s="72"/>
      <c r="F15" s="72"/>
      <c r="G15" s="72"/>
      <c r="H15" s="72"/>
      <c r="I15" s="72"/>
    </row>
    <row r="46" spans="1:9" ht="16.5">
      <c r="A46" s="68" t="s">
        <v>16</v>
      </c>
      <c r="B46" s="68"/>
      <c r="C46" s="68"/>
      <c r="D46" s="68"/>
      <c r="E46" s="68"/>
      <c r="F46" s="68"/>
      <c r="G46" s="68"/>
      <c r="H46" s="68"/>
      <c r="I46" s="68"/>
    </row>
    <row r="47" spans="1:9" ht="16.5">
      <c r="A47" s="68" t="s">
        <v>56</v>
      </c>
      <c r="B47" s="68"/>
      <c r="C47" s="68"/>
      <c r="D47" s="68"/>
      <c r="E47" s="68"/>
      <c r="F47" s="68"/>
      <c r="G47" s="68"/>
      <c r="H47" s="68"/>
      <c r="I47" s="68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3"/>
  <sheetViews>
    <sheetView showGridLines="0" tabSelected="1" view="pageBreakPreview" zoomScale="70" zoomScaleNormal="70" zoomScaleSheetLayoutView="70" zoomScalePageLayoutView="0" workbookViewId="0" topLeftCell="P55">
      <selection activeCell="AF12" sqref="AF12:AF17"/>
    </sheetView>
  </sheetViews>
  <sheetFormatPr defaultColWidth="9.140625" defaultRowHeight="12.75"/>
  <cols>
    <col min="1" max="1" width="66.8515625" style="44" customWidth="1"/>
    <col min="2" max="5" width="15.140625" style="53" customWidth="1"/>
    <col min="6" max="6" width="16.140625" style="8" customWidth="1"/>
    <col min="7" max="7" width="19.421875" style="8" customWidth="1"/>
    <col min="8" max="19" width="16.140625" style="8" customWidth="1"/>
    <col min="20" max="31" width="16.140625" style="47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80"/>
      <c r="AC2" s="80"/>
      <c r="AD2" s="80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81"/>
      <c r="Y3" s="81"/>
      <c r="Z3" s="81"/>
      <c r="AA3" s="81"/>
      <c r="AB3" s="81"/>
      <c r="AC3" s="81"/>
      <c r="AD3" s="81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81"/>
      <c r="Y4" s="81"/>
      <c r="Z4" s="81"/>
      <c r="AA4" s="81"/>
      <c r="AB4" s="81"/>
      <c r="AC4" s="81"/>
      <c r="AD4" s="81"/>
      <c r="AE4" s="14"/>
    </row>
    <row r="5" spans="1:31" ht="32.25" customHeight="1">
      <c r="A5" s="82" t="s">
        <v>42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16"/>
    </row>
    <row r="6" spans="1:31" ht="51" customHeight="1">
      <c r="A6" s="83" t="s">
        <v>49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84" t="s">
        <v>22</v>
      </c>
      <c r="AC7" s="84"/>
      <c r="AD7" s="84"/>
      <c r="AE7" s="20"/>
    </row>
    <row r="8" spans="1:32" s="21" customFormat="1" ht="18.75" customHeight="1">
      <c r="A8" s="85" t="s">
        <v>20</v>
      </c>
      <c r="B8" s="86" t="s">
        <v>54</v>
      </c>
      <c r="C8" s="87" t="s">
        <v>55</v>
      </c>
      <c r="D8" s="87" t="s">
        <v>58</v>
      </c>
      <c r="E8" s="89" t="s">
        <v>57</v>
      </c>
      <c r="F8" s="79" t="s">
        <v>37</v>
      </c>
      <c r="G8" s="79"/>
      <c r="H8" s="79" t="s">
        <v>0</v>
      </c>
      <c r="I8" s="79"/>
      <c r="J8" s="75" t="s">
        <v>1</v>
      </c>
      <c r="K8" s="76"/>
      <c r="L8" s="75" t="s">
        <v>2</v>
      </c>
      <c r="M8" s="76"/>
      <c r="N8" s="75" t="s">
        <v>3</v>
      </c>
      <c r="O8" s="76"/>
      <c r="P8" s="75" t="s">
        <v>4</v>
      </c>
      <c r="Q8" s="76"/>
      <c r="R8" s="75" t="s">
        <v>5</v>
      </c>
      <c r="S8" s="76"/>
      <c r="T8" s="75" t="s">
        <v>6</v>
      </c>
      <c r="U8" s="76"/>
      <c r="V8" s="75" t="s">
        <v>7</v>
      </c>
      <c r="W8" s="76"/>
      <c r="X8" s="75" t="s">
        <v>8</v>
      </c>
      <c r="Y8" s="76"/>
      <c r="Z8" s="75" t="s">
        <v>9</v>
      </c>
      <c r="AA8" s="76"/>
      <c r="AB8" s="75" t="s">
        <v>10</v>
      </c>
      <c r="AC8" s="76"/>
      <c r="AD8" s="75" t="s">
        <v>11</v>
      </c>
      <c r="AE8" s="76"/>
      <c r="AF8" s="77" t="s">
        <v>41</v>
      </c>
    </row>
    <row r="9" spans="1:32" s="22" customFormat="1" ht="76.5" customHeight="1">
      <c r="A9" s="85"/>
      <c r="B9" s="86"/>
      <c r="C9" s="88"/>
      <c r="D9" s="88"/>
      <c r="E9" s="90"/>
      <c r="F9" s="2" t="s">
        <v>38</v>
      </c>
      <c r="G9" s="2" t="s">
        <v>39</v>
      </c>
      <c r="H9" s="3" t="s">
        <v>12</v>
      </c>
      <c r="I9" s="3" t="s">
        <v>40</v>
      </c>
      <c r="J9" s="3" t="s">
        <v>12</v>
      </c>
      <c r="K9" s="3" t="s">
        <v>40</v>
      </c>
      <c r="L9" s="3" t="s">
        <v>12</v>
      </c>
      <c r="M9" s="3" t="s">
        <v>40</v>
      </c>
      <c r="N9" s="3" t="s">
        <v>12</v>
      </c>
      <c r="O9" s="3" t="s">
        <v>40</v>
      </c>
      <c r="P9" s="3" t="s">
        <v>12</v>
      </c>
      <c r="Q9" s="3" t="s">
        <v>40</v>
      </c>
      <c r="R9" s="3" t="s">
        <v>12</v>
      </c>
      <c r="S9" s="3" t="s">
        <v>40</v>
      </c>
      <c r="T9" s="3" t="s">
        <v>12</v>
      </c>
      <c r="U9" s="3" t="s">
        <v>40</v>
      </c>
      <c r="V9" s="3" t="s">
        <v>12</v>
      </c>
      <c r="W9" s="3" t="s">
        <v>40</v>
      </c>
      <c r="X9" s="3" t="s">
        <v>12</v>
      </c>
      <c r="Y9" s="3" t="s">
        <v>40</v>
      </c>
      <c r="Z9" s="3" t="s">
        <v>12</v>
      </c>
      <c r="AA9" s="3" t="s">
        <v>40</v>
      </c>
      <c r="AB9" s="3" t="s">
        <v>12</v>
      </c>
      <c r="AC9" s="3" t="s">
        <v>40</v>
      </c>
      <c r="AD9" s="3" t="s">
        <v>12</v>
      </c>
      <c r="AE9" s="3" t="s">
        <v>40</v>
      </c>
      <c r="AF9" s="78"/>
    </row>
    <row r="10" spans="1:32" s="25" customFormat="1" ht="15.75" customHeight="1">
      <c r="A10" s="23">
        <v>1</v>
      </c>
      <c r="B10" s="24">
        <v>2</v>
      </c>
      <c r="C10" s="24">
        <v>3</v>
      </c>
      <c r="D10" s="24">
        <v>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29" customFormat="1" ht="76.5" customHeight="1">
      <c r="A11" s="26" t="s">
        <v>25</v>
      </c>
      <c r="B11" s="27">
        <f aca="true" t="shared" si="0" ref="B11:K12">B12</f>
        <v>362.5</v>
      </c>
      <c r="C11" s="27">
        <f t="shared" si="0"/>
        <v>0</v>
      </c>
      <c r="D11" s="27">
        <f t="shared" si="0"/>
        <v>0</v>
      </c>
      <c r="E11" s="27">
        <f t="shared" si="0"/>
        <v>0</v>
      </c>
      <c r="F11" s="28">
        <f t="shared" si="0"/>
        <v>0</v>
      </c>
      <c r="G11" s="28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>L12</f>
        <v>140</v>
      </c>
      <c r="M11" s="27"/>
      <c r="N11" s="27">
        <f>N12</f>
        <v>0</v>
      </c>
      <c r="O11" s="27"/>
      <c r="P11" s="27">
        <f>P12</f>
        <v>0</v>
      </c>
      <c r="Q11" s="27"/>
      <c r="R11" s="27">
        <f>R12</f>
        <v>0</v>
      </c>
      <c r="S11" s="27"/>
      <c r="T11" s="27">
        <f>T12</f>
        <v>0</v>
      </c>
      <c r="U11" s="27"/>
      <c r="V11" s="27">
        <f>V12</f>
        <v>0</v>
      </c>
      <c r="W11" s="27"/>
      <c r="X11" s="27">
        <f>X12</f>
        <v>0</v>
      </c>
      <c r="Y11" s="27"/>
      <c r="Z11" s="27">
        <f>Z12</f>
        <v>0</v>
      </c>
      <c r="AA11" s="27"/>
      <c r="AB11" s="27">
        <f>AB12</f>
        <v>222.5</v>
      </c>
      <c r="AC11" s="27"/>
      <c r="AD11" s="27">
        <f>AD12</f>
        <v>0</v>
      </c>
      <c r="AE11" s="27"/>
      <c r="AF11" s="92"/>
    </row>
    <row r="12" spans="1:32" s="29" customFormat="1" ht="93.75" customHeight="1">
      <c r="A12" s="67" t="s">
        <v>52</v>
      </c>
      <c r="B12" s="30">
        <f t="shared" si="0"/>
        <v>362.5</v>
      </c>
      <c r="C12" s="31">
        <f t="shared" si="0"/>
        <v>0</v>
      </c>
      <c r="D12" s="31">
        <f t="shared" si="0"/>
        <v>0</v>
      </c>
      <c r="E12" s="30">
        <f t="shared" si="0"/>
        <v>0</v>
      </c>
      <c r="F12" s="32">
        <f t="shared" si="0"/>
        <v>0</v>
      </c>
      <c r="G12" s="32">
        <f t="shared" si="0"/>
        <v>0</v>
      </c>
      <c r="H12" s="30">
        <f t="shared" si="0"/>
        <v>0</v>
      </c>
      <c r="I12" s="30">
        <f t="shared" si="0"/>
        <v>0</v>
      </c>
      <c r="J12" s="30">
        <f t="shared" si="0"/>
        <v>0</v>
      </c>
      <c r="K12" s="30">
        <f t="shared" si="0"/>
        <v>0</v>
      </c>
      <c r="L12" s="30">
        <f>L13</f>
        <v>140</v>
      </c>
      <c r="M12" s="4"/>
      <c r="N12" s="30">
        <f>N13</f>
        <v>0</v>
      </c>
      <c r="O12" s="4"/>
      <c r="P12" s="30">
        <f>P13</f>
        <v>0</v>
      </c>
      <c r="Q12" s="4"/>
      <c r="R12" s="30">
        <f>R13</f>
        <v>0</v>
      </c>
      <c r="S12" s="4"/>
      <c r="T12" s="30">
        <f>T13</f>
        <v>0</v>
      </c>
      <c r="U12" s="4"/>
      <c r="V12" s="30">
        <f>V13</f>
        <v>0</v>
      </c>
      <c r="W12" s="4"/>
      <c r="X12" s="30">
        <f>X13</f>
        <v>0</v>
      </c>
      <c r="Y12" s="4"/>
      <c r="Z12" s="30">
        <f>Z13</f>
        <v>0</v>
      </c>
      <c r="AA12" s="4"/>
      <c r="AB12" s="30">
        <f>AB13</f>
        <v>222.5</v>
      </c>
      <c r="AC12" s="4"/>
      <c r="AD12" s="30">
        <f>AD13</f>
        <v>0</v>
      </c>
      <c r="AE12" s="5"/>
      <c r="AF12" s="93" t="s">
        <v>59</v>
      </c>
    </row>
    <row r="13" spans="1:32" s="29" customFormat="1" ht="18.75">
      <c r="A13" s="91" t="s">
        <v>17</v>
      </c>
      <c r="B13" s="33">
        <f>B14+B15+B16+B17</f>
        <v>362.5</v>
      </c>
      <c r="C13" s="33">
        <f aca="true" t="shared" si="1" ref="C13:K13">C14+C15+C16+C17</f>
        <v>0</v>
      </c>
      <c r="D13" s="33">
        <f t="shared" si="1"/>
        <v>0</v>
      </c>
      <c r="E13" s="33">
        <f t="shared" si="1"/>
        <v>0</v>
      </c>
      <c r="F13" s="34">
        <f t="shared" si="1"/>
        <v>0</v>
      </c>
      <c r="G13" s="34">
        <f t="shared" si="1"/>
        <v>0</v>
      </c>
      <c r="H13" s="33">
        <f t="shared" si="1"/>
        <v>0</v>
      </c>
      <c r="I13" s="33">
        <f t="shared" si="1"/>
        <v>0</v>
      </c>
      <c r="J13" s="33">
        <f t="shared" si="1"/>
        <v>0</v>
      </c>
      <c r="K13" s="33">
        <f t="shared" si="1"/>
        <v>0</v>
      </c>
      <c r="L13" s="33">
        <f>L14+L15+L16+L17</f>
        <v>140</v>
      </c>
      <c r="M13" s="33"/>
      <c r="N13" s="33">
        <f>N14+N15+N16+N17</f>
        <v>0</v>
      </c>
      <c r="O13" s="33"/>
      <c r="P13" s="33">
        <f>P14+P15+P16+P17</f>
        <v>0</v>
      </c>
      <c r="Q13" s="33"/>
      <c r="R13" s="33">
        <f>R14+R15+R16+R17</f>
        <v>0</v>
      </c>
      <c r="S13" s="33"/>
      <c r="T13" s="33">
        <f>T14+T15+T16+T17</f>
        <v>0</v>
      </c>
      <c r="U13" s="33"/>
      <c r="V13" s="33">
        <f>V14+V15+V16+V17</f>
        <v>0</v>
      </c>
      <c r="W13" s="33"/>
      <c r="X13" s="33">
        <f>X14+X15+X16+X17</f>
        <v>0</v>
      </c>
      <c r="Y13" s="33"/>
      <c r="Z13" s="33">
        <f>Z14+Z15+Z16+Z17</f>
        <v>0</v>
      </c>
      <c r="AA13" s="33"/>
      <c r="AB13" s="33">
        <f>AB14+AB15+AB16+AB17</f>
        <v>222.5</v>
      </c>
      <c r="AC13" s="33"/>
      <c r="AD13" s="33">
        <f>AD14+AD15+AD16+AD17</f>
        <v>0</v>
      </c>
      <c r="AE13" s="33"/>
      <c r="AF13" s="94"/>
    </row>
    <row r="14" spans="1:32" s="29" customFormat="1" ht="18.75">
      <c r="A14" s="64" t="s">
        <v>23</v>
      </c>
      <c r="B14" s="30">
        <f>H14+J14+L14+N14+P14+R14+T14+V14+X14+Z14+AB14+AD14</f>
        <v>0</v>
      </c>
      <c r="C14" s="31">
        <f aca="true" t="shared" si="2" ref="C14:D17">H14</f>
        <v>0</v>
      </c>
      <c r="D14" s="31">
        <f t="shared" si="2"/>
        <v>0</v>
      </c>
      <c r="E14" s="33">
        <v>0</v>
      </c>
      <c r="F14" s="32">
        <v>0</v>
      </c>
      <c r="G14" s="34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/>
      <c r="N14" s="33">
        <v>0</v>
      </c>
      <c r="O14" s="33"/>
      <c r="P14" s="33">
        <v>0</v>
      </c>
      <c r="Q14" s="33"/>
      <c r="R14" s="33">
        <v>0</v>
      </c>
      <c r="S14" s="33"/>
      <c r="T14" s="33">
        <v>0</v>
      </c>
      <c r="U14" s="33"/>
      <c r="V14" s="33">
        <v>0</v>
      </c>
      <c r="W14" s="33"/>
      <c r="X14" s="33">
        <v>0</v>
      </c>
      <c r="Y14" s="33"/>
      <c r="Z14" s="33">
        <v>0</v>
      </c>
      <c r="AA14" s="33"/>
      <c r="AB14" s="33">
        <v>0</v>
      </c>
      <c r="AC14" s="33"/>
      <c r="AD14" s="33">
        <v>0</v>
      </c>
      <c r="AE14" s="33"/>
      <c r="AF14" s="94"/>
    </row>
    <row r="15" spans="1:32" s="29" customFormat="1" ht="18.75">
      <c r="A15" s="64" t="s">
        <v>21</v>
      </c>
      <c r="B15" s="30">
        <f>H15+J15+L15+N15+P15+R15+T15+V15+X15+Z15+AB15+AD15</f>
        <v>0</v>
      </c>
      <c r="C15" s="31">
        <f t="shared" si="2"/>
        <v>0</v>
      </c>
      <c r="D15" s="31">
        <f t="shared" si="2"/>
        <v>0</v>
      </c>
      <c r="E15" s="33">
        <v>0</v>
      </c>
      <c r="F15" s="32">
        <v>0</v>
      </c>
      <c r="G15" s="34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/>
      <c r="N15" s="33">
        <v>0</v>
      </c>
      <c r="O15" s="33"/>
      <c r="P15" s="33">
        <v>0</v>
      </c>
      <c r="Q15" s="33"/>
      <c r="R15" s="33">
        <v>0</v>
      </c>
      <c r="S15" s="33"/>
      <c r="T15" s="33">
        <v>0</v>
      </c>
      <c r="U15" s="33"/>
      <c r="V15" s="33">
        <v>0</v>
      </c>
      <c r="W15" s="33"/>
      <c r="X15" s="33">
        <v>0</v>
      </c>
      <c r="Y15" s="33"/>
      <c r="Z15" s="33">
        <v>0</v>
      </c>
      <c r="AA15" s="33"/>
      <c r="AB15" s="33">
        <v>0</v>
      </c>
      <c r="AC15" s="33"/>
      <c r="AD15" s="33">
        <v>0</v>
      </c>
      <c r="AE15" s="33"/>
      <c r="AF15" s="94"/>
    </row>
    <row r="16" spans="1:32" s="35" customFormat="1" ht="18.75">
      <c r="A16" s="64" t="s">
        <v>13</v>
      </c>
      <c r="B16" s="30">
        <f>H16+J16+L16+N16+P16+R16+T16+V16+X16+Z16+AB16+AD16</f>
        <v>362.5</v>
      </c>
      <c r="C16" s="31">
        <f>H16+J16</f>
        <v>0</v>
      </c>
      <c r="D16" s="31">
        <f>E16</f>
        <v>0</v>
      </c>
      <c r="E16" s="4">
        <f>I16+K16</f>
        <v>0</v>
      </c>
      <c r="F16" s="32">
        <v>0</v>
      </c>
      <c r="G16" s="32">
        <v>0</v>
      </c>
      <c r="H16" s="4">
        <v>0</v>
      </c>
      <c r="I16" s="4">
        <v>0</v>
      </c>
      <c r="J16" s="4">
        <v>0</v>
      </c>
      <c r="K16" s="4">
        <v>0</v>
      </c>
      <c r="L16" s="4">
        <v>140</v>
      </c>
      <c r="M16" s="4"/>
      <c r="N16" s="4">
        <v>0</v>
      </c>
      <c r="O16" s="4"/>
      <c r="P16" s="4">
        <v>0</v>
      </c>
      <c r="Q16" s="4"/>
      <c r="R16" s="4">
        <v>0</v>
      </c>
      <c r="S16" s="4"/>
      <c r="T16" s="4">
        <v>0</v>
      </c>
      <c r="U16" s="4"/>
      <c r="V16" s="4">
        <v>0</v>
      </c>
      <c r="W16" s="4"/>
      <c r="X16" s="5">
        <v>0</v>
      </c>
      <c r="Y16" s="4"/>
      <c r="Z16" s="4">
        <v>0</v>
      </c>
      <c r="AA16" s="4"/>
      <c r="AB16" s="4">
        <v>222.5</v>
      </c>
      <c r="AC16" s="4"/>
      <c r="AD16" s="5">
        <v>0</v>
      </c>
      <c r="AE16" s="5"/>
      <c r="AF16" s="94"/>
    </row>
    <row r="17" spans="1:32" s="29" customFormat="1" ht="18.75">
      <c r="A17" s="64" t="s">
        <v>28</v>
      </c>
      <c r="B17" s="30">
        <f>H17+J17+L17+N17+P17+R17+T17+V17+X17+Z17+AB17+AD17</f>
        <v>0</v>
      </c>
      <c r="C17" s="31">
        <f t="shared" si="2"/>
        <v>0</v>
      </c>
      <c r="D17" s="31">
        <f t="shared" si="2"/>
        <v>0</v>
      </c>
      <c r="E17" s="33">
        <v>0</v>
      </c>
      <c r="F17" s="32">
        <v>0</v>
      </c>
      <c r="G17" s="34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/>
      <c r="N17" s="33">
        <v>0</v>
      </c>
      <c r="O17" s="33"/>
      <c r="P17" s="33">
        <v>0</v>
      </c>
      <c r="Q17" s="33"/>
      <c r="R17" s="33">
        <v>0</v>
      </c>
      <c r="S17" s="33"/>
      <c r="T17" s="33">
        <v>0</v>
      </c>
      <c r="U17" s="33"/>
      <c r="V17" s="33">
        <v>0</v>
      </c>
      <c r="W17" s="33"/>
      <c r="X17" s="33">
        <v>0</v>
      </c>
      <c r="Y17" s="33"/>
      <c r="Z17" s="33">
        <v>0</v>
      </c>
      <c r="AA17" s="33"/>
      <c r="AB17" s="33">
        <v>0</v>
      </c>
      <c r="AC17" s="33"/>
      <c r="AD17" s="33">
        <v>0</v>
      </c>
      <c r="AE17" s="33"/>
      <c r="AF17" s="95"/>
    </row>
    <row r="18" spans="1:32" s="29" customFormat="1" ht="79.5" customHeight="1">
      <c r="A18" s="36" t="s">
        <v>26</v>
      </c>
      <c r="B18" s="37">
        <f>B20+B26+B32+B62+B68+B74</f>
        <v>157712.5</v>
      </c>
      <c r="C18" s="37">
        <f>C20+C26+C32+C62+C68+C74</f>
        <v>32979.45959</v>
      </c>
      <c r="D18" s="37">
        <f>D19+D25+D31+D61+D67+D73</f>
        <v>23961.47636</v>
      </c>
      <c r="E18" s="37">
        <f>E19+E25+E31+E61+E67+E73</f>
        <v>23961.47636</v>
      </c>
      <c r="F18" s="34">
        <f>E18/B18*100</f>
        <v>15.193137107077753</v>
      </c>
      <c r="G18" s="28">
        <f>E18/C18*100</f>
        <v>72.65575803208606</v>
      </c>
      <c r="H18" s="37">
        <f>H20+H26+H32+H62+H68+H74</f>
        <v>19353.07159</v>
      </c>
      <c r="I18" s="37">
        <f>I20+I26+I32+I62+I68+I74</f>
        <v>11125.35962</v>
      </c>
      <c r="J18" s="37">
        <f>J20+J26+J32+J62+J68+J74</f>
        <v>13626.387999999999</v>
      </c>
      <c r="K18" s="37">
        <f>K20+K26+K32+K62+K68+K74</f>
        <v>12836.116740000001</v>
      </c>
      <c r="L18" s="37">
        <f>L20+L26+L32+L62+L68+L74</f>
        <v>9764.67</v>
      </c>
      <c r="M18" s="37"/>
      <c r="N18" s="37">
        <f>N20+N26+N32+N62+N68+N74</f>
        <v>17328.511</v>
      </c>
      <c r="O18" s="37"/>
      <c r="P18" s="37">
        <f>P20+P26+P32+P62+P68+P74</f>
        <v>11124.388</v>
      </c>
      <c r="Q18" s="37"/>
      <c r="R18" s="37">
        <f>R20+R26+R32+R62+R68+R74</f>
        <v>9971.484</v>
      </c>
      <c r="S18" s="37"/>
      <c r="T18" s="37">
        <f>T20+T26+T32+T62+T68+T74</f>
        <v>17225.79541</v>
      </c>
      <c r="U18" s="37"/>
      <c r="V18" s="37">
        <f>V20+V26+V32+V62+V68+V74</f>
        <v>10375.137</v>
      </c>
      <c r="W18" s="37"/>
      <c r="X18" s="37">
        <f>X20+X26+X32+X62+X68+X74</f>
        <v>9595.007</v>
      </c>
      <c r="Y18" s="37"/>
      <c r="Z18" s="37">
        <f>Z20+Z26+Z32+Z62+Z68+Z74</f>
        <v>15366.225</v>
      </c>
      <c r="AA18" s="37"/>
      <c r="AB18" s="37">
        <f>AB20+AB26+AB32+AB62+AB68+AB74</f>
        <v>10429.483</v>
      </c>
      <c r="AC18" s="37"/>
      <c r="AD18" s="37">
        <f>AD20+AD26+AD32+AD62+AD68+AD74</f>
        <v>13552.340000000002</v>
      </c>
      <c r="AE18" s="37"/>
      <c r="AF18" s="96"/>
    </row>
    <row r="19" spans="1:32" s="29" customFormat="1" ht="74.25" customHeight="1">
      <c r="A19" s="61" t="s">
        <v>27</v>
      </c>
      <c r="B19" s="30">
        <f aca="true" t="shared" si="3" ref="B19:H19">B20</f>
        <v>0</v>
      </c>
      <c r="C19" s="31">
        <f t="shared" si="3"/>
        <v>0</v>
      </c>
      <c r="D19" s="31">
        <f t="shared" si="3"/>
        <v>0</v>
      </c>
      <c r="E19" s="4">
        <f>E20</f>
        <v>0</v>
      </c>
      <c r="F19" s="38">
        <f t="shared" si="3"/>
        <v>0</v>
      </c>
      <c r="G19" s="38">
        <f t="shared" si="3"/>
        <v>0</v>
      </c>
      <c r="H19" s="30">
        <f t="shared" si="3"/>
        <v>0</v>
      </c>
      <c r="I19" s="4">
        <f>I20</f>
        <v>0</v>
      </c>
      <c r="J19" s="30">
        <f>J20</f>
        <v>0</v>
      </c>
      <c r="K19" s="30">
        <f>K20</f>
        <v>0</v>
      </c>
      <c r="L19" s="30">
        <f>L20</f>
        <v>0</v>
      </c>
      <c r="M19" s="4"/>
      <c r="N19" s="30">
        <f>N20</f>
        <v>0</v>
      </c>
      <c r="O19" s="4"/>
      <c r="P19" s="30">
        <f>P20</f>
        <v>0</v>
      </c>
      <c r="Q19" s="4"/>
      <c r="R19" s="30">
        <f>R20</f>
        <v>0</v>
      </c>
      <c r="S19" s="4"/>
      <c r="T19" s="30">
        <f>T20</f>
        <v>0</v>
      </c>
      <c r="U19" s="4"/>
      <c r="V19" s="30">
        <f>V20</f>
        <v>0</v>
      </c>
      <c r="W19" s="4"/>
      <c r="X19" s="30">
        <f>X20</f>
        <v>0</v>
      </c>
      <c r="Y19" s="4"/>
      <c r="Z19" s="30">
        <f>Z20</f>
        <v>0</v>
      </c>
      <c r="AA19" s="4"/>
      <c r="AB19" s="30">
        <f>AB20</f>
        <v>0</v>
      </c>
      <c r="AC19" s="4"/>
      <c r="AD19" s="30">
        <f>AD20</f>
        <v>0</v>
      </c>
      <c r="AE19" s="5"/>
      <c r="AF19" s="97" t="s">
        <v>50</v>
      </c>
    </row>
    <row r="20" spans="1:32" s="29" customFormat="1" ht="19.5" customHeight="1">
      <c r="A20" s="91" t="s">
        <v>17</v>
      </c>
      <c r="B20" s="33">
        <f aca="true" t="shared" si="4" ref="B20:K20">B21+B22+B23+B24</f>
        <v>0</v>
      </c>
      <c r="C20" s="33">
        <f t="shared" si="4"/>
        <v>0</v>
      </c>
      <c r="D20" s="33">
        <f t="shared" si="4"/>
        <v>0</v>
      </c>
      <c r="E20" s="33">
        <f>E21+E22+E23+E24</f>
        <v>0</v>
      </c>
      <c r="F20" s="34">
        <f t="shared" si="4"/>
        <v>0</v>
      </c>
      <c r="G20" s="34">
        <f t="shared" si="4"/>
        <v>0</v>
      </c>
      <c r="H20" s="33">
        <f t="shared" si="4"/>
        <v>0</v>
      </c>
      <c r="I20" s="33">
        <f t="shared" si="4"/>
        <v>0</v>
      </c>
      <c r="J20" s="33">
        <f t="shared" si="4"/>
        <v>0</v>
      </c>
      <c r="K20" s="33">
        <f t="shared" si="4"/>
        <v>0</v>
      </c>
      <c r="L20" s="33">
        <f>L21+L22+L23+L24</f>
        <v>0</v>
      </c>
      <c r="M20" s="33"/>
      <c r="N20" s="33">
        <f>N21+N22+N23+N24</f>
        <v>0</v>
      </c>
      <c r="O20" s="33"/>
      <c r="P20" s="33">
        <f>P21+P22+P23+P24</f>
        <v>0</v>
      </c>
      <c r="Q20" s="33"/>
      <c r="R20" s="33">
        <f>R21+R22+R23+R24</f>
        <v>0</v>
      </c>
      <c r="S20" s="33"/>
      <c r="T20" s="33">
        <f>T21+T22+T23+T24</f>
        <v>0</v>
      </c>
      <c r="U20" s="33"/>
      <c r="V20" s="33">
        <f>V21+V22+V23+V24</f>
        <v>0</v>
      </c>
      <c r="W20" s="33"/>
      <c r="X20" s="33">
        <f>X21+X22+X23+X24</f>
        <v>0</v>
      </c>
      <c r="Y20" s="33"/>
      <c r="Z20" s="33">
        <f>Z21+Z22+Z23+Z24</f>
        <v>0</v>
      </c>
      <c r="AA20" s="33"/>
      <c r="AB20" s="33">
        <f>AB21+AB22+AB23+AB24</f>
        <v>0</v>
      </c>
      <c r="AC20" s="33"/>
      <c r="AD20" s="33">
        <f>AD21+AD22+AD23+AD24</f>
        <v>0</v>
      </c>
      <c r="AE20" s="33"/>
      <c r="AF20" s="98"/>
    </row>
    <row r="21" spans="1:32" s="29" customFormat="1" ht="21.75" customHeight="1">
      <c r="A21" s="64" t="s">
        <v>23</v>
      </c>
      <c r="B21" s="30">
        <f>H21+J21+L21+N21+P21+R21+T21+V21+X21+Z21+AB21+AD21</f>
        <v>0</v>
      </c>
      <c r="C21" s="54">
        <v>0</v>
      </c>
      <c r="D21" s="54">
        <f>I21</f>
        <v>0</v>
      </c>
      <c r="E21" s="33">
        <v>0</v>
      </c>
      <c r="F21" s="34">
        <v>0</v>
      </c>
      <c r="G21" s="34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/>
      <c r="N21" s="33">
        <v>0</v>
      </c>
      <c r="O21" s="33"/>
      <c r="P21" s="33">
        <v>0</v>
      </c>
      <c r="Q21" s="33"/>
      <c r="R21" s="33">
        <v>0</v>
      </c>
      <c r="S21" s="33"/>
      <c r="T21" s="33">
        <v>0</v>
      </c>
      <c r="U21" s="33"/>
      <c r="V21" s="33">
        <v>0</v>
      </c>
      <c r="W21" s="33"/>
      <c r="X21" s="33">
        <v>0</v>
      </c>
      <c r="Y21" s="33"/>
      <c r="Z21" s="33">
        <v>0</v>
      </c>
      <c r="AA21" s="33"/>
      <c r="AB21" s="33">
        <v>0</v>
      </c>
      <c r="AC21" s="33"/>
      <c r="AD21" s="33">
        <v>0</v>
      </c>
      <c r="AE21" s="33"/>
      <c r="AF21" s="98"/>
    </row>
    <row r="22" spans="1:32" s="29" customFormat="1" ht="21.75" customHeight="1">
      <c r="A22" s="64" t="s">
        <v>21</v>
      </c>
      <c r="B22" s="30">
        <f>H22+J22+L22+N22+P22+R22+T22+V22+X22+Z22+AB22+AD22</f>
        <v>0</v>
      </c>
      <c r="C22" s="54">
        <v>0</v>
      </c>
      <c r="D22" s="54">
        <f>I22</f>
        <v>0</v>
      </c>
      <c r="E22" s="33">
        <v>0</v>
      </c>
      <c r="F22" s="34">
        <v>0</v>
      </c>
      <c r="G22" s="34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/>
      <c r="N22" s="33">
        <v>0</v>
      </c>
      <c r="O22" s="33"/>
      <c r="P22" s="33">
        <v>0</v>
      </c>
      <c r="Q22" s="33"/>
      <c r="R22" s="33">
        <v>0</v>
      </c>
      <c r="S22" s="33"/>
      <c r="T22" s="33">
        <v>0</v>
      </c>
      <c r="U22" s="33"/>
      <c r="V22" s="33">
        <v>0</v>
      </c>
      <c r="W22" s="33"/>
      <c r="X22" s="33">
        <v>0</v>
      </c>
      <c r="Y22" s="33"/>
      <c r="Z22" s="33">
        <v>0</v>
      </c>
      <c r="AA22" s="33"/>
      <c r="AB22" s="33">
        <v>0</v>
      </c>
      <c r="AC22" s="33"/>
      <c r="AD22" s="33">
        <v>0</v>
      </c>
      <c r="AE22" s="33"/>
      <c r="AF22" s="98"/>
    </row>
    <row r="23" spans="1:32" s="29" customFormat="1" ht="21.75" customHeight="1">
      <c r="A23" s="64" t="s">
        <v>13</v>
      </c>
      <c r="B23" s="30">
        <f>H23+J23+L23+N23+P23+R23+T23+V23+X23+Z23+AB23+AD23</f>
        <v>0</v>
      </c>
      <c r="C23" s="31">
        <f>H23+J23</f>
        <v>0</v>
      </c>
      <c r="D23" s="31">
        <f>E23</f>
        <v>0</v>
      </c>
      <c r="E23" s="4">
        <f>I23+K23</f>
        <v>0</v>
      </c>
      <c r="F23" s="32">
        <v>0</v>
      </c>
      <c r="G23" s="32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/>
      <c r="N23" s="4">
        <v>0</v>
      </c>
      <c r="O23" s="4"/>
      <c r="P23" s="4">
        <v>0</v>
      </c>
      <c r="Q23" s="4"/>
      <c r="R23" s="4">
        <v>0</v>
      </c>
      <c r="S23" s="4"/>
      <c r="T23" s="4">
        <v>0</v>
      </c>
      <c r="U23" s="4"/>
      <c r="V23" s="4">
        <v>0</v>
      </c>
      <c r="W23" s="4"/>
      <c r="X23" s="4">
        <v>0</v>
      </c>
      <c r="Y23" s="4"/>
      <c r="Z23" s="4">
        <v>0</v>
      </c>
      <c r="AA23" s="4"/>
      <c r="AB23" s="4">
        <v>0</v>
      </c>
      <c r="AC23" s="4"/>
      <c r="AD23" s="4">
        <v>0</v>
      </c>
      <c r="AE23" s="5"/>
      <c r="AF23" s="98"/>
    </row>
    <row r="24" spans="1:32" s="29" customFormat="1" ht="21.75" customHeight="1">
      <c r="A24" s="64" t="s">
        <v>28</v>
      </c>
      <c r="B24" s="30">
        <f>H24+J24+L24+N24+P24+R24+T24+V24+X24+Z24+AB24+AD24</f>
        <v>0</v>
      </c>
      <c r="C24" s="54">
        <v>0</v>
      </c>
      <c r="D24" s="54">
        <f>I24</f>
        <v>0</v>
      </c>
      <c r="E24" s="33">
        <v>0</v>
      </c>
      <c r="F24" s="34">
        <v>0</v>
      </c>
      <c r="G24" s="34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/>
      <c r="N24" s="33">
        <v>0</v>
      </c>
      <c r="O24" s="33"/>
      <c r="P24" s="33">
        <v>0</v>
      </c>
      <c r="Q24" s="33"/>
      <c r="R24" s="33">
        <v>0</v>
      </c>
      <c r="S24" s="33"/>
      <c r="T24" s="33">
        <v>0</v>
      </c>
      <c r="U24" s="33"/>
      <c r="V24" s="33">
        <v>0</v>
      </c>
      <c r="W24" s="33"/>
      <c r="X24" s="33">
        <v>0</v>
      </c>
      <c r="Y24" s="33"/>
      <c r="Z24" s="33">
        <v>0</v>
      </c>
      <c r="AA24" s="33"/>
      <c r="AB24" s="33">
        <v>0</v>
      </c>
      <c r="AC24" s="33"/>
      <c r="AD24" s="33">
        <v>0</v>
      </c>
      <c r="AE24" s="33"/>
      <c r="AF24" s="99"/>
    </row>
    <row r="25" spans="1:32" s="29" customFormat="1" ht="74.25" customHeight="1">
      <c r="A25" s="61" t="s">
        <v>29</v>
      </c>
      <c r="B25" s="30">
        <f>B26</f>
        <v>0</v>
      </c>
      <c r="C25" s="31">
        <f>C26</f>
        <v>0</v>
      </c>
      <c r="D25" s="31">
        <f>D26</f>
        <v>0</v>
      </c>
      <c r="E25" s="30">
        <f>E26</f>
        <v>0</v>
      </c>
      <c r="F25" s="38">
        <f>F26</f>
        <v>0</v>
      </c>
      <c r="G25" s="32">
        <v>0</v>
      </c>
      <c r="H25" s="30">
        <f>H26</f>
        <v>0</v>
      </c>
      <c r="I25" s="30">
        <f>I26</f>
        <v>0</v>
      </c>
      <c r="J25" s="30">
        <f>J26</f>
        <v>0</v>
      </c>
      <c r="K25" s="30">
        <f>K26</f>
        <v>0</v>
      </c>
      <c r="L25" s="30">
        <f>L26</f>
        <v>0</v>
      </c>
      <c r="M25" s="4"/>
      <c r="N25" s="30">
        <f>N26</f>
        <v>0</v>
      </c>
      <c r="O25" s="4"/>
      <c r="P25" s="30">
        <f>P26</f>
        <v>0</v>
      </c>
      <c r="Q25" s="4"/>
      <c r="R25" s="30">
        <f>R26</f>
        <v>0</v>
      </c>
      <c r="S25" s="4"/>
      <c r="T25" s="30">
        <f>T26</f>
        <v>0</v>
      </c>
      <c r="U25" s="4"/>
      <c r="V25" s="30">
        <f>V26</f>
        <v>0</v>
      </c>
      <c r="W25" s="4"/>
      <c r="X25" s="30">
        <f>X26</f>
        <v>0</v>
      </c>
      <c r="Y25" s="4"/>
      <c r="Z25" s="30">
        <f>Z26</f>
        <v>0</v>
      </c>
      <c r="AA25" s="4"/>
      <c r="AB25" s="30">
        <f>AB26</f>
        <v>0</v>
      </c>
      <c r="AC25" s="4"/>
      <c r="AD25" s="30">
        <f>AD26</f>
        <v>0</v>
      </c>
      <c r="AE25" s="5"/>
      <c r="AF25" s="97" t="s">
        <v>46</v>
      </c>
    </row>
    <row r="26" spans="1:32" s="29" customFormat="1" ht="19.5" customHeight="1">
      <c r="A26" s="91" t="s">
        <v>17</v>
      </c>
      <c r="B26" s="33">
        <f aca="true" t="shared" si="5" ref="B26:K26">B27+B28+B29+B30</f>
        <v>0</v>
      </c>
      <c r="C26" s="33">
        <f t="shared" si="5"/>
        <v>0</v>
      </c>
      <c r="D26" s="33">
        <f t="shared" si="5"/>
        <v>0</v>
      </c>
      <c r="E26" s="33">
        <f>E27+E28+E29+E30</f>
        <v>0</v>
      </c>
      <c r="F26" s="34">
        <f t="shared" si="5"/>
        <v>0</v>
      </c>
      <c r="G26" s="34">
        <f t="shared" si="5"/>
        <v>0</v>
      </c>
      <c r="H26" s="33">
        <f t="shared" si="5"/>
        <v>0</v>
      </c>
      <c r="I26" s="33">
        <f t="shared" si="5"/>
        <v>0</v>
      </c>
      <c r="J26" s="33">
        <f t="shared" si="5"/>
        <v>0</v>
      </c>
      <c r="K26" s="33">
        <f t="shared" si="5"/>
        <v>0</v>
      </c>
      <c r="L26" s="33">
        <f>L27+L28+L29+L30</f>
        <v>0</v>
      </c>
      <c r="M26" s="33"/>
      <c r="N26" s="33">
        <f>N27+N28+N29+N30</f>
        <v>0</v>
      </c>
      <c r="O26" s="33"/>
      <c r="P26" s="33">
        <f>P27+P28+P29+P30</f>
        <v>0</v>
      </c>
      <c r="Q26" s="33"/>
      <c r="R26" s="33">
        <f>R27+R28+R29+R30</f>
        <v>0</v>
      </c>
      <c r="S26" s="33"/>
      <c r="T26" s="33">
        <f>T27+T28+T29+T30</f>
        <v>0</v>
      </c>
      <c r="U26" s="33"/>
      <c r="V26" s="33">
        <f>V27+V28+V29+V30</f>
        <v>0</v>
      </c>
      <c r="W26" s="33"/>
      <c r="X26" s="33">
        <f>X27+X28+X29+X30</f>
        <v>0</v>
      </c>
      <c r="Y26" s="33"/>
      <c r="Z26" s="33">
        <f>Z27+Z28+Z29+Z30</f>
        <v>0</v>
      </c>
      <c r="AA26" s="33"/>
      <c r="AB26" s="33">
        <f>AB27+AB28+AB29+AB30</f>
        <v>0</v>
      </c>
      <c r="AC26" s="33"/>
      <c r="AD26" s="33">
        <f>AD27+AD28+AD29+AD30</f>
        <v>0</v>
      </c>
      <c r="AE26" s="33"/>
      <c r="AF26" s="98"/>
    </row>
    <row r="27" spans="1:32" s="29" customFormat="1" ht="21.75" customHeight="1">
      <c r="A27" s="64" t="s">
        <v>23</v>
      </c>
      <c r="B27" s="30">
        <f>H27+J27+L27+N27+P27+R27+T27+V27+X27+Z27+AB27+AD27</f>
        <v>0</v>
      </c>
      <c r="C27" s="54">
        <v>0</v>
      </c>
      <c r="D27" s="54">
        <f>I27</f>
        <v>0</v>
      </c>
      <c r="E27" s="33">
        <v>0</v>
      </c>
      <c r="F27" s="34">
        <v>0</v>
      </c>
      <c r="G27" s="34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/>
      <c r="N27" s="33">
        <v>0</v>
      </c>
      <c r="O27" s="33"/>
      <c r="P27" s="33">
        <v>0</v>
      </c>
      <c r="Q27" s="33"/>
      <c r="R27" s="33">
        <v>0</v>
      </c>
      <c r="S27" s="33"/>
      <c r="T27" s="33">
        <v>0</v>
      </c>
      <c r="U27" s="33"/>
      <c r="V27" s="33">
        <v>0</v>
      </c>
      <c r="W27" s="33"/>
      <c r="X27" s="33">
        <v>0</v>
      </c>
      <c r="Y27" s="33"/>
      <c r="Z27" s="33">
        <v>0</v>
      </c>
      <c r="AA27" s="33"/>
      <c r="AB27" s="33">
        <v>0</v>
      </c>
      <c r="AC27" s="33"/>
      <c r="AD27" s="33">
        <v>0</v>
      </c>
      <c r="AE27" s="33"/>
      <c r="AF27" s="98"/>
    </row>
    <row r="28" spans="1:32" s="29" customFormat="1" ht="21.75" customHeight="1">
      <c r="A28" s="64" t="s">
        <v>21</v>
      </c>
      <c r="B28" s="30">
        <f>H28+J28+L28+N28+P28+R28+T28+V28+X28+Z28+AB28+AD28</f>
        <v>0</v>
      </c>
      <c r="C28" s="54">
        <v>0</v>
      </c>
      <c r="D28" s="54">
        <f>I28</f>
        <v>0</v>
      </c>
      <c r="E28" s="33">
        <v>0</v>
      </c>
      <c r="F28" s="34">
        <v>0</v>
      </c>
      <c r="G28" s="34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/>
      <c r="N28" s="33">
        <v>0</v>
      </c>
      <c r="O28" s="33"/>
      <c r="P28" s="33">
        <v>0</v>
      </c>
      <c r="Q28" s="33"/>
      <c r="R28" s="33">
        <v>0</v>
      </c>
      <c r="S28" s="33"/>
      <c r="T28" s="33">
        <v>0</v>
      </c>
      <c r="U28" s="33"/>
      <c r="V28" s="33">
        <v>0</v>
      </c>
      <c r="W28" s="33"/>
      <c r="X28" s="33">
        <v>0</v>
      </c>
      <c r="Y28" s="33"/>
      <c r="Z28" s="33">
        <v>0</v>
      </c>
      <c r="AA28" s="33"/>
      <c r="AB28" s="33">
        <v>0</v>
      </c>
      <c r="AC28" s="33"/>
      <c r="AD28" s="33">
        <v>0</v>
      </c>
      <c r="AE28" s="33"/>
      <c r="AF28" s="98"/>
    </row>
    <row r="29" spans="1:32" s="29" customFormat="1" ht="21.75" customHeight="1">
      <c r="A29" s="64" t="s">
        <v>13</v>
      </c>
      <c r="B29" s="30">
        <f>H29+J29+L29+N29+P29+R29+T29+V29+X29+Z29+AB29+AD29</f>
        <v>0</v>
      </c>
      <c r="C29" s="31">
        <f>H29+J29</f>
        <v>0</v>
      </c>
      <c r="D29" s="31">
        <f>E29</f>
        <v>0</v>
      </c>
      <c r="E29" s="4">
        <f>I29+K29</f>
        <v>0</v>
      </c>
      <c r="F29" s="32">
        <v>0</v>
      </c>
      <c r="G29" s="32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/>
      <c r="N29" s="4">
        <v>0</v>
      </c>
      <c r="O29" s="4"/>
      <c r="P29" s="4">
        <v>0</v>
      </c>
      <c r="Q29" s="4"/>
      <c r="R29" s="4">
        <v>0</v>
      </c>
      <c r="S29" s="4"/>
      <c r="T29" s="4">
        <v>0</v>
      </c>
      <c r="U29" s="4"/>
      <c r="V29" s="4">
        <v>0</v>
      </c>
      <c r="W29" s="4"/>
      <c r="X29" s="4">
        <v>0</v>
      </c>
      <c r="Y29" s="4"/>
      <c r="Z29" s="4">
        <v>0</v>
      </c>
      <c r="AA29" s="4"/>
      <c r="AB29" s="4">
        <v>0</v>
      </c>
      <c r="AC29" s="4"/>
      <c r="AD29" s="4">
        <v>0</v>
      </c>
      <c r="AE29" s="5"/>
      <c r="AF29" s="98"/>
    </row>
    <row r="30" spans="1:32" s="29" customFormat="1" ht="21.75" customHeight="1">
      <c r="A30" s="64" t="s">
        <v>28</v>
      </c>
      <c r="B30" s="30">
        <f>H30+J30+L30+N30+P30+R30+T30+V30+X30+Z30+AB30+AD30</f>
        <v>0</v>
      </c>
      <c r="C30" s="54">
        <v>0</v>
      </c>
      <c r="D30" s="54">
        <f>I30</f>
        <v>0</v>
      </c>
      <c r="E30" s="33">
        <v>0</v>
      </c>
      <c r="F30" s="34">
        <v>0</v>
      </c>
      <c r="G30" s="34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/>
      <c r="N30" s="33">
        <v>0</v>
      </c>
      <c r="O30" s="33"/>
      <c r="P30" s="33">
        <v>0</v>
      </c>
      <c r="Q30" s="33"/>
      <c r="R30" s="33">
        <v>0</v>
      </c>
      <c r="S30" s="33"/>
      <c r="T30" s="33">
        <v>0</v>
      </c>
      <c r="U30" s="33"/>
      <c r="V30" s="33">
        <v>0</v>
      </c>
      <c r="W30" s="33"/>
      <c r="X30" s="33">
        <v>0</v>
      </c>
      <c r="Y30" s="33"/>
      <c r="Z30" s="33">
        <v>0</v>
      </c>
      <c r="AA30" s="33"/>
      <c r="AB30" s="33">
        <v>0</v>
      </c>
      <c r="AC30" s="33"/>
      <c r="AD30" s="33">
        <v>0</v>
      </c>
      <c r="AE30" s="33"/>
      <c r="AF30" s="99"/>
    </row>
    <row r="31" spans="1:32" s="35" customFormat="1" ht="66.75" customHeight="1">
      <c r="A31" s="55" t="s">
        <v>30</v>
      </c>
      <c r="B31" s="56">
        <f>B32</f>
        <v>29265.500000000004</v>
      </c>
      <c r="C31" s="56">
        <f>C32</f>
        <v>5389.44059</v>
      </c>
      <c r="D31" s="56">
        <f>E31</f>
        <v>2747.02724</v>
      </c>
      <c r="E31" s="56">
        <f>E32</f>
        <v>2747.02724</v>
      </c>
      <c r="F31" s="34">
        <f>F32</f>
        <v>9.386572038748696</v>
      </c>
      <c r="G31" s="28">
        <f>G32</f>
        <v>50.970544978212665</v>
      </c>
      <c r="H31" s="56">
        <f>H32</f>
        <v>3073.6245900000004</v>
      </c>
      <c r="I31" s="56">
        <f>I32</f>
        <v>1817.1268499999999</v>
      </c>
      <c r="J31" s="56">
        <f aca="true" t="shared" si="6" ref="J31:AD31">J32</f>
        <v>2315.816</v>
      </c>
      <c r="K31" s="56">
        <f t="shared" si="6"/>
        <v>929.90039</v>
      </c>
      <c r="L31" s="56">
        <f t="shared" si="6"/>
        <v>1075.366</v>
      </c>
      <c r="M31" s="56"/>
      <c r="N31" s="56">
        <f t="shared" si="6"/>
        <v>4874.090999999999</v>
      </c>
      <c r="O31" s="56"/>
      <c r="P31" s="56">
        <f t="shared" si="6"/>
        <v>985.866</v>
      </c>
      <c r="Q31" s="56"/>
      <c r="R31" s="56">
        <f t="shared" si="6"/>
        <v>1316.166</v>
      </c>
      <c r="S31" s="56"/>
      <c r="T31" s="56">
        <f t="shared" si="6"/>
        <v>5057.05741</v>
      </c>
      <c r="U31" s="56"/>
      <c r="V31" s="56">
        <f t="shared" si="6"/>
        <v>748.966</v>
      </c>
      <c r="W31" s="56"/>
      <c r="X31" s="56">
        <f t="shared" si="6"/>
        <v>838.966</v>
      </c>
      <c r="Y31" s="56"/>
      <c r="Z31" s="56">
        <f t="shared" si="6"/>
        <v>2469.641</v>
      </c>
      <c r="AA31" s="56"/>
      <c r="AB31" s="56">
        <f t="shared" si="6"/>
        <v>787.966</v>
      </c>
      <c r="AC31" s="56"/>
      <c r="AD31" s="56">
        <f t="shared" si="6"/>
        <v>5721.974</v>
      </c>
      <c r="AE31" s="56"/>
      <c r="AF31" s="100"/>
    </row>
    <row r="32" spans="1:32" s="35" customFormat="1" ht="18.75">
      <c r="A32" s="57" t="s">
        <v>17</v>
      </c>
      <c r="B32" s="58">
        <f>B33+B34+B35+B36</f>
        <v>29265.500000000004</v>
      </c>
      <c r="C32" s="58">
        <f>C33+C34+C35+C36</f>
        <v>5389.44059</v>
      </c>
      <c r="D32" s="56">
        <f aca="true" t="shared" si="7" ref="D32:D72">E32</f>
        <v>2747.02724</v>
      </c>
      <c r="E32" s="58">
        <f>E33+E34+E35+E36</f>
        <v>2747.02724</v>
      </c>
      <c r="F32" s="34">
        <f>F33+F34+F35+F36</f>
        <v>9.386572038748696</v>
      </c>
      <c r="G32" s="28">
        <f>E32/C32*100</f>
        <v>50.970544978212665</v>
      </c>
      <c r="H32" s="58">
        <f>H33+H34+H35+H36</f>
        <v>3073.6245900000004</v>
      </c>
      <c r="I32" s="58">
        <f>I33+I34+I35+I36</f>
        <v>1817.1268499999999</v>
      </c>
      <c r="J32" s="58">
        <f aca="true" t="shared" si="8" ref="J32:AD32">J33+J34+J35+J36</f>
        <v>2315.816</v>
      </c>
      <c r="K32" s="58">
        <f t="shared" si="8"/>
        <v>929.90039</v>
      </c>
      <c r="L32" s="58">
        <f t="shared" si="8"/>
        <v>1075.366</v>
      </c>
      <c r="M32" s="58"/>
      <c r="N32" s="58">
        <f t="shared" si="8"/>
        <v>4874.090999999999</v>
      </c>
      <c r="O32" s="58"/>
      <c r="P32" s="58">
        <f t="shared" si="8"/>
        <v>985.866</v>
      </c>
      <c r="Q32" s="58"/>
      <c r="R32" s="58">
        <f t="shared" si="8"/>
        <v>1316.166</v>
      </c>
      <c r="S32" s="58"/>
      <c r="T32" s="58">
        <f t="shared" si="8"/>
        <v>5057.05741</v>
      </c>
      <c r="U32" s="58"/>
      <c r="V32" s="58">
        <f t="shared" si="8"/>
        <v>748.966</v>
      </c>
      <c r="W32" s="58"/>
      <c r="X32" s="58">
        <f t="shared" si="8"/>
        <v>838.966</v>
      </c>
      <c r="Y32" s="58"/>
      <c r="Z32" s="58">
        <f t="shared" si="8"/>
        <v>2469.641</v>
      </c>
      <c r="AA32" s="58"/>
      <c r="AB32" s="58">
        <f t="shared" si="8"/>
        <v>787.966</v>
      </c>
      <c r="AC32" s="58"/>
      <c r="AD32" s="58">
        <f t="shared" si="8"/>
        <v>5721.974</v>
      </c>
      <c r="AE32" s="58"/>
      <c r="AF32" s="100"/>
    </row>
    <row r="33" spans="1:32" s="35" customFormat="1" ht="18.75">
      <c r="A33" s="59" t="s">
        <v>23</v>
      </c>
      <c r="B33" s="56">
        <f aca="true" t="shared" si="9" ref="B33:C36">B39+B45+B51+B57</f>
        <v>0</v>
      </c>
      <c r="C33" s="56">
        <f t="shared" si="9"/>
        <v>0</v>
      </c>
      <c r="D33" s="56">
        <f t="shared" si="7"/>
        <v>0</v>
      </c>
      <c r="E33" s="56">
        <f>E39+E45+E51+E57</f>
        <v>0</v>
      </c>
      <c r="F33" s="28">
        <v>0</v>
      </c>
      <c r="G33" s="28">
        <v>0</v>
      </c>
      <c r="H33" s="56">
        <f>H39+H45+H51+H57</f>
        <v>0</v>
      </c>
      <c r="I33" s="56">
        <f>I39+I45+I51+I57</f>
        <v>0</v>
      </c>
      <c r="J33" s="56">
        <f>J39+J45+J51+J57</f>
        <v>0</v>
      </c>
      <c r="K33" s="56">
        <f>K39+K45+K51+K57</f>
        <v>0</v>
      </c>
      <c r="L33" s="56">
        <f>L39+L45+L51+L57</f>
        <v>0</v>
      </c>
      <c r="M33" s="56"/>
      <c r="N33" s="56">
        <f>N39+N45+N51+N57</f>
        <v>0</v>
      </c>
      <c r="O33" s="56"/>
      <c r="P33" s="56">
        <f>P39+P45+P51+P57</f>
        <v>0</v>
      </c>
      <c r="Q33" s="56"/>
      <c r="R33" s="56">
        <f>R39+R45+R51+R57</f>
        <v>0</v>
      </c>
      <c r="S33" s="56"/>
      <c r="T33" s="56">
        <f>T39+T45+T51+T57</f>
        <v>0</v>
      </c>
      <c r="U33" s="56"/>
      <c r="V33" s="56">
        <f>V39+V45+V51+V57</f>
        <v>0</v>
      </c>
      <c r="W33" s="56"/>
      <c r="X33" s="56">
        <f>X39+X45+X51+X57</f>
        <v>0</v>
      </c>
      <c r="Y33" s="56"/>
      <c r="Z33" s="56">
        <f>Z39+Z45+Z51+Z57</f>
        <v>0</v>
      </c>
      <c r="AA33" s="56"/>
      <c r="AB33" s="56">
        <f>AB39+AB45+AB51+AB57</f>
        <v>0</v>
      </c>
      <c r="AC33" s="56"/>
      <c r="AD33" s="56">
        <f>AD39+AD45+AD51+AD57</f>
        <v>0</v>
      </c>
      <c r="AE33" s="56"/>
      <c r="AF33" s="100"/>
    </row>
    <row r="34" spans="1:32" s="35" customFormat="1" ht="18.75">
      <c r="A34" s="59" t="s">
        <v>21</v>
      </c>
      <c r="B34" s="56">
        <f t="shared" si="9"/>
        <v>0</v>
      </c>
      <c r="C34" s="56">
        <f t="shared" si="9"/>
        <v>0</v>
      </c>
      <c r="D34" s="56">
        <f t="shared" si="7"/>
        <v>0</v>
      </c>
      <c r="E34" s="56">
        <f>E40+E46+E52+E58</f>
        <v>0</v>
      </c>
      <c r="F34" s="28">
        <v>0</v>
      </c>
      <c r="G34" s="28">
        <v>0</v>
      </c>
      <c r="H34" s="56">
        <f aca="true" t="shared" si="10" ref="H34:I36">H40+H46+H52+H58</f>
        <v>0</v>
      </c>
      <c r="I34" s="56">
        <f t="shared" si="10"/>
        <v>0</v>
      </c>
      <c r="J34" s="56">
        <f aca="true" t="shared" si="11" ref="J34:AD36">J40+J46+J52+J58</f>
        <v>0</v>
      </c>
      <c r="K34" s="56">
        <f t="shared" si="11"/>
        <v>0</v>
      </c>
      <c r="L34" s="56">
        <f t="shared" si="11"/>
        <v>0</v>
      </c>
      <c r="M34" s="56"/>
      <c r="N34" s="56">
        <f t="shared" si="11"/>
        <v>0</v>
      </c>
      <c r="O34" s="56"/>
      <c r="P34" s="56">
        <f t="shared" si="11"/>
        <v>0</v>
      </c>
      <c r="Q34" s="56"/>
      <c r="R34" s="56">
        <f t="shared" si="11"/>
        <v>0</v>
      </c>
      <c r="S34" s="56"/>
      <c r="T34" s="56">
        <f t="shared" si="11"/>
        <v>0</v>
      </c>
      <c r="U34" s="56"/>
      <c r="V34" s="56">
        <f t="shared" si="11"/>
        <v>0</v>
      </c>
      <c r="W34" s="56"/>
      <c r="X34" s="56">
        <f t="shared" si="11"/>
        <v>0</v>
      </c>
      <c r="Y34" s="56"/>
      <c r="Z34" s="56">
        <f t="shared" si="11"/>
        <v>0</v>
      </c>
      <c r="AA34" s="56"/>
      <c r="AB34" s="56">
        <f t="shared" si="11"/>
        <v>0</v>
      </c>
      <c r="AC34" s="56"/>
      <c r="AD34" s="56">
        <f t="shared" si="11"/>
        <v>0</v>
      </c>
      <c r="AE34" s="56"/>
      <c r="AF34" s="100"/>
    </row>
    <row r="35" spans="1:32" s="35" customFormat="1" ht="18.75">
      <c r="A35" s="59" t="s">
        <v>13</v>
      </c>
      <c r="B35" s="56">
        <f t="shared" si="9"/>
        <v>29265.500000000004</v>
      </c>
      <c r="C35" s="56">
        <f t="shared" si="9"/>
        <v>5389.44059</v>
      </c>
      <c r="D35" s="56">
        <f t="shared" si="7"/>
        <v>2747.02724</v>
      </c>
      <c r="E35" s="56">
        <f>E41+E47+E53+E59</f>
        <v>2747.02724</v>
      </c>
      <c r="F35" s="34">
        <f>E35/B35*100</f>
        <v>9.386572038748696</v>
      </c>
      <c r="G35" s="28">
        <f>E35/C35*100</f>
        <v>50.970544978212665</v>
      </c>
      <c r="H35" s="56">
        <f t="shared" si="10"/>
        <v>3073.6245900000004</v>
      </c>
      <c r="I35" s="56">
        <f t="shared" si="10"/>
        <v>1817.1268499999999</v>
      </c>
      <c r="J35" s="56">
        <f t="shared" si="11"/>
        <v>2315.816</v>
      </c>
      <c r="K35" s="56">
        <f t="shared" si="11"/>
        <v>929.90039</v>
      </c>
      <c r="L35" s="56">
        <f t="shared" si="11"/>
        <v>1075.366</v>
      </c>
      <c r="M35" s="56"/>
      <c r="N35" s="56">
        <f t="shared" si="11"/>
        <v>4874.090999999999</v>
      </c>
      <c r="O35" s="56"/>
      <c r="P35" s="56">
        <f t="shared" si="11"/>
        <v>985.866</v>
      </c>
      <c r="Q35" s="56"/>
      <c r="R35" s="56">
        <f t="shared" si="11"/>
        <v>1316.166</v>
      </c>
      <c r="S35" s="56"/>
      <c r="T35" s="56">
        <f t="shared" si="11"/>
        <v>5057.05741</v>
      </c>
      <c r="U35" s="56"/>
      <c r="V35" s="56">
        <f t="shared" si="11"/>
        <v>748.966</v>
      </c>
      <c r="W35" s="56"/>
      <c r="X35" s="56">
        <f t="shared" si="11"/>
        <v>838.966</v>
      </c>
      <c r="Y35" s="56"/>
      <c r="Z35" s="56">
        <f t="shared" si="11"/>
        <v>2469.641</v>
      </c>
      <c r="AA35" s="56"/>
      <c r="AB35" s="56">
        <f t="shared" si="11"/>
        <v>787.966</v>
      </c>
      <c r="AC35" s="56"/>
      <c r="AD35" s="56">
        <f t="shared" si="11"/>
        <v>5721.974</v>
      </c>
      <c r="AE35" s="56"/>
      <c r="AF35" s="100"/>
    </row>
    <row r="36" spans="1:32" s="35" customFormat="1" ht="18.75">
      <c r="A36" s="59" t="s">
        <v>28</v>
      </c>
      <c r="B36" s="56">
        <f t="shared" si="9"/>
        <v>0</v>
      </c>
      <c r="C36" s="56">
        <f t="shared" si="9"/>
        <v>0</v>
      </c>
      <c r="D36" s="56">
        <f t="shared" si="7"/>
        <v>0</v>
      </c>
      <c r="E36" s="56">
        <f>E42+E48+E54+E60</f>
        <v>0</v>
      </c>
      <c r="F36" s="28">
        <v>0</v>
      </c>
      <c r="G36" s="28">
        <v>0</v>
      </c>
      <c r="H36" s="30">
        <f t="shared" si="10"/>
        <v>0</v>
      </c>
      <c r="I36" s="30">
        <f t="shared" si="10"/>
        <v>0</v>
      </c>
      <c r="J36" s="30">
        <f t="shared" si="11"/>
        <v>0</v>
      </c>
      <c r="K36" s="30">
        <f t="shared" si="11"/>
        <v>0</v>
      </c>
      <c r="L36" s="30">
        <f t="shared" si="11"/>
        <v>0</v>
      </c>
      <c r="M36" s="30"/>
      <c r="N36" s="30">
        <f t="shared" si="11"/>
        <v>0</v>
      </c>
      <c r="O36" s="30"/>
      <c r="P36" s="30">
        <f t="shared" si="11"/>
        <v>0</v>
      </c>
      <c r="Q36" s="30"/>
      <c r="R36" s="30">
        <f t="shared" si="11"/>
        <v>0</v>
      </c>
      <c r="S36" s="30"/>
      <c r="T36" s="30">
        <f t="shared" si="11"/>
        <v>0</v>
      </c>
      <c r="U36" s="30"/>
      <c r="V36" s="30">
        <f t="shared" si="11"/>
        <v>0</v>
      </c>
      <c r="W36" s="30"/>
      <c r="X36" s="30">
        <f t="shared" si="11"/>
        <v>0</v>
      </c>
      <c r="Y36" s="30"/>
      <c r="Z36" s="30">
        <f t="shared" si="11"/>
        <v>0</v>
      </c>
      <c r="AA36" s="30"/>
      <c r="AB36" s="30">
        <f t="shared" si="11"/>
        <v>0</v>
      </c>
      <c r="AC36" s="30"/>
      <c r="AD36" s="30">
        <f t="shared" si="11"/>
        <v>0</v>
      </c>
      <c r="AE36" s="30"/>
      <c r="AF36" s="100"/>
    </row>
    <row r="37" spans="1:32" s="29" customFormat="1" ht="37.5">
      <c r="A37" s="62" t="s">
        <v>31</v>
      </c>
      <c r="B37" s="30">
        <f>B38</f>
        <v>166.6</v>
      </c>
      <c r="C37" s="33">
        <f>C38</f>
        <v>89.33359</v>
      </c>
      <c r="D37" s="30">
        <f t="shared" si="7"/>
        <v>89.32932</v>
      </c>
      <c r="E37" s="4">
        <f>E38</f>
        <v>89.32932</v>
      </c>
      <c r="F37" s="34">
        <f>E37/B37*100</f>
        <v>53.61903961584634</v>
      </c>
      <c r="G37" s="28">
        <f>E37/C37*100</f>
        <v>99.99522016298684</v>
      </c>
      <c r="H37" s="30">
        <f>H38</f>
        <v>60.98359</v>
      </c>
      <c r="I37" s="4">
        <f>I38</f>
        <v>59.38932</v>
      </c>
      <c r="J37" s="30">
        <f>J38</f>
        <v>28.35</v>
      </c>
      <c r="K37" s="30">
        <f>K38</f>
        <v>29.94</v>
      </c>
      <c r="L37" s="30">
        <f>L38</f>
        <v>0</v>
      </c>
      <c r="M37" s="4"/>
      <c r="N37" s="30">
        <f>N38</f>
        <v>0</v>
      </c>
      <c r="O37" s="4"/>
      <c r="P37" s="30">
        <f>P38</f>
        <v>0</v>
      </c>
      <c r="Q37" s="4"/>
      <c r="R37" s="30">
        <f>R38</f>
        <v>0</v>
      </c>
      <c r="S37" s="4"/>
      <c r="T37" s="30">
        <f>T38</f>
        <v>77.26641</v>
      </c>
      <c r="U37" s="4"/>
      <c r="V37" s="30">
        <f>V38</f>
        <v>0</v>
      </c>
      <c r="W37" s="4"/>
      <c r="X37" s="30">
        <f>X38</f>
        <v>0</v>
      </c>
      <c r="Y37" s="4"/>
      <c r="Z37" s="30">
        <f>Z38</f>
        <v>0</v>
      </c>
      <c r="AA37" s="4"/>
      <c r="AB37" s="30">
        <f>AB38</f>
        <v>0</v>
      </c>
      <c r="AC37" s="4"/>
      <c r="AD37" s="30">
        <f>AD38</f>
        <v>0</v>
      </c>
      <c r="AE37" s="5"/>
      <c r="AF37" s="93"/>
    </row>
    <row r="38" spans="1:32" s="29" customFormat="1" ht="18.75">
      <c r="A38" s="63" t="s">
        <v>17</v>
      </c>
      <c r="B38" s="33">
        <f>B39+B40+B41+B42</f>
        <v>166.6</v>
      </c>
      <c r="C38" s="33">
        <f>C39+C40+C41+C42</f>
        <v>89.33359</v>
      </c>
      <c r="D38" s="30">
        <f t="shared" si="7"/>
        <v>89.32932</v>
      </c>
      <c r="E38" s="33">
        <f>E39+E40+E41+E42</f>
        <v>89.32932</v>
      </c>
      <c r="F38" s="34">
        <f>E38/B38*100</f>
        <v>53.61903961584634</v>
      </c>
      <c r="G38" s="28">
        <f>E38/C38*100</f>
        <v>99.99522016298684</v>
      </c>
      <c r="H38" s="33">
        <f>H39+H40+H41+H42</f>
        <v>60.98359</v>
      </c>
      <c r="I38" s="33">
        <f>I39+I40+I41+I42</f>
        <v>59.38932</v>
      </c>
      <c r="J38" s="33">
        <f>J39+J40+J41+J42</f>
        <v>28.35</v>
      </c>
      <c r="K38" s="33">
        <f>K39+K40+K41+K42</f>
        <v>29.94</v>
      </c>
      <c r="L38" s="33">
        <f>L39+L40+L41+L42</f>
        <v>0</v>
      </c>
      <c r="M38" s="33"/>
      <c r="N38" s="33">
        <f>N39+N40+N41+N42</f>
        <v>0</v>
      </c>
      <c r="O38" s="33"/>
      <c r="P38" s="33">
        <f>P39+P40+P41+P42</f>
        <v>0</v>
      </c>
      <c r="Q38" s="33"/>
      <c r="R38" s="33">
        <f>R39+R40+R41+R42</f>
        <v>0</v>
      </c>
      <c r="S38" s="33"/>
      <c r="T38" s="33">
        <f>T39+T40+T41+T42</f>
        <v>77.26641</v>
      </c>
      <c r="U38" s="33"/>
      <c r="V38" s="33">
        <f>V39+V40+V41+V42</f>
        <v>0</v>
      </c>
      <c r="W38" s="33"/>
      <c r="X38" s="33">
        <f>X39+X40+X41+X42</f>
        <v>0</v>
      </c>
      <c r="Y38" s="33"/>
      <c r="Z38" s="33">
        <f>Z39+Z40+Z41+Z42</f>
        <v>0</v>
      </c>
      <c r="AA38" s="33"/>
      <c r="AB38" s="33">
        <f>AB39+AB40+AB41+AB42</f>
        <v>0</v>
      </c>
      <c r="AC38" s="33"/>
      <c r="AD38" s="33">
        <f>AD39+AD40+AD41+AD42</f>
        <v>0</v>
      </c>
      <c r="AE38" s="33"/>
      <c r="AF38" s="94"/>
    </row>
    <row r="39" spans="1:32" s="29" customFormat="1" ht="18.75">
      <c r="A39" s="64" t="s">
        <v>23</v>
      </c>
      <c r="B39" s="30">
        <f>H39+J39+L39+N39+P39+R39+T39+V39+X39+Z39+AB39+AD39</f>
        <v>0</v>
      </c>
      <c r="C39" s="30">
        <f>H39</f>
        <v>0</v>
      </c>
      <c r="D39" s="30">
        <f t="shared" si="7"/>
        <v>0</v>
      </c>
      <c r="E39" s="30">
        <v>0</v>
      </c>
      <c r="F39" s="28">
        <v>0</v>
      </c>
      <c r="G39" s="28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/>
      <c r="N39" s="30">
        <v>0</v>
      </c>
      <c r="O39" s="30"/>
      <c r="P39" s="30">
        <v>0</v>
      </c>
      <c r="Q39" s="30"/>
      <c r="R39" s="30">
        <v>0</v>
      </c>
      <c r="S39" s="30"/>
      <c r="T39" s="30">
        <v>0</v>
      </c>
      <c r="U39" s="30"/>
      <c r="V39" s="30">
        <v>0</v>
      </c>
      <c r="W39" s="30"/>
      <c r="X39" s="30">
        <v>0</v>
      </c>
      <c r="Y39" s="30"/>
      <c r="Z39" s="30">
        <v>0</v>
      </c>
      <c r="AA39" s="30"/>
      <c r="AB39" s="30">
        <v>0</v>
      </c>
      <c r="AC39" s="30"/>
      <c r="AD39" s="30">
        <v>0</v>
      </c>
      <c r="AE39" s="30"/>
      <c r="AF39" s="94"/>
    </row>
    <row r="40" spans="1:32" s="29" customFormat="1" ht="18.75">
      <c r="A40" s="64" t="s">
        <v>21</v>
      </c>
      <c r="B40" s="30">
        <f>H40+J40+L40+N40+P40+R40+T40+V40+X40+Z40+AB40+AD40</f>
        <v>0</v>
      </c>
      <c r="C40" s="30">
        <f>H40</f>
        <v>0</v>
      </c>
      <c r="D40" s="30">
        <f t="shared" si="7"/>
        <v>0</v>
      </c>
      <c r="E40" s="30">
        <v>0</v>
      </c>
      <c r="F40" s="28">
        <v>0</v>
      </c>
      <c r="G40" s="28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/>
      <c r="N40" s="30">
        <v>0</v>
      </c>
      <c r="O40" s="30"/>
      <c r="P40" s="30">
        <v>0</v>
      </c>
      <c r="Q40" s="30"/>
      <c r="R40" s="30">
        <v>0</v>
      </c>
      <c r="S40" s="30"/>
      <c r="T40" s="30">
        <v>0</v>
      </c>
      <c r="U40" s="30"/>
      <c r="V40" s="30">
        <v>0</v>
      </c>
      <c r="W40" s="30"/>
      <c r="X40" s="30">
        <v>0</v>
      </c>
      <c r="Y40" s="30"/>
      <c r="Z40" s="30">
        <v>0</v>
      </c>
      <c r="AA40" s="30"/>
      <c r="AB40" s="30">
        <v>0</v>
      </c>
      <c r="AC40" s="30"/>
      <c r="AD40" s="30">
        <v>0</v>
      </c>
      <c r="AE40" s="30"/>
      <c r="AF40" s="94"/>
    </row>
    <row r="41" spans="1:32" s="29" customFormat="1" ht="18.75">
      <c r="A41" s="64" t="s">
        <v>13</v>
      </c>
      <c r="B41" s="30">
        <f>H41+J41+L41+N41+P41+R41+T41+V41+X41+Z41+AB41+AD41</f>
        <v>166.6</v>
      </c>
      <c r="C41" s="31">
        <f>H41+J41</f>
        <v>89.33359</v>
      </c>
      <c r="D41" s="31">
        <f>E41</f>
        <v>89.32932</v>
      </c>
      <c r="E41" s="4">
        <f>I41+K41</f>
        <v>89.32932</v>
      </c>
      <c r="F41" s="34">
        <f>E41/B41*100</f>
        <v>53.61903961584634</v>
      </c>
      <c r="G41" s="28">
        <f>E41/C41*100</f>
        <v>99.99522016298684</v>
      </c>
      <c r="H41" s="30">
        <v>60.98359</v>
      </c>
      <c r="I41" s="30">
        <v>59.38932</v>
      </c>
      <c r="J41" s="30">
        <v>28.35</v>
      </c>
      <c r="K41" s="30">
        <v>29.94</v>
      </c>
      <c r="L41" s="30">
        <v>0</v>
      </c>
      <c r="M41" s="30"/>
      <c r="N41" s="30">
        <v>0</v>
      </c>
      <c r="O41" s="30"/>
      <c r="P41" s="30">
        <v>0</v>
      </c>
      <c r="Q41" s="30"/>
      <c r="R41" s="30">
        <v>0</v>
      </c>
      <c r="S41" s="30"/>
      <c r="T41" s="30">
        <v>77.26641</v>
      </c>
      <c r="U41" s="30"/>
      <c r="V41" s="30">
        <v>0</v>
      </c>
      <c r="W41" s="30"/>
      <c r="X41" s="30">
        <v>0</v>
      </c>
      <c r="Y41" s="30"/>
      <c r="Z41" s="30">
        <v>0</v>
      </c>
      <c r="AA41" s="30"/>
      <c r="AB41" s="30">
        <v>0</v>
      </c>
      <c r="AC41" s="30"/>
      <c r="AD41" s="30">
        <v>0</v>
      </c>
      <c r="AE41" s="30"/>
      <c r="AF41" s="94"/>
    </row>
    <row r="42" spans="1:32" s="29" customFormat="1" ht="18.75">
      <c r="A42" s="64" t="s">
        <v>28</v>
      </c>
      <c r="B42" s="30">
        <f>H42+J42+L42+N42+P42+R42+T42+V42+X42+Z42+AB42+AD42</f>
        <v>0</v>
      </c>
      <c r="C42" s="30">
        <f>H42</f>
        <v>0</v>
      </c>
      <c r="D42" s="30">
        <f t="shared" si="7"/>
        <v>0</v>
      </c>
      <c r="E42" s="30">
        <v>0</v>
      </c>
      <c r="F42" s="28">
        <v>0</v>
      </c>
      <c r="G42" s="28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/>
      <c r="N42" s="30">
        <v>0</v>
      </c>
      <c r="O42" s="30"/>
      <c r="P42" s="30">
        <v>0</v>
      </c>
      <c r="Q42" s="30"/>
      <c r="R42" s="30">
        <v>0</v>
      </c>
      <c r="S42" s="30"/>
      <c r="T42" s="30">
        <v>0</v>
      </c>
      <c r="U42" s="30"/>
      <c r="V42" s="30">
        <v>0</v>
      </c>
      <c r="W42" s="30"/>
      <c r="X42" s="30">
        <v>0</v>
      </c>
      <c r="Y42" s="30"/>
      <c r="Z42" s="30">
        <v>0</v>
      </c>
      <c r="AA42" s="30"/>
      <c r="AB42" s="30">
        <v>0</v>
      </c>
      <c r="AC42" s="30"/>
      <c r="AD42" s="30">
        <v>0</v>
      </c>
      <c r="AE42" s="30"/>
      <c r="AF42" s="95"/>
    </row>
    <row r="43" spans="1:32" s="29" customFormat="1" ht="56.25">
      <c r="A43" s="65" t="s">
        <v>32</v>
      </c>
      <c r="B43" s="30">
        <f>B44</f>
        <v>1799.6000000000001</v>
      </c>
      <c r="C43" s="33">
        <f>C44</f>
        <v>417.132</v>
      </c>
      <c r="D43" s="30">
        <f t="shared" si="7"/>
        <v>410.63748999999996</v>
      </c>
      <c r="E43" s="4">
        <f aca="true" t="shared" si="12" ref="E43:K43">E44</f>
        <v>410.63748999999996</v>
      </c>
      <c r="F43" s="34">
        <f t="shared" si="12"/>
        <v>22.818264614358743</v>
      </c>
      <c r="G43" s="28">
        <f t="shared" si="12"/>
        <v>98.44305639461848</v>
      </c>
      <c r="H43" s="30">
        <f t="shared" si="12"/>
        <v>341.666</v>
      </c>
      <c r="I43" s="4">
        <f t="shared" si="12"/>
        <v>320.78702</v>
      </c>
      <c r="J43" s="30">
        <f t="shared" si="12"/>
        <v>75.466</v>
      </c>
      <c r="K43" s="30">
        <f t="shared" si="12"/>
        <v>89.85047</v>
      </c>
      <c r="L43" s="30">
        <f>L44</f>
        <v>287.966</v>
      </c>
      <c r="M43" s="4"/>
      <c r="N43" s="30">
        <f>N44</f>
        <v>108.266</v>
      </c>
      <c r="O43" s="4"/>
      <c r="P43" s="30">
        <f>P44</f>
        <v>254.966</v>
      </c>
      <c r="Q43" s="4"/>
      <c r="R43" s="30">
        <f>R44</f>
        <v>376.766</v>
      </c>
      <c r="S43" s="4"/>
      <c r="T43" s="30">
        <f>T44</f>
        <v>49.066</v>
      </c>
      <c r="U43" s="4"/>
      <c r="V43" s="30">
        <f>V44</f>
        <v>49.066</v>
      </c>
      <c r="W43" s="4"/>
      <c r="X43" s="30">
        <f>X44</f>
        <v>89.066</v>
      </c>
      <c r="Y43" s="4"/>
      <c r="Z43" s="30">
        <f>Z44</f>
        <v>43.666</v>
      </c>
      <c r="AA43" s="4"/>
      <c r="AB43" s="30">
        <f>AB44</f>
        <v>63.066</v>
      </c>
      <c r="AC43" s="4"/>
      <c r="AD43" s="30">
        <f>AD44</f>
        <v>60.574</v>
      </c>
      <c r="AE43" s="5"/>
      <c r="AF43" s="93" t="s">
        <v>53</v>
      </c>
    </row>
    <row r="44" spans="1:32" s="29" customFormat="1" ht="18.75">
      <c r="A44" s="63" t="s">
        <v>17</v>
      </c>
      <c r="B44" s="33">
        <f>B45+B46+B47+B48</f>
        <v>1799.6000000000001</v>
      </c>
      <c r="C44" s="33">
        <f>C45+C46+C47+C48</f>
        <v>417.132</v>
      </c>
      <c r="D44" s="30">
        <f t="shared" si="7"/>
        <v>410.63748999999996</v>
      </c>
      <c r="E44" s="33">
        <f>E45+E46+E47+E48</f>
        <v>410.63748999999996</v>
      </c>
      <c r="F44" s="34">
        <f>F45+F46+F47+F48</f>
        <v>22.818264614358743</v>
      </c>
      <c r="G44" s="28">
        <f>E44/C44*100</f>
        <v>98.44305639461848</v>
      </c>
      <c r="H44" s="33">
        <f>H45+H46+H47+H48</f>
        <v>341.666</v>
      </c>
      <c r="I44" s="33">
        <f>I45+I46+I47+I48</f>
        <v>320.78702</v>
      </c>
      <c r="J44" s="33">
        <f>J45+J46+J47+J48</f>
        <v>75.466</v>
      </c>
      <c r="K44" s="33">
        <f>K45+K46+K47+K48</f>
        <v>89.85047</v>
      </c>
      <c r="L44" s="33">
        <f>L45+L46+L47+L48</f>
        <v>287.966</v>
      </c>
      <c r="M44" s="33"/>
      <c r="N44" s="33">
        <f>N45+N46+N47+N48</f>
        <v>108.266</v>
      </c>
      <c r="O44" s="33"/>
      <c r="P44" s="33">
        <f>P45+P46+P47+P48</f>
        <v>254.966</v>
      </c>
      <c r="Q44" s="33"/>
      <c r="R44" s="33">
        <f>R45+R46+R47+R48</f>
        <v>376.766</v>
      </c>
      <c r="S44" s="33"/>
      <c r="T44" s="33">
        <f>T45+T46+T47+T48</f>
        <v>49.066</v>
      </c>
      <c r="U44" s="33"/>
      <c r="V44" s="33">
        <f>V45+V46+V47+V48</f>
        <v>49.066</v>
      </c>
      <c r="W44" s="33"/>
      <c r="X44" s="33">
        <f>X45+X46+X47+X48</f>
        <v>89.066</v>
      </c>
      <c r="Y44" s="33"/>
      <c r="Z44" s="33">
        <f>Z45+Z46+Z47+Z48</f>
        <v>43.666</v>
      </c>
      <c r="AA44" s="33"/>
      <c r="AB44" s="33">
        <f>AB45+AB46+AB47+AB48</f>
        <v>63.066</v>
      </c>
      <c r="AC44" s="33"/>
      <c r="AD44" s="33">
        <f>AD45+AD46+AD47+AD48</f>
        <v>60.574</v>
      </c>
      <c r="AE44" s="33"/>
      <c r="AF44" s="94"/>
    </row>
    <row r="45" spans="1:32" s="29" customFormat="1" ht="18.75">
      <c r="A45" s="64" t="s">
        <v>23</v>
      </c>
      <c r="B45" s="30">
        <f>H45+J45+L45+N45+P45+R45+T45+V45+X45+Z45+AB45+AD45</f>
        <v>0</v>
      </c>
      <c r="C45" s="30">
        <f>H45</f>
        <v>0</v>
      </c>
      <c r="D45" s="30">
        <f t="shared" si="7"/>
        <v>0</v>
      </c>
      <c r="E45" s="30">
        <v>0</v>
      </c>
      <c r="F45" s="28">
        <v>0</v>
      </c>
      <c r="G45" s="28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/>
      <c r="N45" s="30">
        <v>0</v>
      </c>
      <c r="O45" s="30"/>
      <c r="P45" s="30">
        <v>0</v>
      </c>
      <c r="Q45" s="30"/>
      <c r="R45" s="30">
        <v>0</v>
      </c>
      <c r="S45" s="30"/>
      <c r="T45" s="30">
        <v>0</v>
      </c>
      <c r="U45" s="30"/>
      <c r="V45" s="30">
        <v>0</v>
      </c>
      <c r="W45" s="30"/>
      <c r="X45" s="30">
        <v>0</v>
      </c>
      <c r="Y45" s="30"/>
      <c r="Z45" s="30">
        <v>0</v>
      </c>
      <c r="AA45" s="30"/>
      <c r="AB45" s="30">
        <v>0</v>
      </c>
      <c r="AC45" s="30"/>
      <c r="AD45" s="30">
        <v>0</v>
      </c>
      <c r="AE45" s="30"/>
      <c r="AF45" s="94"/>
    </row>
    <row r="46" spans="1:32" s="29" customFormat="1" ht="18.75">
      <c r="A46" s="64" t="s">
        <v>21</v>
      </c>
      <c r="B46" s="30">
        <f>H46+J46+L46+N46+P46+R46+T46+V46+X46+Z46+AB46+AD46</f>
        <v>0</v>
      </c>
      <c r="C46" s="30">
        <f>H46</f>
        <v>0</v>
      </c>
      <c r="D46" s="30">
        <f t="shared" si="7"/>
        <v>0</v>
      </c>
      <c r="E46" s="30">
        <v>0</v>
      </c>
      <c r="F46" s="28">
        <v>0</v>
      </c>
      <c r="G46" s="28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/>
      <c r="N46" s="30">
        <v>0</v>
      </c>
      <c r="O46" s="30"/>
      <c r="P46" s="30">
        <v>0</v>
      </c>
      <c r="Q46" s="30"/>
      <c r="R46" s="30">
        <v>0</v>
      </c>
      <c r="S46" s="30"/>
      <c r="T46" s="30">
        <v>0</v>
      </c>
      <c r="U46" s="30"/>
      <c r="V46" s="30">
        <v>0</v>
      </c>
      <c r="W46" s="30"/>
      <c r="X46" s="30">
        <v>0</v>
      </c>
      <c r="Y46" s="30"/>
      <c r="Z46" s="30">
        <v>0</v>
      </c>
      <c r="AA46" s="30"/>
      <c r="AB46" s="30">
        <v>0</v>
      </c>
      <c r="AC46" s="30"/>
      <c r="AD46" s="30">
        <v>0</v>
      </c>
      <c r="AE46" s="30"/>
      <c r="AF46" s="94"/>
    </row>
    <row r="47" spans="1:32" s="29" customFormat="1" ht="18.75">
      <c r="A47" s="64" t="s">
        <v>13</v>
      </c>
      <c r="B47" s="30">
        <f>H47+J47+L47+N47+P47+R47+T47+V47+X47+Z47+AB47+AD47</f>
        <v>1799.6000000000001</v>
      </c>
      <c r="C47" s="31">
        <f>H47+J47</f>
        <v>417.132</v>
      </c>
      <c r="D47" s="31">
        <f>E47</f>
        <v>410.63748999999996</v>
      </c>
      <c r="E47" s="4">
        <f>I47+K47</f>
        <v>410.63748999999996</v>
      </c>
      <c r="F47" s="34">
        <f>E47/B47*100</f>
        <v>22.818264614358743</v>
      </c>
      <c r="G47" s="28">
        <f>E47/C47*100</f>
        <v>98.44305639461848</v>
      </c>
      <c r="H47" s="30">
        <v>341.666</v>
      </c>
      <c r="I47" s="30">
        <v>320.78702</v>
      </c>
      <c r="J47" s="30">
        <v>75.466</v>
      </c>
      <c r="K47" s="30">
        <v>89.85047</v>
      </c>
      <c r="L47" s="30">
        <v>287.966</v>
      </c>
      <c r="M47" s="30"/>
      <c r="N47" s="30">
        <v>108.266</v>
      </c>
      <c r="O47" s="30"/>
      <c r="P47" s="30">
        <v>254.966</v>
      </c>
      <c r="Q47" s="30"/>
      <c r="R47" s="30">
        <v>376.766</v>
      </c>
      <c r="S47" s="30"/>
      <c r="T47" s="30">
        <v>49.066</v>
      </c>
      <c r="U47" s="30"/>
      <c r="V47" s="30">
        <v>49.066</v>
      </c>
      <c r="W47" s="30"/>
      <c r="X47" s="30">
        <v>89.066</v>
      </c>
      <c r="Y47" s="30"/>
      <c r="Z47" s="30">
        <v>43.666</v>
      </c>
      <c r="AA47" s="30"/>
      <c r="AB47" s="30">
        <v>63.066</v>
      </c>
      <c r="AC47" s="30"/>
      <c r="AD47" s="30">
        <v>60.574</v>
      </c>
      <c r="AE47" s="30"/>
      <c r="AF47" s="94"/>
    </row>
    <row r="48" spans="1:32" s="29" customFormat="1" ht="18.75">
      <c r="A48" s="64" t="s">
        <v>28</v>
      </c>
      <c r="B48" s="30">
        <f>H48+J48+L48+N48+P48+R48+T48+V48+X48+Z48+AB48+AD48</f>
        <v>0</v>
      </c>
      <c r="C48" s="30">
        <f>H48</f>
        <v>0</v>
      </c>
      <c r="D48" s="30">
        <f t="shared" si="7"/>
        <v>0</v>
      </c>
      <c r="E48" s="30">
        <v>0</v>
      </c>
      <c r="F48" s="28">
        <v>0</v>
      </c>
      <c r="G48" s="28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>
        <v>0</v>
      </c>
      <c r="O48" s="30"/>
      <c r="P48" s="30">
        <v>0</v>
      </c>
      <c r="Q48" s="30"/>
      <c r="R48" s="30">
        <v>0</v>
      </c>
      <c r="S48" s="30"/>
      <c r="T48" s="30">
        <v>0</v>
      </c>
      <c r="U48" s="30"/>
      <c r="V48" s="30">
        <v>0</v>
      </c>
      <c r="W48" s="30"/>
      <c r="X48" s="30">
        <v>0</v>
      </c>
      <c r="Y48" s="30"/>
      <c r="Z48" s="30">
        <v>0</v>
      </c>
      <c r="AA48" s="30"/>
      <c r="AB48" s="30">
        <v>0</v>
      </c>
      <c r="AC48" s="30"/>
      <c r="AD48" s="30">
        <v>0</v>
      </c>
      <c r="AE48" s="30"/>
      <c r="AF48" s="95"/>
    </row>
    <row r="49" spans="1:32" s="29" customFormat="1" ht="122.25" customHeight="1">
      <c r="A49" s="65" t="s">
        <v>33</v>
      </c>
      <c r="B49" s="30">
        <f>B50</f>
        <v>25206.4</v>
      </c>
      <c r="C49" s="33">
        <f>C50</f>
        <v>3809.875</v>
      </c>
      <c r="D49" s="30">
        <f t="shared" si="7"/>
        <v>2008.9051599999998</v>
      </c>
      <c r="E49" s="4">
        <f aca="true" t="shared" si="13" ref="E49:K49">E50</f>
        <v>2008.9051599999998</v>
      </c>
      <c r="F49" s="34">
        <f t="shared" si="13"/>
        <v>7.9698217912911</v>
      </c>
      <c r="G49" s="28">
        <f t="shared" si="13"/>
        <v>52.72889950457692</v>
      </c>
      <c r="H49" s="30">
        <f t="shared" si="13"/>
        <v>2223.175</v>
      </c>
      <c r="I49" s="4">
        <f t="shared" si="13"/>
        <v>1317.33316</v>
      </c>
      <c r="J49" s="30">
        <f t="shared" si="13"/>
        <v>1586.7</v>
      </c>
      <c r="K49" s="30">
        <f t="shared" si="13"/>
        <v>691.572</v>
      </c>
      <c r="L49" s="30">
        <f>L50</f>
        <v>699.9</v>
      </c>
      <c r="M49" s="4"/>
      <c r="N49" s="30">
        <f>N50</f>
        <v>4043.825</v>
      </c>
      <c r="O49" s="4"/>
      <c r="P49" s="30">
        <f>P50</f>
        <v>699.9</v>
      </c>
      <c r="Q49" s="4"/>
      <c r="R49" s="30">
        <f>R50</f>
        <v>938.4</v>
      </c>
      <c r="S49" s="4"/>
      <c r="T49" s="30">
        <f>T50</f>
        <v>4930.725</v>
      </c>
      <c r="U49" s="4"/>
      <c r="V49" s="30">
        <f>V50</f>
        <v>699.9</v>
      </c>
      <c r="W49" s="4"/>
      <c r="X49" s="30">
        <f>X50</f>
        <v>699.9</v>
      </c>
      <c r="Y49" s="4"/>
      <c r="Z49" s="30">
        <f>Z50</f>
        <v>2425.975</v>
      </c>
      <c r="AA49" s="4"/>
      <c r="AB49" s="30">
        <f>AB50</f>
        <v>699.9</v>
      </c>
      <c r="AC49" s="4"/>
      <c r="AD49" s="30">
        <f>AD50</f>
        <v>5558.1</v>
      </c>
      <c r="AE49" s="5"/>
      <c r="AF49" s="101" t="s">
        <v>45</v>
      </c>
    </row>
    <row r="50" spans="1:32" s="29" customFormat="1" ht="20.25" customHeight="1">
      <c r="A50" s="63" t="s">
        <v>17</v>
      </c>
      <c r="B50" s="33">
        <f>B51+B52+B53+B54</f>
        <v>25206.4</v>
      </c>
      <c r="C50" s="33">
        <f>C51+C52+C53+C54</f>
        <v>3809.875</v>
      </c>
      <c r="D50" s="30">
        <f t="shared" si="7"/>
        <v>2008.9051599999998</v>
      </c>
      <c r="E50" s="33">
        <f>E51+E52+E53+E54</f>
        <v>2008.9051599999998</v>
      </c>
      <c r="F50" s="34">
        <f>F51+F52+F53+F54</f>
        <v>7.9698217912911</v>
      </c>
      <c r="G50" s="28">
        <f>E50/C50*100</f>
        <v>52.72889950457692</v>
      </c>
      <c r="H50" s="33">
        <f>H51+H52+H53+H54</f>
        <v>2223.175</v>
      </c>
      <c r="I50" s="33">
        <f>I51+I52+I53+I54</f>
        <v>1317.33316</v>
      </c>
      <c r="J50" s="33">
        <f>J51+J52+J53+J54</f>
        <v>1586.7</v>
      </c>
      <c r="K50" s="33">
        <f>K51+K52+K53+K54</f>
        <v>691.572</v>
      </c>
      <c r="L50" s="33">
        <f>L51+L52+L53+L54</f>
        <v>699.9</v>
      </c>
      <c r="M50" s="33"/>
      <c r="N50" s="33">
        <f>N51+N52+N53+N54</f>
        <v>4043.825</v>
      </c>
      <c r="O50" s="33"/>
      <c r="P50" s="33">
        <f>P51+P52+P53+P54</f>
        <v>699.9</v>
      </c>
      <c r="Q50" s="33"/>
      <c r="R50" s="33">
        <f>R51+R52+R53+R54</f>
        <v>938.4</v>
      </c>
      <c r="S50" s="33"/>
      <c r="T50" s="33">
        <f>T51+T52+T53+T54</f>
        <v>4930.725</v>
      </c>
      <c r="U50" s="33"/>
      <c r="V50" s="33">
        <f>V51+V52+V53+V54</f>
        <v>699.9</v>
      </c>
      <c r="W50" s="33"/>
      <c r="X50" s="33">
        <f>X51+X52+X53+X54</f>
        <v>699.9</v>
      </c>
      <c r="Y50" s="33"/>
      <c r="Z50" s="33">
        <f>Z51+Z52+Z53+Z54</f>
        <v>2425.975</v>
      </c>
      <c r="AA50" s="33"/>
      <c r="AB50" s="33">
        <f>AB51+AB52+AB53+AB54</f>
        <v>699.9</v>
      </c>
      <c r="AC50" s="33"/>
      <c r="AD50" s="33">
        <f>AD51+AD52+AD53+AD54</f>
        <v>5558.1</v>
      </c>
      <c r="AE50" s="33"/>
      <c r="AF50" s="102"/>
    </row>
    <row r="51" spans="1:32" s="29" customFormat="1" ht="18.75">
      <c r="A51" s="64" t="s">
        <v>23</v>
      </c>
      <c r="B51" s="30">
        <f>H51+J51+L51+N51+P51+R51+T51+V51+X51+Z51+AB51+AD51</f>
        <v>0</v>
      </c>
      <c r="C51" s="30">
        <f>H51</f>
        <v>0</v>
      </c>
      <c r="D51" s="30">
        <f t="shared" si="7"/>
        <v>0</v>
      </c>
      <c r="E51" s="30">
        <v>0</v>
      </c>
      <c r="F51" s="28">
        <v>0</v>
      </c>
      <c r="G51" s="28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/>
      <c r="N51" s="30">
        <v>0</v>
      </c>
      <c r="O51" s="30"/>
      <c r="P51" s="30">
        <v>0</v>
      </c>
      <c r="Q51" s="30"/>
      <c r="R51" s="30">
        <v>0</v>
      </c>
      <c r="S51" s="30"/>
      <c r="T51" s="30">
        <v>0</v>
      </c>
      <c r="U51" s="30"/>
      <c r="V51" s="30">
        <v>0</v>
      </c>
      <c r="W51" s="30"/>
      <c r="X51" s="30">
        <v>0</v>
      </c>
      <c r="Y51" s="30"/>
      <c r="Z51" s="30">
        <v>0</v>
      </c>
      <c r="AA51" s="30"/>
      <c r="AB51" s="30">
        <v>0</v>
      </c>
      <c r="AC51" s="30"/>
      <c r="AD51" s="30">
        <v>0</v>
      </c>
      <c r="AE51" s="30"/>
      <c r="AF51" s="102"/>
    </row>
    <row r="52" spans="1:32" s="29" customFormat="1" ht="18.75">
      <c r="A52" s="64" t="s">
        <v>21</v>
      </c>
      <c r="B52" s="30">
        <f>H52+J52+L52+N52+P52+R52+T52+V52+X52+Z52+AB52+AD52</f>
        <v>0</v>
      </c>
      <c r="C52" s="30">
        <f>H52</f>
        <v>0</v>
      </c>
      <c r="D52" s="30">
        <f t="shared" si="7"/>
        <v>0</v>
      </c>
      <c r="E52" s="30">
        <v>0</v>
      </c>
      <c r="F52" s="28">
        <v>0</v>
      </c>
      <c r="G52" s="28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/>
      <c r="N52" s="30">
        <v>0</v>
      </c>
      <c r="O52" s="30"/>
      <c r="P52" s="30">
        <v>0</v>
      </c>
      <c r="Q52" s="30"/>
      <c r="R52" s="30">
        <v>0</v>
      </c>
      <c r="S52" s="30"/>
      <c r="T52" s="30">
        <v>0</v>
      </c>
      <c r="U52" s="30"/>
      <c r="V52" s="30">
        <v>0</v>
      </c>
      <c r="W52" s="30"/>
      <c r="X52" s="30">
        <v>0</v>
      </c>
      <c r="Y52" s="30"/>
      <c r="Z52" s="30">
        <v>0</v>
      </c>
      <c r="AA52" s="30"/>
      <c r="AB52" s="30">
        <v>0</v>
      </c>
      <c r="AC52" s="30"/>
      <c r="AD52" s="30">
        <v>0</v>
      </c>
      <c r="AE52" s="30"/>
      <c r="AF52" s="102"/>
    </row>
    <row r="53" spans="1:32" s="35" customFormat="1" ht="18.75">
      <c r="A53" s="64" t="s">
        <v>13</v>
      </c>
      <c r="B53" s="30">
        <f>H53+J53+L53+N53+P53+R53+T53+V53+X53+Z53+AB53+AD53</f>
        <v>25206.4</v>
      </c>
      <c r="C53" s="31">
        <f>H53+J53</f>
        <v>3809.875</v>
      </c>
      <c r="D53" s="31">
        <f>E53</f>
        <v>2008.9051599999998</v>
      </c>
      <c r="E53" s="4">
        <f>I53+K53</f>
        <v>2008.9051599999998</v>
      </c>
      <c r="F53" s="34">
        <f>E53/B53*100</f>
        <v>7.9698217912911</v>
      </c>
      <c r="G53" s="28">
        <f>E53/C53*100</f>
        <v>52.72889950457692</v>
      </c>
      <c r="H53" s="30">
        <v>2223.175</v>
      </c>
      <c r="I53" s="30">
        <v>1317.33316</v>
      </c>
      <c r="J53" s="30">
        <v>1586.7</v>
      </c>
      <c r="K53" s="30">
        <v>691.572</v>
      </c>
      <c r="L53" s="30">
        <v>699.9</v>
      </c>
      <c r="M53" s="30"/>
      <c r="N53" s="30">
        <v>4043.825</v>
      </c>
      <c r="O53" s="30"/>
      <c r="P53" s="30">
        <v>699.9</v>
      </c>
      <c r="Q53" s="30"/>
      <c r="R53" s="30">
        <v>938.4</v>
      </c>
      <c r="S53" s="30"/>
      <c r="T53" s="30">
        <v>4930.725</v>
      </c>
      <c r="U53" s="30"/>
      <c r="V53" s="30">
        <v>699.9</v>
      </c>
      <c r="W53" s="30"/>
      <c r="X53" s="30">
        <v>699.9</v>
      </c>
      <c r="Y53" s="30"/>
      <c r="Z53" s="30">
        <v>2425.975</v>
      </c>
      <c r="AA53" s="30"/>
      <c r="AB53" s="30">
        <v>699.9</v>
      </c>
      <c r="AC53" s="30"/>
      <c r="AD53" s="30">
        <f>2929.5+1136.3+1492.3</f>
        <v>5558.1</v>
      </c>
      <c r="AE53" s="30"/>
      <c r="AF53" s="102"/>
    </row>
    <row r="54" spans="1:32" s="29" customFormat="1" ht="26.25" customHeight="1">
      <c r="A54" s="64" t="s">
        <v>28</v>
      </c>
      <c r="B54" s="30">
        <f>H54+J54+L54+N54+P54+R54+T54+V54+X54+Z54+AB54+AD54</f>
        <v>0</v>
      </c>
      <c r="C54" s="30">
        <f>H54</f>
        <v>0</v>
      </c>
      <c r="D54" s="30">
        <f t="shared" si="7"/>
        <v>0</v>
      </c>
      <c r="E54" s="30">
        <v>0</v>
      </c>
      <c r="F54" s="28">
        <v>0</v>
      </c>
      <c r="G54" s="28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/>
      <c r="N54" s="30">
        <v>0</v>
      </c>
      <c r="O54" s="30"/>
      <c r="P54" s="30">
        <v>0</v>
      </c>
      <c r="Q54" s="30"/>
      <c r="R54" s="30">
        <v>0</v>
      </c>
      <c r="S54" s="30"/>
      <c r="T54" s="30">
        <v>0</v>
      </c>
      <c r="U54" s="30"/>
      <c r="V54" s="30">
        <v>0</v>
      </c>
      <c r="W54" s="30"/>
      <c r="X54" s="30">
        <v>0</v>
      </c>
      <c r="Y54" s="30"/>
      <c r="Z54" s="30">
        <v>0</v>
      </c>
      <c r="AA54" s="30"/>
      <c r="AB54" s="30">
        <v>0</v>
      </c>
      <c r="AC54" s="30"/>
      <c r="AD54" s="30">
        <v>0</v>
      </c>
      <c r="AE54" s="30"/>
      <c r="AF54" s="103"/>
    </row>
    <row r="55" spans="1:32" s="29" customFormat="1" ht="37.5" customHeight="1">
      <c r="A55" s="65" t="s">
        <v>34</v>
      </c>
      <c r="B55" s="30">
        <f>B56</f>
        <v>2092.9</v>
      </c>
      <c r="C55" s="33">
        <f>C56</f>
        <v>1073.1</v>
      </c>
      <c r="D55" s="30">
        <f t="shared" si="7"/>
        <v>238.15527</v>
      </c>
      <c r="E55" s="4">
        <f aca="true" t="shared" si="14" ref="E55:K55">E56</f>
        <v>238.15527</v>
      </c>
      <c r="F55" s="34">
        <f t="shared" si="14"/>
        <v>11.379199675091979</v>
      </c>
      <c r="G55" s="28">
        <f t="shared" si="14"/>
        <v>22.193203802068776</v>
      </c>
      <c r="H55" s="30">
        <f t="shared" si="14"/>
        <v>447.8</v>
      </c>
      <c r="I55" s="4">
        <f t="shared" si="14"/>
        <v>119.61735</v>
      </c>
      <c r="J55" s="30">
        <f t="shared" si="14"/>
        <v>625.3</v>
      </c>
      <c r="K55" s="30">
        <f t="shared" si="14"/>
        <v>118.53792</v>
      </c>
      <c r="L55" s="30">
        <f>L56</f>
        <v>87.5</v>
      </c>
      <c r="M55" s="4"/>
      <c r="N55" s="30">
        <f>N56</f>
        <v>722</v>
      </c>
      <c r="O55" s="4"/>
      <c r="P55" s="30">
        <f>P56</f>
        <v>31</v>
      </c>
      <c r="Q55" s="4"/>
      <c r="R55" s="30">
        <f>R56</f>
        <v>1</v>
      </c>
      <c r="S55" s="4"/>
      <c r="T55" s="30">
        <f>T56</f>
        <v>0</v>
      </c>
      <c r="U55" s="4"/>
      <c r="V55" s="30">
        <f>V56</f>
        <v>0</v>
      </c>
      <c r="W55" s="4"/>
      <c r="X55" s="30">
        <f>X56</f>
        <v>50</v>
      </c>
      <c r="Y55" s="4"/>
      <c r="Z55" s="30">
        <f>Z56</f>
        <v>0</v>
      </c>
      <c r="AA55" s="4"/>
      <c r="AB55" s="30">
        <f>AB56</f>
        <v>25</v>
      </c>
      <c r="AC55" s="4"/>
      <c r="AD55" s="30">
        <f>AD56</f>
        <v>103.3</v>
      </c>
      <c r="AE55" s="5"/>
      <c r="AF55" s="93" t="s">
        <v>51</v>
      </c>
    </row>
    <row r="56" spans="1:32" s="29" customFormat="1" ht="18.75">
      <c r="A56" s="63" t="s">
        <v>17</v>
      </c>
      <c r="B56" s="33">
        <f>B57+B58+B59+B60</f>
        <v>2092.9</v>
      </c>
      <c r="C56" s="33">
        <f>C57+C58+C59+C60</f>
        <v>1073.1</v>
      </c>
      <c r="D56" s="30">
        <f t="shared" si="7"/>
        <v>238.15527</v>
      </c>
      <c r="E56" s="33">
        <f>E57+E58+E59+E60</f>
        <v>238.15527</v>
      </c>
      <c r="F56" s="34">
        <f>F57+F58+F59+F60</f>
        <v>11.379199675091979</v>
      </c>
      <c r="G56" s="28">
        <f>E56/C56*100</f>
        <v>22.193203802068776</v>
      </c>
      <c r="H56" s="33">
        <f>H57+H58+H59+H60</f>
        <v>447.8</v>
      </c>
      <c r="I56" s="33">
        <f>I57+I58+I59+I60</f>
        <v>119.61735</v>
      </c>
      <c r="J56" s="33">
        <f>J57+J58+J59+J60</f>
        <v>625.3</v>
      </c>
      <c r="K56" s="33">
        <f>K57+K58+K59+K60</f>
        <v>118.53792</v>
      </c>
      <c r="L56" s="33">
        <f>L57+L58+L59+L60</f>
        <v>87.5</v>
      </c>
      <c r="M56" s="33"/>
      <c r="N56" s="33">
        <f>N57+N58+N59+N60</f>
        <v>722</v>
      </c>
      <c r="O56" s="33"/>
      <c r="P56" s="33">
        <f>P57+P58+P59+P60</f>
        <v>31</v>
      </c>
      <c r="Q56" s="33"/>
      <c r="R56" s="33">
        <f>R57+R58+R59+R60</f>
        <v>1</v>
      </c>
      <c r="S56" s="33"/>
      <c r="T56" s="33">
        <f>T57+T58+T59+T60</f>
        <v>0</v>
      </c>
      <c r="U56" s="33"/>
      <c r="V56" s="33">
        <f>V57+V58+V59+V60</f>
        <v>0</v>
      </c>
      <c r="W56" s="33"/>
      <c r="X56" s="33">
        <f>X57+X58+X59+X60</f>
        <v>50</v>
      </c>
      <c r="Y56" s="33"/>
      <c r="Z56" s="33">
        <f>Z57+Z58+Z59+Z60</f>
        <v>0</v>
      </c>
      <c r="AA56" s="33"/>
      <c r="AB56" s="33">
        <f>AB57+AB58+AB59+AB60</f>
        <v>25</v>
      </c>
      <c r="AC56" s="33"/>
      <c r="AD56" s="33">
        <f>AD57+AD58+AD59+AD60</f>
        <v>103.3</v>
      </c>
      <c r="AE56" s="33"/>
      <c r="AF56" s="94"/>
    </row>
    <row r="57" spans="1:32" s="29" customFormat="1" ht="18.75">
      <c r="A57" s="64" t="s">
        <v>23</v>
      </c>
      <c r="B57" s="30">
        <f>H57+J57+L57+N57+P57+R57+T57+V57+X57+Z57+AB57+AD57</f>
        <v>0</v>
      </c>
      <c r="C57" s="30">
        <f>H57</f>
        <v>0</v>
      </c>
      <c r="D57" s="30">
        <f t="shared" si="7"/>
        <v>0</v>
      </c>
      <c r="E57" s="30">
        <v>0</v>
      </c>
      <c r="F57" s="28">
        <v>0</v>
      </c>
      <c r="G57" s="28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/>
      <c r="N57" s="30">
        <v>0</v>
      </c>
      <c r="O57" s="30"/>
      <c r="P57" s="30">
        <v>0</v>
      </c>
      <c r="Q57" s="30"/>
      <c r="R57" s="30">
        <v>0</v>
      </c>
      <c r="S57" s="30"/>
      <c r="T57" s="30">
        <v>0</v>
      </c>
      <c r="U57" s="30"/>
      <c r="V57" s="30">
        <v>0</v>
      </c>
      <c r="W57" s="30"/>
      <c r="X57" s="30">
        <v>0</v>
      </c>
      <c r="Y57" s="30"/>
      <c r="Z57" s="30">
        <v>0</v>
      </c>
      <c r="AA57" s="30"/>
      <c r="AB57" s="30">
        <v>0</v>
      </c>
      <c r="AC57" s="30"/>
      <c r="AD57" s="30">
        <v>0</v>
      </c>
      <c r="AE57" s="30"/>
      <c r="AF57" s="94"/>
    </row>
    <row r="58" spans="1:32" s="29" customFormat="1" ht="18.75">
      <c r="A58" s="64" t="s">
        <v>21</v>
      </c>
      <c r="B58" s="30">
        <f>H58+J58+L58+N58+P58+R58+T58+V58+X58+Z58+AB58+AD58</f>
        <v>0</v>
      </c>
      <c r="C58" s="30">
        <f>H58</f>
        <v>0</v>
      </c>
      <c r="D58" s="30">
        <f t="shared" si="7"/>
        <v>0</v>
      </c>
      <c r="E58" s="30">
        <v>0</v>
      </c>
      <c r="F58" s="28">
        <v>0</v>
      </c>
      <c r="G58" s="28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/>
      <c r="N58" s="30">
        <v>0</v>
      </c>
      <c r="O58" s="30"/>
      <c r="P58" s="30">
        <v>0</v>
      </c>
      <c r="Q58" s="30"/>
      <c r="R58" s="30">
        <v>0</v>
      </c>
      <c r="S58" s="30"/>
      <c r="T58" s="30">
        <v>0</v>
      </c>
      <c r="U58" s="30"/>
      <c r="V58" s="30">
        <v>0</v>
      </c>
      <c r="W58" s="30"/>
      <c r="X58" s="30">
        <v>0</v>
      </c>
      <c r="Y58" s="30"/>
      <c r="Z58" s="30">
        <v>0</v>
      </c>
      <c r="AA58" s="30"/>
      <c r="AB58" s="30">
        <v>0</v>
      </c>
      <c r="AC58" s="30"/>
      <c r="AD58" s="30">
        <v>0</v>
      </c>
      <c r="AE58" s="30"/>
      <c r="AF58" s="94"/>
    </row>
    <row r="59" spans="1:32" s="29" customFormat="1" ht="18.75">
      <c r="A59" s="64" t="s">
        <v>13</v>
      </c>
      <c r="B59" s="30">
        <f>H59+J59+L59+N59+P59+R59+T59+V59+X59+Z59+AB59+AD59</f>
        <v>2092.9</v>
      </c>
      <c r="C59" s="31">
        <f>H59+J59</f>
        <v>1073.1</v>
      </c>
      <c r="D59" s="31">
        <f>E59</f>
        <v>238.15527</v>
      </c>
      <c r="E59" s="4">
        <f>I59+K59</f>
        <v>238.15527</v>
      </c>
      <c r="F59" s="34">
        <f>E59/B59*100</f>
        <v>11.379199675091979</v>
      </c>
      <c r="G59" s="28">
        <f>E59/C59*100</f>
        <v>22.193203802068776</v>
      </c>
      <c r="H59" s="30">
        <v>447.8</v>
      </c>
      <c r="I59" s="30">
        <v>119.61735</v>
      </c>
      <c r="J59" s="30">
        <v>625.3</v>
      </c>
      <c r="K59" s="30">
        <v>118.53792</v>
      </c>
      <c r="L59" s="30">
        <v>87.5</v>
      </c>
      <c r="M59" s="30"/>
      <c r="N59" s="30">
        <v>722</v>
      </c>
      <c r="O59" s="30"/>
      <c r="P59" s="30">
        <v>31</v>
      </c>
      <c r="Q59" s="30"/>
      <c r="R59" s="30">
        <v>1</v>
      </c>
      <c r="S59" s="30"/>
      <c r="T59" s="30">
        <v>0</v>
      </c>
      <c r="U59" s="30"/>
      <c r="V59" s="30">
        <v>0</v>
      </c>
      <c r="W59" s="30"/>
      <c r="X59" s="30">
        <v>50</v>
      </c>
      <c r="Y59" s="30"/>
      <c r="Z59" s="30">
        <v>0</v>
      </c>
      <c r="AA59" s="30"/>
      <c r="AB59" s="30">
        <v>25</v>
      </c>
      <c r="AC59" s="30"/>
      <c r="AD59" s="30">
        <v>103.3</v>
      </c>
      <c r="AE59" s="30"/>
      <c r="AF59" s="94"/>
    </row>
    <row r="60" spans="1:32" s="29" customFormat="1" ht="18.75">
      <c r="A60" s="64" t="s">
        <v>28</v>
      </c>
      <c r="B60" s="30">
        <f>H60+J60+L60+N60+P60+R60+T60+V60+X60+Z60+AB60+AD60</f>
        <v>0</v>
      </c>
      <c r="C60" s="30">
        <f>H60</f>
        <v>0</v>
      </c>
      <c r="D60" s="30">
        <f t="shared" si="7"/>
        <v>0</v>
      </c>
      <c r="E60" s="30">
        <v>0</v>
      </c>
      <c r="F60" s="28">
        <v>0</v>
      </c>
      <c r="G60" s="28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/>
      <c r="N60" s="30">
        <v>0</v>
      </c>
      <c r="O60" s="30"/>
      <c r="P60" s="30">
        <v>0</v>
      </c>
      <c r="Q60" s="30"/>
      <c r="R60" s="30">
        <v>0</v>
      </c>
      <c r="S60" s="30"/>
      <c r="T60" s="30">
        <v>0</v>
      </c>
      <c r="U60" s="30"/>
      <c r="V60" s="30">
        <v>0</v>
      </c>
      <c r="W60" s="30"/>
      <c r="X60" s="30">
        <v>0</v>
      </c>
      <c r="Y60" s="30"/>
      <c r="Z60" s="30">
        <v>0</v>
      </c>
      <c r="AA60" s="30"/>
      <c r="AB60" s="30">
        <v>0</v>
      </c>
      <c r="AC60" s="30"/>
      <c r="AD60" s="30">
        <v>0</v>
      </c>
      <c r="AE60" s="30"/>
      <c r="AF60" s="95"/>
    </row>
    <row r="61" spans="1:32" s="29" customFormat="1" ht="69.75" customHeight="1">
      <c r="A61" s="65" t="s">
        <v>43</v>
      </c>
      <c r="B61" s="30">
        <f>B62</f>
        <v>765.5999999999999</v>
      </c>
      <c r="C61" s="33">
        <f>C62</f>
        <v>232.875</v>
      </c>
      <c r="D61" s="30">
        <f t="shared" si="7"/>
        <v>0</v>
      </c>
      <c r="E61" s="4">
        <f>E62</f>
        <v>0</v>
      </c>
      <c r="F61" s="34">
        <v>0</v>
      </c>
      <c r="G61" s="28">
        <v>0</v>
      </c>
      <c r="H61" s="30">
        <f>H62</f>
        <v>227.4</v>
      </c>
      <c r="I61" s="4">
        <f>I62</f>
        <v>0</v>
      </c>
      <c r="J61" s="30">
        <f>J62</f>
        <v>5.475</v>
      </c>
      <c r="K61" s="30">
        <f>K62</f>
        <v>0</v>
      </c>
      <c r="L61" s="30">
        <f>L62</f>
        <v>95.2</v>
      </c>
      <c r="M61" s="4"/>
      <c r="N61" s="30">
        <f>N62</f>
        <v>0</v>
      </c>
      <c r="O61" s="4"/>
      <c r="P61" s="30">
        <f>P62</f>
        <v>237.325</v>
      </c>
      <c r="Q61" s="4"/>
      <c r="R61" s="30">
        <f>R62</f>
        <v>0</v>
      </c>
      <c r="S61" s="4"/>
      <c r="T61" s="30">
        <f>T62</f>
        <v>0</v>
      </c>
      <c r="U61" s="4"/>
      <c r="V61" s="30">
        <f>V62</f>
        <v>0</v>
      </c>
      <c r="W61" s="4"/>
      <c r="X61" s="30">
        <f>X62</f>
        <v>200.2</v>
      </c>
      <c r="Y61" s="4"/>
      <c r="Z61" s="30">
        <f>Z62</f>
        <v>0</v>
      </c>
      <c r="AA61" s="4"/>
      <c r="AB61" s="30">
        <f>AB62</f>
        <v>0</v>
      </c>
      <c r="AC61" s="4"/>
      <c r="AD61" s="30">
        <f>AD62</f>
        <v>0</v>
      </c>
      <c r="AE61" s="5"/>
      <c r="AF61" s="93"/>
    </row>
    <row r="62" spans="1:32" s="29" customFormat="1" ht="20.25" customHeight="1">
      <c r="A62" s="63" t="s">
        <v>17</v>
      </c>
      <c r="B62" s="33">
        <f>B63+B64+B65+B66</f>
        <v>765.5999999999999</v>
      </c>
      <c r="C62" s="33">
        <f>C63+C64+C65+C66</f>
        <v>232.875</v>
      </c>
      <c r="D62" s="30">
        <f t="shared" si="7"/>
        <v>0</v>
      </c>
      <c r="E62" s="33">
        <f>E63+E64+E65+E66</f>
        <v>0</v>
      </c>
      <c r="F62" s="34">
        <v>0</v>
      </c>
      <c r="G62" s="28">
        <v>0</v>
      </c>
      <c r="H62" s="33">
        <f>H63+H64+H65+H66</f>
        <v>227.4</v>
      </c>
      <c r="I62" s="33">
        <f>I63+I64+I65+I66</f>
        <v>0</v>
      </c>
      <c r="J62" s="33">
        <f>J63+J64+J65+J66</f>
        <v>5.475</v>
      </c>
      <c r="K62" s="33">
        <f>K63+K64+K65+K66</f>
        <v>0</v>
      </c>
      <c r="L62" s="33">
        <f>L63+L64+L65+L66</f>
        <v>95.2</v>
      </c>
      <c r="M62" s="33"/>
      <c r="N62" s="33">
        <f>N63+N64+N65+N66</f>
        <v>0</v>
      </c>
      <c r="O62" s="33"/>
      <c r="P62" s="33">
        <f>P63+P64+P65+P66</f>
        <v>237.325</v>
      </c>
      <c r="Q62" s="33"/>
      <c r="R62" s="33">
        <f>R63+R64+R65+R66</f>
        <v>0</v>
      </c>
      <c r="S62" s="33"/>
      <c r="T62" s="33">
        <f>T63+T64+T65+T66</f>
        <v>0</v>
      </c>
      <c r="U62" s="33"/>
      <c r="V62" s="33">
        <f>V63+V64+V65+V66</f>
        <v>0</v>
      </c>
      <c r="W62" s="33"/>
      <c r="X62" s="33">
        <f>X63+X64+X65+X66</f>
        <v>200.2</v>
      </c>
      <c r="Y62" s="33"/>
      <c r="Z62" s="33">
        <f>Z63+Z64+Z65+Z66</f>
        <v>0</v>
      </c>
      <c r="AA62" s="33"/>
      <c r="AB62" s="33">
        <f>AB63+AB64+AB65+AB66</f>
        <v>0</v>
      </c>
      <c r="AC62" s="33"/>
      <c r="AD62" s="33">
        <f>AD63+AD64+AD65+AD66</f>
        <v>0</v>
      </c>
      <c r="AE62" s="33"/>
      <c r="AF62" s="94"/>
    </row>
    <row r="63" spans="1:32" s="29" customFormat="1" ht="24.75" customHeight="1">
      <c r="A63" s="64" t="s">
        <v>23</v>
      </c>
      <c r="B63" s="30">
        <f>H63+J63+L63+N63+P63+R63+T63+V63+X63+Z63+AB63+AD63</f>
        <v>0</v>
      </c>
      <c r="C63" s="30">
        <f>H63</f>
        <v>0</v>
      </c>
      <c r="D63" s="30">
        <f t="shared" si="7"/>
        <v>0</v>
      </c>
      <c r="E63" s="30">
        <v>0</v>
      </c>
      <c r="F63" s="28">
        <v>0</v>
      </c>
      <c r="G63" s="28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/>
      <c r="N63" s="30">
        <v>0</v>
      </c>
      <c r="O63" s="30"/>
      <c r="P63" s="30">
        <v>0</v>
      </c>
      <c r="Q63" s="30"/>
      <c r="R63" s="30">
        <v>0</v>
      </c>
      <c r="S63" s="30"/>
      <c r="T63" s="30">
        <v>0</v>
      </c>
      <c r="U63" s="30"/>
      <c r="V63" s="30">
        <v>0</v>
      </c>
      <c r="W63" s="30"/>
      <c r="X63" s="30">
        <v>0</v>
      </c>
      <c r="Y63" s="30"/>
      <c r="Z63" s="30">
        <v>0</v>
      </c>
      <c r="AA63" s="30"/>
      <c r="AB63" s="30">
        <v>0</v>
      </c>
      <c r="AC63" s="30"/>
      <c r="AD63" s="30">
        <v>0</v>
      </c>
      <c r="AE63" s="30"/>
      <c r="AF63" s="94"/>
    </row>
    <row r="64" spans="1:32" s="29" customFormat="1" ht="18.75">
      <c r="A64" s="64" t="s">
        <v>21</v>
      </c>
      <c r="B64" s="30">
        <f>H64+J64+L64+N64+P64+R64+T64+V64+X64+Z64+AB64+AD64</f>
        <v>0</v>
      </c>
      <c r="C64" s="30">
        <f>H64</f>
        <v>0</v>
      </c>
      <c r="D64" s="30">
        <f t="shared" si="7"/>
        <v>0</v>
      </c>
      <c r="E64" s="30">
        <v>0</v>
      </c>
      <c r="F64" s="28">
        <v>0</v>
      </c>
      <c r="G64" s="28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/>
      <c r="N64" s="30">
        <v>0</v>
      </c>
      <c r="O64" s="30"/>
      <c r="P64" s="30">
        <v>0</v>
      </c>
      <c r="Q64" s="30"/>
      <c r="R64" s="30">
        <v>0</v>
      </c>
      <c r="S64" s="30"/>
      <c r="T64" s="30">
        <v>0</v>
      </c>
      <c r="U64" s="30"/>
      <c r="V64" s="30">
        <v>0</v>
      </c>
      <c r="W64" s="30"/>
      <c r="X64" s="30">
        <v>0</v>
      </c>
      <c r="Y64" s="30"/>
      <c r="Z64" s="30">
        <v>0</v>
      </c>
      <c r="AA64" s="30"/>
      <c r="AB64" s="30">
        <v>0</v>
      </c>
      <c r="AC64" s="30"/>
      <c r="AD64" s="30">
        <v>0</v>
      </c>
      <c r="AE64" s="30"/>
      <c r="AF64" s="94"/>
    </row>
    <row r="65" spans="1:32" s="35" customFormat="1" ht="18.75">
      <c r="A65" s="64" t="s">
        <v>13</v>
      </c>
      <c r="B65" s="30">
        <f>H65+J65+L65+N65+P65+R65+T65+V65+X65+Z65+AB65+AD65</f>
        <v>765.5999999999999</v>
      </c>
      <c r="C65" s="31">
        <f>H65+J65</f>
        <v>232.875</v>
      </c>
      <c r="D65" s="31">
        <f>E65</f>
        <v>0</v>
      </c>
      <c r="E65" s="4">
        <f>I65+K65</f>
        <v>0</v>
      </c>
      <c r="F65" s="34">
        <f>E65/B65*100</f>
        <v>0</v>
      </c>
      <c r="G65" s="28">
        <v>0</v>
      </c>
      <c r="H65" s="30">
        <v>227.4</v>
      </c>
      <c r="I65" s="30">
        <v>0</v>
      </c>
      <c r="J65" s="30">
        <v>5.475</v>
      </c>
      <c r="K65" s="30">
        <v>0</v>
      </c>
      <c r="L65" s="30">
        <v>95.2</v>
      </c>
      <c r="M65" s="30"/>
      <c r="N65" s="30">
        <v>0</v>
      </c>
      <c r="O65" s="30"/>
      <c r="P65" s="30">
        <v>237.325</v>
      </c>
      <c r="Q65" s="30"/>
      <c r="R65" s="30">
        <v>0</v>
      </c>
      <c r="S65" s="30"/>
      <c r="T65" s="30">
        <v>0</v>
      </c>
      <c r="U65" s="30"/>
      <c r="V65" s="30">
        <v>0</v>
      </c>
      <c r="W65" s="30"/>
      <c r="X65" s="30">
        <v>200.2</v>
      </c>
      <c r="Y65" s="30"/>
      <c r="Z65" s="30">
        <v>0</v>
      </c>
      <c r="AA65" s="30"/>
      <c r="AB65" s="30">
        <v>0</v>
      </c>
      <c r="AC65" s="30"/>
      <c r="AD65" s="30">
        <v>0</v>
      </c>
      <c r="AE65" s="30"/>
      <c r="AF65" s="94"/>
    </row>
    <row r="66" spans="1:32" s="29" customFormat="1" ht="18.75">
      <c r="A66" s="64" t="s">
        <v>28</v>
      </c>
      <c r="B66" s="30">
        <f>H66+J66+L66+N66+P66+R66+T66+V66+X66+Z66+AB66+AD66</f>
        <v>0</v>
      </c>
      <c r="C66" s="30">
        <f>H66</f>
        <v>0</v>
      </c>
      <c r="D66" s="30">
        <f t="shared" si="7"/>
        <v>0</v>
      </c>
      <c r="E66" s="30">
        <v>0</v>
      </c>
      <c r="F66" s="28">
        <v>0</v>
      </c>
      <c r="G66" s="28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/>
      <c r="N66" s="30">
        <v>0</v>
      </c>
      <c r="O66" s="30"/>
      <c r="P66" s="30">
        <v>0</v>
      </c>
      <c r="Q66" s="30"/>
      <c r="R66" s="30">
        <v>0</v>
      </c>
      <c r="S66" s="30"/>
      <c r="T66" s="30">
        <v>0</v>
      </c>
      <c r="U66" s="30"/>
      <c r="V66" s="30">
        <v>0</v>
      </c>
      <c r="W66" s="30"/>
      <c r="X66" s="30">
        <v>0</v>
      </c>
      <c r="Y66" s="30"/>
      <c r="Z66" s="30">
        <v>0</v>
      </c>
      <c r="AA66" s="30"/>
      <c r="AB66" s="30">
        <v>0</v>
      </c>
      <c r="AC66" s="30"/>
      <c r="AD66" s="30">
        <v>0</v>
      </c>
      <c r="AE66" s="30"/>
      <c r="AF66" s="95"/>
    </row>
    <row r="67" spans="1:32" s="35" customFormat="1" ht="79.5" customHeight="1">
      <c r="A67" s="65" t="s">
        <v>35</v>
      </c>
      <c r="B67" s="33">
        <f>B68</f>
        <v>118788.90000000001</v>
      </c>
      <c r="C67" s="33">
        <f>C68</f>
        <v>25594.867</v>
      </c>
      <c r="D67" s="30">
        <f t="shared" si="7"/>
        <v>19646.76298</v>
      </c>
      <c r="E67" s="33">
        <f>E68</f>
        <v>19646.76298</v>
      </c>
      <c r="F67" s="28">
        <f>E67/B67*100</f>
        <v>16.539224607686407</v>
      </c>
      <c r="G67" s="28">
        <f>E67/C67*100</f>
        <v>76.76055898239284</v>
      </c>
      <c r="H67" s="33">
        <f>H68</f>
        <v>15363.626</v>
      </c>
      <c r="I67" s="33">
        <f>I68</f>
        <v>8722.14015</v>
      </c>
      <c r="J67" s="33">
        <f aca="true" t="shared" si="15" ref="J67:AD67">J68</f>
        <v>10231.241</v>
      </c>
      <c r="K67" s="33">
        <f t="shared" si="15"/>
        <v>10924.62283</v>
      </c>
      <c r="L67" s="33">
        <f t="shared" si="15"/>
        <v>8238.304</v>
      </c>
      <c r="M67" s="33"/>
      <c r="N67" s="33">
        <f t="shared" si="15"/>
        <v>11698.712</v>
      </c>
      <c r="O67" s="33"/>
      <c r="P67" s="33">
        <f t="shared" si="15"/>
        <v>9179.196</v>
      </c>
      <c r="Q67" s="33"/>
      <c r="R67" s="33">
        <f t="shared" si="15"/>
        <v>7993.173</v>
      </c>
      <c r="S67" s="33"/>
      <c r="T67" s="33">
        <f t="shared" si="15"/>
        <v>11436.622</v>
      </c>
      <c r="U67" s="33"/>
      <c r="V67" s="33">
        <f t="shared" si="15"/>
        <v>8819.414</v>
      </c>
      <c r="W67" s="33"/>
      <c r="X67" s="33">
        <f t="shared" si="15"/>
        <v>7971.421</v>
      </c>
      <c r="Y67" s="33"/>
      <c r="Z67" s="33">
        <f t="shared" si="15"/>
        <v>11918.214</v>
      </c>
      <c r="AA67" s="33"/>
      <c r="AB67" s="33">
        <f t="shared" si="15"/>
        <v>8964.855</v>
      </c>
      <c r="AC67" s="33"/>
      <c r="AD67" s="33">
        <f t="shared" si="15"/>
        <v>6974.122</v>
      </c>
      <c r="AE67" s="33"/>
      <c r="AF67" s="104" t="s">
        <v>47</v>
      </c>
    </row>
    <row r="68" spans="1:32" s="35" customFormat="1" ht="18.75" customHeight="1">
      <c r="A68" s="63" t="s">
        <v>17</v>
      </c>
      <c r="B68" s="33">
        <f>B69+B70+B71+B72</f>
        <v>118788.90000000001</v>
      </c>
      <c r="C68" s="33">
        <f>C69+C70+C71+C72</f>
        <v>25594.867</v>
      </c>
      <c r="D68" s="30">
        <f t="shared" si="7"/>
        <v>19646.76298</v>
      </c>
      <c r="E68" s="33">
        <f>E69+E70+E71+E72</f>
        <v>19646.76298</v>
      </c>
      <c r="F68" s="34">
        <f>F69+F70+F71+F72</f>
        <v>16.539224607686407</v>
      </c>
      <c r="G68" s="28">
        <f>E68/C68*100</f>
        <v>76.76055898239284</v>
      </c>
      <c r="H68" s="33">
        <f>H69+H70+H71+H72</f>
        <v>15363.626</v>
      </c>
      <c r="I68" s="33">
        <f>I69+I70+I71+I72</f>
        <v>8722.14015</v>
      </c>
      <c r="J68" s="33">
        <f aca="true" t="shared" si="16" ref="J68:AD68">J69+J70+J71+J72</f>
        <v>10231.241</v>
      </c>
      <c r="K68" s="33">
        <f t="shared" si="16"/>
        <v>10924.62283</v>
      </c>
      <c r="L68" s="33">
        <f t="shared" si="16"/>
        <v>8238.304</v>
      </c>
      <c r="M68" s="33"/>
      <c r="N68" s="33">
        <f t="shared" si="16"/>
        <v>11698.712</v>
      </c>
      <c r="O68" s="33"/>
      <c r="P68" s="33">
        <f t="shared" si="16"/>
        <v>9179.196</v>
      </c>
      <c r="Q68" s="33"/>
      <c r="R68" s="33">
        <f t="shared" si="16"/>
        <v>7993.173</v>
      </c>
      <c r="S68" s="33"/>
      <c r="T68" s="33">
        <f t="shared" si="16"/>
        <v>11436.622</v>
      </c>
      <c r="U68" s="33"/>
      <c r="V68" s="33">
        <f t="shared" si="16"/>
        <v>8819.414</v>
      </c>
      <c r="W68" s="33"/>
      <c r="X68" s="33">
        <f t="shared" si="16"/>
        <v>7971.421</v>
      </c>
      <c r="Y68" s="33"/>
      <c r="Z68" s="33">
        <f t="shared" si="16"/>
        <v>11918.214</v>
      </c>
      <c r="AA68" s="33"/>
      <c r="AB68" s="33">
        <f t="shared" si="16"/>
        <v>8964.855</v>
      </c>
      <c r="AC68" s="33"/>
      <c r="AD68" s="33">
        <f t="shared" si="16"/>
        <v>6974.122</v>
      </c>
      <c r="AE68" s="33"/>
      <c r="AF68" s="105"/>
    </row>
    <row r="69" spans="1:32" s="35" customFormat="1" ht="18.75" customHeight="1">
      <c r="A69" s="64" t="s">
        <v>23</v>
      </c>
      <c r="B69" s="30">
        <f>H69+J69+L69+N69+P69+R69+T69+V69+X69+Z69+AB69+AD69</f>
        <v>0</v>
      </c>
      <c r="C69" s="30">
        <f>H69</f>
        <v>0</v>
      </c>
      <c r="D69" s="30">
        <f t="shared" si="7"/>
        <v>0</v>
      </c>
      <c r="E69" s="30">
        <v>0</v>
      </c>
      <c r="F69" s="28">
        <v>0</v>
      </c>
      <c r="G69" s="28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/>
      <c r="N69" s="30">
        <v>0</v>
      </c>
      <c r="O69" s="30"/>
      <c r="P69" s="30">
        <v>0</v>
      </c>
      <c r="Q69" s="30"/>
      <c r="R69" s="30">
        <v>0</v>
      </c>
      <c r="S69" s="30"/>
      <c r="T69" s="30">
        <v>0</v>
      </c>
      <c r="U69" s="30"/>
      <c r="V69" s="30">
        <v>0</v>
      </c>
      <c r="W69" s="30"/>
      <c r="X69" s="30">
        <v>0</v>
      </c>
      <c r="Y69" s="30"/>
      <c r="Z69" s="30">
        <v>0</v>
      </c>
      <c r="AA69" s="30"/>
      <c r="AB69" s="30">
        <v>0</v>
      </c>
      <c r="AC69" s="30"/>
      <c r="AD69" s="30">
        <v>0</v>
      </c>
      <c r="AE69" s="30"/>
      <c r="AF69" s="105"/>
    </row>
    <row r="70" spans="1:32" s="35" customFormat="1" ht="18.75" customHeight="1">
      <c r="A70" s="64" t="s">
        <v>21</v>
      </c>
      <c r="B70" s="30">
        <f>H70+J70+L70+N70+P70+R70+T70+V70+X70+Z70+AB70+AD70</f>
        <v>0</v>
      </c>
      <c r="C70" s="30">
        <f>H70</f>
        <v>0</v>
      </c>
      <c r="D70" s="30">
        <f t="shared" si="7"/>
        <v>0</v>
      </c>
      <c r="E70" s="30">
        <v>0</v>
      </c>
      <c r="F70" s="28">
        <v>0</v>
      </c>
      <c r="G70" s="28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/>
      <c r="N70" s="30">
        <v>0</v>
      </c>
      <c r="O70" s="30"/>
      <c r="P70" s="30">
        <v>0</v>
      </c>
      <c r="Q70" s="30"/>
      <c r="R70" s="30">
        <v>0</v>
      </c>
      <c r="S70" s="30"/>
      <c r="T70" s="30">
        <v>0</v>
      </c>
      <c r="U70" s="30"/>
      <c r="V70" s="30">
        <v>0</v>
      </c>
      <c r="W70" s="30"/>
      <c r="X70" s="30">
        <v>0</v>
      </c>
      <c r="Y70" s="30"/>
      <c r="Z70" s="30">
        <v>0</v>
      </c>
      <c r="AA70" s="30"/>
      <c r="AB70" s="30">
        <v>0</v>
      </c>
      <c r="AC70" s="30"/>
      <c r="AD70" s="30">
        <v>0</v>
      </c>
      <c r="AE70" s="30"/>
      <c r="AF70" s="105"/>
    </row>
    <row r="71" spans="1:32" s="35" customFormat="1" ht="18.75">
      <c r="A71" s="64" t="s">
        <v>13</v>
      </c>
      <c r="B71" s="30">
        <f>H71+J71+L71+N71+P71+R71+T71+V71+X71+Z71+AB71+AD71</f>
        <v>118788.90000000001</v>
      </c>
      <c r="C71" s="31">
        <f>H71+J71</f>
        <v>25594.867</v>
      </c>
      <c r="D71" s="31">
        <f>E71</f>
        <v>19646.76298</v>
      </c>
      <c r="E71" s="4">
        <f>I71+K71</f>
        <v>19646.76298</v>
      </c>
      <c r="F71" s="34">
        <f>E71/B71*100</f>
        <v>16.539224607686407</v>
      </c>
      <c r="G71" s="28">
        <f>E71/C71*100</f>
        <v>76.76055898239284</v>
      </c>
      <c r="H71" s="33">
        <v>15363.626</v>
      </c>
      <c r="I71" s="33">
        <v>8722.14015</v>
      </c>
      <c r="J71" s="33">
        <v>10231.241</v>
      </c>
      <c r="K71" s="33">
        <v>10924.62283</v>
      </c>
      <c r="L71" s="33">
        <v>8238.304</v>
      </c>
      <c r="M71" s="33"/>
      <c r="N71" s="33">
        <v>11698.712</v>
      </c>
      <c r="O71" s="33"/>
      <c r="P71" s="33">
        <v>9179.196</v>
      </c>
      <c r="Q71" s="33"/>
      <c r="R71" s="33">
        <v>7993.173</v>
      </c>
      <c r="S71" s="33"/>
      <c r="T71" s="33">
        <v>11436.622</v>
      </c>
      <c r="U71" s="33"/>
      <c r="V71" s="33">
        <v>8819.414</v>
      </c>
      <c r="W71" s="33"/>
      <c r="X71" s="33">
        <v>7971.421</v>
      </c>
      <c r="Y71" s="33"/>
      <c r="Z71" s="33">
        <v>11918.214</v>
      </c>
      <c r="AA71" s="33"/>
      <c r="AB71" s="33">
        <v>8964.855</v>
      </c>
      <c r="AC71" s="33"/>
      <c r="AD71" s="33">
        <v>6974.122</v>
      </c>
      <c r="AE71" s="33"/>
      <c r="AF71" s="105"/>
    </row>
    <row r="72" spans="1:32" s="35" customFormat="1" ht="18.75" customHeight="1">
      <c r="A72" s="64" t="s">
        <v>28</v>
      </c>
      <c r="B72" s="30">
        <f>H72+J72+L72+N72+P72+R72+T72+V72+X72+Z72+AB72+AD72</f>
        <v>0</v>
      </c>
      <c r="C72" s="30">
        <f>H72</f>
        <v>0</v>
      </c>
      <c r="D72" s="30">
        <f t="shared" si="7"/>
        <v>0</v>
      </c>
      <c r="E72" s="30">
        <v>0</v>
      </c>
      <c r="F72" s="28">
        <v>0</v>
      </c>
      <c r="G72" s="28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/>
      <c r="N72" s="30">
        <v>0</v>
      </c>
      <c r="O72" s="30"/>
      <c r="P72" s="30">
        <v>0</v>
      </c>
      <c r="Q72" s="30"/>
      <c r="R72" s="30">
        <v>0</v>
      </c>
      <c r="S72" s="30"/>
      <c r="T72" s="30">
        <v>0</v>
      </c>
      <c r="U72" s="30"/>
      <c r="V72" s="30">
        <v>0</v>
      </c>
      <c r="W72" s="30"/>
      <c r="X72" s="30">
        <v>0</v>
      </c>
      <c r="Y72" s="30"/>
      <c r="Z72" s="30">
        <v>0</v>
      </c>
      <c r="AA72" s="30"/>
      <c r="AB72" s="30">
        <v>0</v>
      </c>
      <c r="AC72" s="30"/>
      <c r="AD72" s="30">
        <v>0</v>
      </c>
      <c r="AE72" s="30"/>
      <c r="AF72" s="106"/>
    </row>
    <row r="73" spans="1:32" s="29" customFormat="1" ht="62.25" customHeight="1">
      <c r="A73" s="66" t="s">
        <v>36</v>
      </c>
      <c r="B73" s="33">
        <f aca="true" t="shared" si="17" ref="B73:AD73">B74</f>
        <v>8892.5</v>
      </c>
      <c r="C73" s="33">
        <f t="shared" si="17"/>
        <v>1762.277</v>
      </c>
      <c r="D73" s="33">
        <f t="shared" si="17"/>
        <v>1567.68614</v>
      </c>
      <c r="E73" s="33">
        <f t="shared" si="17"/>
        <v>1567.68614</v>
      </c>
      <c r="F73" s="28">
        <f>E73/B73*100</f>
        <v>17.62930716896261</v>
      </c>
      <c r="G73" s="28">
        <f>E73/C73*100</f>
        <v>88.95798674101745</v>
      </c>
      <c r="H73" s="33">
        <f t="shared" si="17"/>
        <v>688.421</v>
      </c>
      <c r="I73" s="33">
        <f t="shared" si="17"/>
        <v>586.09262</v>
      </c>
      <c r="J73" s="33">
        <f t="shared" si="17"/>
        <v>1073.856</v>
      </c>
      <c r="K73" s="33">
        <f t="shared" si="17"/>
        <v>981.59352</v>
      </c>
      <c r="L73" s="33">
        <f t="shared" si="17"/>
        <v>355.8</v>
      </c>
      <c r="M73" s="33"/>
      <c r="N73" s="33">
        <f t="shared" si="17"/>
        <v>755.708</v>
      </c>
      <c r="O73" s="33"/>
      <c r="P73" s="33">
        <f t="shared" si="17"/>
        <v>722.001</v>
      </c>
      <c r="Q73" s="33"/>
      <c r="R73" s="33">
        <f t="shared" si="17"/>
        <v>662.145</v>
      </c>
      <c r="S73" s="33"/>
      <c r="T73" s="33">
        <f t="shared" si="17"/>
        <v>732.116</v>
      </c>
      <c r="U73" s="33"/>
      <c r="V73" s="33">
        <f t="shared" si="17"/>
        <v>806.757</v>
      </c>
      <c r="W73" s="33"/>
      <c r="X73" s="33">
        <f t="shared" si="17"/>
        <v>584.4200000000001</v>
      </c>
      <c r="Y73" s="33"/>
      <c r="Z73" s="33">
        <f t="shared" si="17"/>
        <v>978.37</v>
      </c>
      <c r="AA73" s="33"/>
      <c r="AB73" s="33">
        <f t="shared" si="17"/>
        <v>676.662</v>
      </c>
      <c r="AC73" s="33"/>
      <c r="AD73" s="33">
        <f t="shared" si="17"/>
        <v>856.244</v>
      </c>
      <c r="AE73" s="33"/>
      <c r="AF73" s="97"/>
    </row>
    <row r="74" spans="1:32" s="29" customFormat="1" ht="18.75">
      <c r="A74" s="63" t="s">
        <v>17</v>
      </c>
      <c r="B74" s="33">
        <f aca="true" t="shared" si="18" ref="B74:AD74">B75+B76+B77+B78</f>
        <v>8892.5</v>
      </c>
      <c r="C74" s="33">
        <f t="shared" si="18"/>
        <v>1762.277</v>
      </c>
      <c r="D74" s="33">
        <f t="shared" si="18"/>
        <v>1567.68614</v>
      </c>
      <c r="E74" s="33">
        <f>E75+E76+E77+E78</f>
        <v>1567.68614</v>
      </c>
      <c r="F74" s="28">
        <f>E74/B74*100</f>
        <v>17.62930716896261</v>
      </c>
      <c r="G74" s="28">
        <f>E74/C74*100</f>
        <v>88.95798674101745</v>
      </c>
      <c r="H74" s="33">
        <f t="shared" si="18"/>
        <v>688.421</v>
      </c>
      <c r="I74" s="33">
        <f t="shared" si="18"/>
        <v>586.09262</v>
      </c>
      <c r="J74" s="33">
        <f t="shared" si="18"/>
        <v>1073.856</v>
      </c>
      <c r="K74" s="33">
        <f t="shared" si="18"/>
        <v>981.59352</v>
      </c>
      <c r="L74" s="33">
        <f t="shared" si="18"/>
        <v>355.8</v>
      </c>
      <c r="M74" s="33"/>
      <c r="N74" s="33">
        <f t="shared" si="18"/>
        <v>755.708</v>
      </c>
      <c r="O74" s="33"/>
      <c r="P74" s="33">
        <f t="shared" si="18"/>
        <v>722.001</v>
      </c>
      <c r="Q74" s="33"/>
      <c r="R74" s="33">
        <f t="shared" si="18"/>
        <v>662.145</v>
      </c>
      <c r="S74" s="33"/>
      <c r="T74" s="33">
        <f t="shared" si="18"/>
        <v>732.116</v>
      </c>
      <c r="U74" s="33"/>
      <c r="V74" s="33">
        <f t="shared" si="18"/>
        <v>806.757</v>
      </c>
      <c r="W74" s="33"/>
      <c r="X74" s="33">
        <f t="shared" si="18"/>
        <v>584.4200000000001</v>
      </c>
      <c r="Y74" s="33"/>
      <c r="Z74" s="33">
        <f t="shared" si="18"/>
        <v>978.37</v>
      </c>
      <c r="AA74" s="33"/>
      <c r="AB74" s="33">
        <f t="shared" si="18"/>
        <v>676.662</v>
      </c>
      <c r="AC74" s="33"/>
      <c r="AD74" s="33">
        <f t="shared" si="18"/>
        <v>856.244</v>
      </c>
      <c r="AE74" s="33"/>
      <c r="AF74" s="98"/>
    </row>
    <row r="75" spans="1:32" s="35" customFormat="1" ht="18.75">
      <c r="A75" s="64" t="s">
        <v>23</v>
      </c>
      <c r="B75" s="30">
        <f>H75+J75+L75+N75+P75+R75+T75+V75+X75+Z75+AB75+AD75</f>
        <v>6100.700000000001</v>
      </c>
      <c r="C75" s="31">
        <f>H75+J75</f>
        <v>1312.277</v>
      </c>
      <c r="D75" s="31">
        <f>I75+K75</f>
        <v>1271.86335</v>
      </c>
      <c r="E75" s="4">
        <f>I75+K75</f>
        <v>1271.86335</v>
      </c>
      <c r="F75" s="34">
        <f>E75/B75*100</f>
        <v>20.847826478928646</v>
      </c>
      <c r="G75" s="28">
        <f>E75/C75*100</f>
        <v>96.92034151326283</v>
      </c>
      <c r="H75" s="30">
        <v>438.421</v>
      </c>
      <c r="I75" s="30">
        <v>415.91364</v>
      </c>
      <c r="J75" s="30">
        <v>873.856</v>
      </c>
      <c r="K75" s="33">
        <f>579.75136+2+260.09835+14.1</f>
        <v>855.94971</v>
      </c>
      <c r="L75" s="30">
        <v>155.8</v>
      </c>
      <c r="M75" s="30"/>
      <c r="N75" s="30">
        <v>555.708</v>
      </c>
      <c r="O75" s="30"/>
      <c r="P75" s="30">
        <v>522.001</v>
      </c>
      <c r="Q75" s="30"/>
      <c r="R75" s="30">
        <v>462.145</v>
      </c>
      <c r="S75" s="30"/>
      <c r="T75" s="30">
        <v>532.116</v>
      </c>
      <c r="U75" s="30"/>
      <c r="V75" s="30">
        <v>606.757</v>
      </c>
      <c r="W75" s="30"/>
      <c r="X75" s="30">
        <v>384.42</v>
      </c>
      <c r="Y75" s="30"/>
      <c r="Z75" s="30">
        <v>568.47</v>
      </c>
      <c r="AA75" s="30"/>
      <c r="AB75" s="30">
        <v>476.662</v>
      </c>
      <c r="AC75" s="30"/>
      <c r="AD75" s="30">
        <v>524.344</v>
      </c>
      <c r="AE75" s="30"/>
      <c r="AF75" s="98"/>
    </row>
    <row r="76" spans="1:32" s="35" customFormat="1" ht="18.75">
      <c r="A76" s="64" t="s">
        <v>21</v>
      </c>
      <c r="B76" s="30">
        <f>H76+J76+L76+N76+P76+R76+T76+V76+X76+Z76+AB76+AD76</f>
        <v>2791.8</v>
      </c>
      <c r="C76" s="31">
        <f>H76+J76</f>
        <v>450</v>
      </c>
      <c r="D76" s="31">
        <f>I76+K76</f>
        <v>295.82279</v>
      </c>
      <c r="E76" s="4">
        <f>I76+K76</f>
        <v>295.82279</v>
      </c>
      <c r="F76" s="34">
        <f>E76/B76*100</f>
        <v>10.596131169854575</v>
      </c>
      <c r="G76" s="28">
        <f>E76/C76*100</f>
        <v>65.73839777777778</v>
      </c>
      <c r="H76" s="30">
        <v>250</v>
      </c>
      <c r="I76" s="30">
        <v>170.17898</v>
      </c>
      <c r="J76" s="30">
        <v>200</v>
      </c>
      <c r="K76" s="30">
        <v>125.64381</v>
      </c>
      <c r="L76" s="30">
        <v>200</v>
      </c>
      <c r="M76" s="30"/>
      <c r="N76" s="30">
        <v>200</v>
      </c>
      <c r="O76" s="30"/>
      <c r="P76" s="30">
        <v>200</v>
      </c>
      <c r="Q76" s="30"/>
      <c r="R76" s="30">
        <v>200</v>
      </c>
      <c r="S76" s="30"/>
      <c r="T76" s="30">
        <v>200</v>
      </c>
      <c r="U76" s="30"/>
      <c r="V76" s="30">
        <v>200</v>
      </c>
      <c r="W76" s="30"/>
      <c r="X76" s="30">
        <v>200</v>
      </c>
      <c r="Y76" s="30"/>
      <c r="Z76" s="30">
        <v>409.9</v>
      </c>
      <c r="AA76" s="30"/>
      <c r="AB76" s="30">
        <v>200</v>
      </c>
      <c r="AC76" s="30"/>
      <c r="AD76" s="30">
        <v>331.9</v>
      </c>
      <c r="AE76" s="30"/>
      <c r="AF76" s="98"/>
    </row>
    <row r="77" spans="1:32" s="35" customFormat="1" ht="18.75">
      <c r="A77" s="64" t="s">
        <v>13</v>
      </c>
      <c r="B77" s="30">
        <f>H77+J77+L77+N77+P77+R77+T77+V77+X77+Z77+AB77+AD77</f>
        <v>0</v>
      </c>
      <c r="C77" s="30">
        <f>H77</f>
        <v>0</v>
      </c>
      <c r="D77" s="33">
        <v>0</v>
      </c>
      <c r="E77" s="33">
        <v>0</v>
      </c>
      <c r="F77" s="34">
        <v>0</v>
      </c>
      <c r="G77" s="28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/>
      <c r="N77" s="33">
        <v>0</v>
      </c>
      <c r="O77" s="33"/>
      <c r="P77" s="33">
        <v>0</v>
      </c>
      <c r="Q77" s="33"/>
      <c r="R77" s="33">
        <v>0</v>
      </c>
      <c r="S77" s="33"/>
      <c r="T77" s="33">
        <v>0</v>
      </c>
      <c r="U77" s="33"/>
      <c r="V77" s="33">
        <v>0</v>
      </c>
      <c r="W77" s="33"/>
      <c r="X77" s="33">
        <v>0</v>
      </c>
      <c r="Y77" s="33"/>
      <c r="Z77" s="33">
        <v>0</v>
      </c>
      <c r="AA77" s="33"/>
      <c r="AB77" s="33">
        <v>0</v>
      </c>
      <c r="AC77" s="33"/>
      <c r="AD77" s="33">
        <v>0</v>
      </c>
      <c r="AE77" s="33"/>
      <c r="AF77" s="98"/>
    </row>
    <row r="78" spans="1:32" s="35" customFormat="1" ht="18.75">
      <c r="A78" s="64" t="s">
        <v>28</v>
      </c>
      <c r="B78" s="30">
        <f>H78+J78+L78+N78+P78+R78+T78+V78+X78+Z78+AB78+AD78</f>
        <v>0</v>
      </c>
      <c r="C78" s="30">
        <f>H78</f>
        <v>0</v>
      </c>
      <c r="D78" s="30">
        <v>0</v>
      </c>
      <c r="E78" s="30">
        <v>0</v>
      </c>
      <c r="F78" s="28">
        <v>0</v>
      </c>
      <c r="G78" s="28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/>
      <c r="N78" s="30">
        <v>0</v>
      </c>
      <c r="O78" s="30"/>
      <c r="P78" s="30">
        <v>0</v>
      </c>
      <c r="Q78" s="30"/>
      <c r="R78" s="30">
        <v>0</v>
      </c>
      <c r="S78" s="30"/>
      <c r="T78" s="30">
        <v>0</v>
      </c>
      <c r="U78" s="30"/>
      <c r="V78" s="30">
        <v>0</v>
      </c>
      <c r="W78" s="30"/>
      <c r="X78" s="30">
        <v>0</v>
      </c>
      <c r="Y78" s="30"/>
      <c r="Z78" s="30">
        <v>0</v>
      </c>
      <c r="AA78" s="30"/>
      <c r="AB78" s="30">
        <v>0</v>
      </c>
      <c r="AC78" s="30"/>
      <c r="AD78" s="30">
        <v>0</v>
      </c>
      <c r="AE78" s="30"/>
      <c r="AF78" s="99"/>
    </row>
    <row r="79" spans="1:32" s="29" customFormat="1" ht="18.75">
      <c r="A79" s="39" t="s">
        <v>18</v>
      </c>
      <c r="B79" s="40">
        <f>B80+B81+B82+B83</f>
        <v>158075.00000000003</v>
      </c>
      <c r="C79" s="40">
        <f>C80+C81+C82+C83</f>
        <v>32979.45959</v>
      </c>
      <c r="D79" s="40">
        <f>D80+D81+D82+D83</f>
        <v>23961.47636</v>
      </c>
      <c r="E79" s="40">
        <f>E80+E81+E82+E83</f>
        <v>23961.47636</v>
      </c>
      <c r="F79" s="34">
        <f>E79/B79*100</f>
        <v>15.15829597343033</v>
      </c>
      <c r="G79" s="28">
        <f>E79/C79*100</f>
        <v>72.65575803208606</v>
      </c>
      <c r="H79" s="40">
        <f>H80+H81+H82+H83</f>
        <v>19353.07159</v>
      </c>
      <c r="I79" s="40">
        <f aca="true" t="shared" si="19" ref="I79:AD79">I80+I81+I82+I83</f>
        <v>11125.35962</v>
      </c>
      <c r="J79" s="40">
        <f t="shared" si="19"/>
        <v>13626.387999999999</v>
      </c>
      <c r="K79" s="40">
        <f t="shared" si="19"/>
        <v>12836.116740000001</v>
      </c>
      <c r="L79" s="40">
        <f t="shared" si="19"/>
        <v>9904.67</v>
      </c>
      <c r="M79" s="40"/>
      <c r="N79" s="40">
        <f t="shared" si="19"/>
        <v>17328.511</v>
      </c>
      <c r="O79" s="40"/>
      <c r="P79" s="40">
        <f t="shared" si="19"/>
        <v>11124.388</v>
      </c>
      <c r="Q79" s="40"/>
      <c r="R79" s="40">
        <f t="shared" si="19"/>
        <v>9971.484</v>
      </c>
      <c r="S79" s="40"/>
      <c r="T79" s="40">
        <f t="shared" si="19"/>
        <v>17225.79541</v>
      </c>
      <c r="U79" s="40"/>
      <c r="V79" s="40">
        <f t="shared" si="19"/>
        <v>10375.137</v>
      </c>
      <c r="W79" s="40"/>
      <c r="X79" s="40">
        <f t="shared" si="19"/>
        <v>9595.007</v>
      </c>
      <c r="Y79" s="40"/>
      <c r="Z79" s="40">
        <f t="shared" si="19"/>
        <v>15366.225</v>
      </c>
      <c r="AA79" s="40"/>
      <c r="AB79" s="40">
        <f t="shared" si="19"/>
        <v>10651.983</v>
      </c>
      <c r="AC79" s="40"/>
      <c r="AD79" s="40">
        <f t="shared" si="19"/>
        <v>13552.340000000002</v>
      </c>
      <c r="AE79" s="40"/>
      <c r="AF79" s="41"/>
    </row>
    <row r="80" spans="1:32" s="29" customFormat="1" ht="18.75">
      <c r="A80" s="39" t="s">
        <v>23</v>
      </c>
      <c r="B80" s="40">
        <f aca="true" t="shared" si="20" ref="B80:E81">B75</f>
        <v>6100.700000000001</v>
      </c>
      <c r="C80" s="40">
        <f t="shared" si="20"/>
        <v>1312.277</v>
      </c>
      <c r="D80" s="40">
        <f t="shared" si="20"/>
        <v>1271.86335</v>
      </c>
      <c r="E80" s="40">
        <f t="shared" si="20"/>
        <v>1271.86335</v>
      </c>
      <c r="F80" s="34">
        <f>E80/B80*100</f>
        <v>20.847826478928646</v>
      </c>
      <c r="G80" s="28">
        <f>E80/C80*100</f>
        <v>96.92034151326283</v>
      </c>
      <c r="H80" s="40">
        <f>H75</f>
        <v>438.421</v>
      </c>
      <c r="I80" s="40">
        <f aca="true" t="shared" si="21" ref="I80:AD81">I75</f>
        <v>415.91364</v>
      </c>
      <c r="J80" s="40">
        <f t="shared" si="21"/>
        <v>873.856</v>
      </c>
      <c r="K80" s="40">
        <f t="shared" si="21"/>
        <v>855.94971</v>
      </c>
      <c r="L80" s="40">
        <f t="shared" si="21"/>
        <v>155.8</v>
      </c>
      <c r="M80" s="40"/>
      <c r="N80" s="40">
        <f t="shared" si="21"/>
        <v>555.708</v>
      </c>
      <c r="O80" s="40"/>
      <c r="P80" s="40">
        <f t="shared" si="21"/>
        <v>522.001</v>
      </c>
      <c r="Q80" s="40"/>
      <c r="R80" s="40">
        <f t="shared" si="21"/>
        <v>462.145</v>
      </c>
      <c r="S80" s="40"/>
      <c r="T80" s="40">
        <f t="shared" si="21"/>
        <v>532.116</v>
      </c>
      <c r="U80" s="40"/>
      <c r="V80" s="40">
        <f t="shared" si="21"/>
        <v>606.757</v>
      </c>
      <c r="W80" s="40"/>
      <c r="X80" s="40">
        <f t="shared" si="21"/>
        <v>384.42</v>
      </c>
      <c r="Y80" s="40"/>
      <c r="Z80" s="40">
        <f t="shared" si="21"/>
        <v>568.47</v>
      </c>
      <c r="AA80" s="40"/>
      <c r="AB80" s="40">
        <f t="shared" si="21"/>
        <v>476.662</v>
      </c>
      <c r="AC80" s="40"/>
      <c r="AD80" s="40">
        <f t="shared" si="21"/>
        <v>524.344</v>
      </c>
      <c r="AE80" s="40"/>
      <c r="AF80" s="41"/>
    </row>
    <row r="81" spans="1:32" s="29" customFormat="1" ht="18.75">
      <c r="A81" s="39" t="s">
        <v>21</v>
      </c>
      <c r="B81" s="40">
        <f t="shared" si="20"/>
        <v>2791.8</v>
      </c>
      <c r="C81" s="40">
        <f t="shared" si="20"/>
        <v>450</v>
      </c>
      <c r="D81" s="40">
        <f t="shared" si="20"/>
        <v>295.82279</v>
      </c>
      <c r="E81" s="40">
        <f t="shared" si="20"/>
        <v>295.82279</v>
      </c>
      <c r="F81" s="34">
        <f>E81/B81*100</f>
        <v>10.596131169854575</v>
      </c>
      <c r="G81" s="28">
        <f>E81/C81*100</f>
        <v>65.73839777777778</v>
      </c>
      <c r="H81" s="40">
        <f>H76</f>
        <v>250</v>
      </c>
      <c r="I81" s="40">
        <f t="shared" si="21"/>
        <v>170.17898</v>
      </c>
      <c r="J81" s="40">
        <f t="shared" si="21"/>
        <v>200</v>
      </c>
      <c r="K81" s="40">
        <f t="shared" si="21"/>
        <v>125.64381</v>
      </c>
      <c r="L81" s="40">
        <f t="shared" si="21"/>
        <v>200</v>
      </c>
      <c r="M81" s="40"/>
      <c r="N81" s="40">
        <f t="shared" si="21"/>
        <v>200</v>
      </c>
      <c r="O81" s="40"/>
      <c r="P81" s="40">
        <f t="shared" si="21"/>
        <v>200</v>
      </c>
      <c r="Q81" s="40"/>
      <c r="R81" s="40">
        <f t="shared" si="21"/>
        <v>200</v>
      </c>
      <c r="S81" s="40"/>
      <c r="T81" s="40">
        <f t="shared" si="21"/>
        <v>200</v>
      </c>
      <c r="U81" s="40"/>
      <c r="V81" s="40">
        <f t="shared" si="21"/>
        <v>200</v>
      </c>
      <c r="W81" s="40"/>
      <c r="X81" s="40">
        <f t="shared" si="21"/>
        <v>200</v>
      </c>
      <c r="Y81" s="40"/>
      <c r="Z81" s="40">
        <f t="shared" si="21"/>
        <v>409.9</v>
      </c>
      <c r="AA81" s="40"/>
      <c r="AB81" s="40">
        <f t="shared" si="21"/>
        <v>200</v>
      </c>
      <c r="AC81" s="40"/>
      <c r="AD81" s="40">
        <f t="shared" si="21"/>
        <v>331.9</v>
      </c>
      <c r="AE81" s="40"/>
      <c r="AF81" s="42"/>
    </row>
    <row r="82" spans="1:32" s="29" customFormat="1" ht="18.75">
      <c r="A82" s="39" t="s">
        <v>13</v>
      </c>
      <c r="B82" s="40">
        <f>B71+B65+B35+B29+B23+B16</f>
        <v>149182.50000000003</v>
      </c>
      <c r="C82" s="40">
        <f aca="true" t="shared" si="22" ref="C82:E83">C16+C23+C29+C35+C65+C71+C77</f>
        <v>31217.182589999997</v>
      </c>
      <c r="D82" s="40">
        <f t="shared" si="22"/>
        <v>22393.79022</v>
      </c>
      <c r="E82" s="40">
        <f t="shared" si="22"/>
        <v>22393.79022</v>
      </c>
      <c r="F82" s="34">
        <f>E82/B82*100</f>
        <v>15.011003448795934</v>
      </c>
      <c r="G82" s="28">
        <f>E82/C82*100</f>
        <v>71.73546221039673</v>
      </c>
      <c r="H82" s="40">
        <f>H16+H23+H29+H35+H65+H71+H77</f>
        <v>18664.65059</v>
      </c>
      <c r="I82" s="40">
        <f aca="true" t="shared" si="23" ref="I82:AD83">I16+I23+I29+I35+I65+I71+I77</f>
        <v>10539.267</v>
      </c>
      <c r="J82" s="40">
        <f t="shared" si="23"/>
        <v>12552.532</v>
      </c>
      <c r="K82" s="40">
        <f t="shared" si="23"/>
        <v>11854.523220000001</v>
      </c>
      <c r="L82" s="40">
        <f t="shared" si="23"/>
        <v>9548.87</v>
      </c>
      <c r="M82" s="40"/>
      <c r="N82" s="40">
        <f t="shared" si="23"/>
        <v>16572.803</v>
      </c>
      <c r="O82" s="40"/>
      <c r="P82" s="40">
        <f t="shared" si="23"/>
        <v>10402.387</v>
      </c>
      <c r="Q82" s="40"/>
      <c r="R82" s="40">
        <f t="shared" si="23"/>
        <v>9309.339</v>
      </c>
      <c r="S82" s="40"/>
      <c r="T82" s="40">
        <f t="shared" si="23"/>
        <v>16493.67941</v>
      </c>
      <c r="U82" s="40"/>
      <c r="V82" s="40">
        <f t="shared" si="23"/>
        <v>9568.380000000001</v>
      </c>
      <c r="W82" s="40"/>
      <c r="X82" s="40">
        <f t="shared" si="23"/>
        <v>9010.587</v>
      </c>
      <c r="Y82" s="40"/>
      <c r="Z82" s="40">
        <f t="shared" si="23"/>
        <v>14387.855</v>
      </c>
      <c r="AA82" s="40"/>
      <c r="AB82" s="40">
        <f t="shared" si="23"/>
        <v>9975.321</v>
      </c>
      <c r="AC82" s="40"/>
      <c r="AD82" s="40">
        <f t="shared" si="23"/>
        <v>12696.096000000001</v>
      </c>
      <c r="AE82" s="40"/>
      <c r="AF82" s="42"/>
    </row>
    <row r="83" spans="1:32" s="29" customFormat="1" ht="18.75" customHeight="1">
      <c r="A83" s="43" t="s">
        <v>28</v>
      </c>
      <c r="B83" s="40">
        <f>B78+B72+B66+B36+B30+B24+B17</f>
        <v>0</v>
      </c>
      <c r="C83" s="40">
        <f t="shared" si="22"/>
        <v>0</v>
      </c>
      <c r="D83" s="40">
        <f t="shared" si="22"/>
        <v>0</v>
      </c>
      <c r="E83" s="40">
        <f t="shared" si="22"/>
        <v>0</v>
      </c>
      <c r="F83" s="34">
        <v>0</v>
      </c>
      <c r="G83" s="28">
        <v>0</v>
      </c>
      <c r="H83" s="40">
        <f>H17+H24+H30+H36+H66+H72+H78</f>
        <v>0</v>
      </c>
      <c r="I83" s="40">
        <f t="shared" si="23"/>
        <v>0</v>
      </c>
      <c r="J83" s="40">
        <f t="shared" si="23"/>
        <v>0</v>
      </c>
      <c r="K83" s="40">
        <f t="shared" si="23"/>
        <v>0</v>
      </c>
      <c r="L83" s="40">
        <f t="shared" si="23"/>
        <v>0</v>
      </c>
      <c r="M83" s="40"/>
      <c r="N83" s="40">
        <f t="shared" si="23"/>
        <v>0</v>
      </c>
      <c r="O83" s="40"/>
      <c r="P83" s="40">
        <f t="shared" si="23"/>
        <v>0</v>
      </c>
      <c r="Q83" s="40"/>
      <c r="R83" s="40">
        <f t="shared" si="23"/>
        <v>0</v>
      </c>
      <c r="S83" s="40"/>
      <c r="T83" s="40">
        <f t="shared" si="23"/>
        <v>0</v>
      </c>
      <c r="U83" s="40"/>
      <c r="V83" s="40">
        <f t="shared" si="23"/>
        <v>0</v>
      </c>
      <c r="W83" s="40"/>
      <c r="X83" s="40">
        <f t="shared" si="23"/>
        <v>0</v>
      </c>
      <c r="Y83" s="40"/>
      <c r="Z83" s="40">
        <f t="shared" si="23"/>
        <v>0</v>
      </c>
      <c r="AA83" s="40"/>
      <c r="AB83" s="40">
        <f t="shared" si="23"/>
        <v>0</v>
      </c>
      <c r="AC83" s="40"/>
      <c r="AD83" s="40">
        <f t="shared" si="23"/>
        <v>0</v>
      </c>
      <c r="AE83" s="40"/>
      <c r="AF83" s="42"/>
    </row>
    <row r="84" spans="1:31" s="29" customFormat="1" ht="3" customHeight="1">
      <c r="A84" s="44"/>
      <c r="B84" s="45"/>
      <c r="C84" s="45"/>
      <c r="D84" s="45"/>
      <c r="E84" s="45"/>
      <c r="F84" s="8"/>
      <c r="G84" s="46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</row>
    <row r="85" spans="1:31" ht="8.25" customHeight="1">
      <c r="A85" s="9"/>
      <c r="B85" s="74" t="s">
        <v>44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48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29" customFormat="1" ht="18.75">
      <c r="A86" s="9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48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29" customFormat="1" ht="15.75" customHeight="1">
      <c r="A87" s="9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49"/>
      <c r="V87" s="50"/>
      <c r="W87" s="50"/>
      <c r="X87" s="8"/>
      <c r="Y87" s="8"/>
      <c r="Z87" s="8"/>
      <c r="AA87" s="8"/>
      <c r="AB87" s="8"/>
      <c r="AC87" s="8"/>
      <c r="AD87" s="8"/>
      <c r="AE87" s="8"/>
    </row>
    <row r="88" spans="1:31" s="29" customFormat="1" ht="21" customHeight="1">
      <c r="A88" s="9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49"/>
      <c r="V88" s="50"/>
      <c r="W88" s="50"/>
      <c r="X88" s="47"/>
      <c r="Y88" s="47"/>
      <c r="Z88" s="47"/>
      <c r="AA88" s="47"/>
      <c r="AB88" s="47"/>
      <c r="AC88" s="47"/>
      <c r="AD88" s="47"/>
      <c r="AE88" s="47"/>
    </row>
    <row r="89" spans="1:31" s="29" customFormat="1" ht="30" customHeight="1">
      <c r="A89" s="9"/>
      <c r="B89" s="51"/>
      <c r="C89" s="51"/>
      <c r="D89" s="51"/>
      <c r="E89" s="51"/>
      <c r="F89" s="7"/>
      <c r="G89" s="60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11"/>
      <c r="U89" s="11"/>
      <c r="V89" s="47"/>
      <c r="W89" s="47"/>
      <c r="X89" s="47"/>
      <c r="Y89" s="47"/>
      <c r="Z89" s="47"/>
      <c r="AA89" s="47"/>
      <c r="AB89" s="47"/>
      <c r="AC89" s="47"/>
      <c r="AD89" s="47"/>
      <c r="AE89" s="47"/>
    </row>
    <row r="90" spans="2:8" ht="35.25" customHeight="1">
      <c r="B90" s="45"/>
      <c r="C90" s="45"/>
      <c r="D90" s="45"/>
      <c r="E90" s="45"/>
      <c r="H90" s="52"/>
    </row>
    <row r="91" spans="32:43" ht="35.25" customHeight="1"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53"/>
    </row>
    <row r="92" spans="32:43" ht="19.5" customHeight="1"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53"/>
    </row>
    <row r="93" spans="32:43" ht="48.75" customHeight="1"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53"/>
    </row>
    <row r="94" ht="19.5" customHeight="1"/>
    <row r="95" ht="48.75" customHeight="1"/>
  </sheetData>
  <sheetProtection/>
  <mergeCells count="36"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F9"/>
    <mergeCell ref="AF12:AF17"/>
    <mergeCell ref="AF19:AF24"/>
    <mergeCell ref="AF25:AF30"/>
    <mergeCell ref="AF37:AF42"/>
    <mergeCell ref="B87:T88"/>
    <mergeCell ref="AF43:AF48"/>
    <mergeCell ref="AF49:AF54"/>
    <mergeCell ref="AF55:AF60"/>
    <mergeCell ref="AF61:AF66"/>
    <mergeCell ref="AF73:AF78"/>
    <mergeCell ref="B85:T86"/>
    <mergeCell ref="AF67:AF72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2021-03-22T12:40:57Z</cp:lastPrinted>
  <dcterms:created xsi:type="dcterms:W3CDTF">1996-10-08T23:32:33Z</dcterms:created>
  <dcterms:modified xsi:type="dcterms:W3CDTF">2024-03-29T11:41:47Z</dcterms:modified>
  <cp:category/>
  <cp:version/>
  <cp:contentType/>
  <cp:contentStatus/>
</cp:coreProperties>
</file>