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за февраль" sheetId="17" r:id="rId1"/>
  </sheets>
  <definedNames>
    <definedName name="_xlnm.Print_Titles" localSheetId="0">'за февраль'!$3:$4</definedName>
    <definedName name="_xlnm.Print_Area" localSheetId="0">'за февраль'!$A$1:$AR$98</definedName>
  </definedNames>
  <calcPr calcId="145621"/>
</workbook>
</file>

<file path=xl/calcChain.xml><?xml version="1.0" encoding="utf-8"?>
<calcChain xmlns="http://schemas.openxmlformats.org/spreadsheetml/2006/main">
  <c r="B88" i="17" l="1"/>
  <c r="F86" i="17"/>
  <c r="H86" i="17" s="1"/>
  <c r="E86" i="17"/>
  <c r="D86" i="17"/>
  <c r="F81" i="17"/>
  <c r="G81" i="17" s="1"/>
  <c r="D81" i="17"/>
  <c r="C81" i="17"/>
  <c r="C78" i="17"/>
  <c r="C77" i="17"/>
  <c r="C76" i="17"/>
  <c r="F75" i="17"/>
  <c r="H75" i="17" s="1"/>
  <c r="E75" i="17"/>
  <c r="D75" i="17"/>
  <c r="C75" i="17"/>
  <c r="G75" i="17" s="1"/>
  <c r="C74" i="17"/>
  <c r="C73" i="17"/>
  <c r="AQ72" i="17"/>
  <c r="AP72" i="17"/>
  <c r="AO72" i="17"/>
  <c r="AN72" i="17"/>
  <c r="AM72" i="17"/>
  <c r="AL72" i="17"/>
  <c r="AK72" i="17"/>
  <c r="AJ72" i="17"/>
  <c r="AI72" i="17"/>
  <c r="AH72" i="17"/>
  <c r="AG72" i="17"/>
  <c r="AF72" i="17"/>
  <c r="AE72" i="17"/>
  <c r="AD72" i="17"/>
  <c r="AC72" i="17"/>
  <c r="AB72" i="17"/>
  <c r="AA72" i="17"/>
  <c r="Z72" i="17"/>
  <c r="Y72" i="17"/>
  <c r="X72" i="17"/>
  <c r="W72" i="17"/>
  <c r="V72" i="17"/>
  <c r="U72" i="17"/>
  <c r="T72" i="17"/>
  <c r="S72" i="17"/>
  <c r="R72" i="17"/>
  <c r="Q72" i="17"/>
  <c r="P72" i="17"/>
  <c r="O72" i="17"/>
  <c r="N72" i="17"/>
  <c r="M72" i="17"/>
  <c r="L72" i="17"/>
  <c r="K72" i="17"/>
  <c r="J72" i="17"/>
  <c r="I72" i="17"/>
  <c r="F72" i="17"/>
  <c r="G72" i="17" s="1"/>
  <c r="E72" i="17"/>
  <c r="D72" i="17"/>
  <c r="C72" i="17"/>
  <c r="B72" i="17"/>
  <c r="C71" i="17"/>
  <c r="C89" i="17" s="1"/>
  <c r="B71" i="17"/>
  <c r="B89" i="17" s="1"/>
  <c r="C70" i="17"/>
  <c r="C88" i="17" s="1"/>
  <c r="AQ69" i="17"/>
  <c r="AQ87" i="17" s="1"/>
  <c r="AQ84" i="17" s="1"/>
  <c r="AP69" i="17"/>
  <c r="AP87" i="17" s="1"/>
  <c r="AP84" i="17" s="1"/>
  <c r="AO69" i="17"/>
  <c r="AO87" i="17" s="1"/>
  <c r="AO84" i="17" s="1"/>
  <c r="AN69" i="17"/>
  <c r="AN87" i="17" s="1"/>
  <c r="AN84" i="17" s="1"/>
  <c r="AM69" i="17"/>
  <c r="AM87" i="17" s="1"/>
  <c r="AM84" i="17" s="1"/>
  <c r="AL69" i="17"/>
  <c r="AL87" i="17" s="1"/>
  <c r="AL84" i="17" s="1"/>
  <c r="AK69" i="17"/>
  <c r="AK87" i="17" s="1"/>
  <c r="AK84" i="17" s="1"/>
  <c r="AJ69" i="17"/>
  <c r="AJ87" i="17" s="1"/>
  <c r="AJ84" i="17" s="1"/>
  <c r="AI69" i="17"/>
  <c r="AI87" i="17" s="1"/>
  <c r="AI84" i="17" s="1"/>
  <c r="AH69" i="17"/>
  <c r="AH87" i="17" s="1"/>
  <c r="AH84" i="17" s="1"/>
  <c r="AG69" i="17"/>
  <c r="AG87" i="17" s="1"/>
  <c r="AG84" i="17" s="1"/>
  <c r="AF69" i="17"/>
  <c r="AF87" i="17" s="1"/>
  <c r="AF84" i="17" s="1"/>
  <c r="AE69" i="17"/>
  <c r="AE87" i="17" s="1"/>
  <c r="AE84" i="17" s="1"/>
  <c r="AD69" i="17"/>
  <c r="AD87" i="17" s="1"/>
  <c r="AD84" i="17" s="1"/>
  <c r="AC69" i="17"/>
  <c r="AC87" i="17" s="1"/>
  <c r="AC84" i="17" s="1"/>
  <c r="AB69" i="17"/>
  <c r="AB87" i="17" s="1"/>
  <c r="AB84" i="17" s="1"/>
  <c r="AA69" i="17"/>
  <c r="AA87" i="17" s="1"/>
  <c r="AA84" i="17" s="1"/>
  <c r="Z69" i="17"/>
  <c r="Z87" i="17" s="1"/>
  <c r="Z84" i="17" s="1"/>
  <c r="Y69" i="17"/>
  <c r="Y87" i="17" s="1"/>
  <c r="Y84" i="17" s="1"/>
  <c r="X69" i="17"/>
  <c r="X87" i="17" s="1"/>
  <c r="X84" i="17" s="1"/>
  <c r="W69" i="17"/>
  <c r="W87" i="17" s="1"/>
  <c r="W84" i="17" s="1"/>
  <c r="V69" i="17"/>
  <c r="V87" i="17" s="1"/>
  <c r="V84" i="17" s="1"/>
  <c r="U69" i="17"/>
  <c r="U87" i="17" s="1"/>
  <c r="U84" i="17" s="1"/>
  <c r="T69" i="17"/>
  <c r="T87" i="17" s="1"/>
  <c r="T84" i="17" s="1"/>
  <c r="S69" i="17"/>
  <c r="S87" i="17" s="1"/>
  <c r="S84" i="17" s="1"/>
  <c r="R69" i="17"/>
  <c r="R87" i="17" s="1"/>
  <c r="R84" i="17" s="1"/>
  <c r="Q69" i="17"/>
  <c r="Q87" i="17" s="1"/>
  <c r="Q84" i="17" s="1"/>
  <c r="P69" i="17"/>
  <c r="P87" i="17" s="1"/>
  <c r="P84" i="17" s="1"/>
  <c r="O69" i="17"/>
  <c r="O87" i="17" s="1"/>
  <c r="O84" i="17" s="1"/>
  <c r="N69" i="17"/>
  <c r="N87" i="17" s="1"/>
  <c r="N84" i="17" s="1"/>
  <c r="M69" i="17"/>
  <c r="M87" i="17" s="1"/>
  <c r="M84" i="17" s="1"/>
  <c r="L69" i="17"/>
  <c r="L87" i="17" s="1"/>
  <c r="L84" i="17" s="1"/>
  <c r="K69" i="17"/>
  <c r="K87" i="17" s="1"/>
  <c r="J69" i="17"/>
  <c r="J87" i="17" s="1"/>
  <c r="J84" i="17" s="1"/>
  <c r="I69" i="17"/>
  <c r="I87" i="17" s="1"/>
  <c r="C69" i="17"/>
  <c r="C87" i="17" s="1"/>
  <c r="B69" i="17"/>
  <c r="B87" i="17" s="1"/>
  <c r="C68" i="17"/>
  <c r="C86" i="17" s="1"/>
  <c r="B68" i="17"/>
  <c r="B86" i="17" s="1"/>
  <c r="B84" i="17" s="1"/>
  <c r="C67" i="17"/>
  <c r="C85" i="17" s="1"/>
  <c r="B67" i="17"/>
  <c r="B85" i="17" s="1"/>
  <c r="AQ66" i="17"/>
  <c r="AP66" i="17"/>
  <c r="AO66" i="17"/>
  <c r="AN66" i="17"/>
  <c r="AM66" i="17"/>
  <c r="AL66" i="17"/>
  <c r="AK66" i="17"/>
  <c r="AJ66" i="17"/>
  <c r="AI66" i="17"/>
  <c r="AH66" i="17"/>
  <c r="AG66" i="17"/>
  <c r="AF66" i="17"/>
  <c r="AE66" i="17"/>
  <c r="AD66" i="17"/>
  <c r="AC66" i="17"/>
  <c r="AB66" i="17"/>
  <c r="AA66" i="17"/>
  <c r="Z66" i="17"/>
  <c r="Y66" i="17"/>
  <c r="X66" i="17"/>
  <c r="W66" i="17"/>
  <c r="V66" i="17"/>
  <c r="U66" i="17"/>
  <c r="T66" i="17"/>
  <c r="S66" i="17"/>
  <c r="R66" i="17"/>
  <c r="Q66" i="17"/>
  <c r="P66" i="17"/>
  <c r="O66" i="17"/>
  <c r="N66" i="17"/>
  <c r="M66" i="17"/>
  <c r="L66" i="17"/>
  <c r="K66" i="17"/>
  <c r="J66" i="17"/>
  <c r="I66" i="17"/>
  <c r="C66" i="17"/>
  <c r="B66" i="17"/>
  <c r="C65" i="17"/>
  <c r="C64" i="17"/>
  <c r="F63" i="17"/>
  <c r="G63" i="17" s="1"/>
  <c r="D63" i="17"/>
  <c r="C63" i="17"/>
  <c r="F62" i="17"/>
  <c r="G62" i="17" s="1"/>
  <c r="D62" i="17"/>
  <c r="C62" i="17"/>
  <c r="C61" i="17"/>
  <c r="AQ60" i="17"/>
  <c r="AP60" i="17"/>
  <c r="AO60" i="17"/>
  <c r="AN60" i="17"/>
  <c r="AM60" i="17"/>
  <c r="AL60" i="17"/>
  <c r="AK60" i="17"/>
  <c r="AJ60" i="17"/>
  <c r="AI60" i="17"/>
  <c r="AH60" i="17"/>
  <c r="AG60" i="17"/>
  <c r="AF60" i="17"/>
  <c r="AE60" i="17"/>
  <c r="AD60" i="17"/>
  <c r="AC60" i="17"/>
  <c r="AB60" i="17"/>
  <c r="AA60" i="17"/>
  <c r="Z60" i="17"/>
  <c r="Y60" i="17"/>
  <c r="X60" i="17"/>
  <c r="W60" i="17"/>
  <c r="V60" i="17"/>
  <c r="U60" i="17"/>
  <c r="T60" i="17"/>
  <c r="S60" i="17"/>
  <c r="R60" i="17"/>
  <c r="Q60" i="17"/>
  <c r="P60" i="17"/>
  <c r="O60" i="17"/>
  <c r="N60" i="17"/>
  <c r="M60" i="17"/>
  <c r="L60" i="17"/>
  <c r="K60" i="17"/>
  <c r="J60" i="17"/>
  <c r="I60" i="17"/>
  <c r="F60" i="17"/>
  <c r="G60" i="17" s="1"/>
  <c r="D60" i="17"/>
  <c r="C60" i="17"/>
  <c r="B60" i="17"/>
  <c r="C59" i="17"/>
  <c r="C58" i="17"/>
  <c r="F57" i="17"/>
  <c r="H57" i="17" s="1"/>
  <c r="E57" i="17"/>
  <c r="D57" i="17"/>
  <c r="C57" i="17"/>
  <c r="G57" i="17" s="1"/>
  <c r="C56" i="17"/>
  <c r="C55" i="17"/>
  <c r="AQ54" i="17"/>
  <c r="AP54" i="17"/>
  <c r="AO54" i="17"/>
  <c r="AN54" i="17"/>
  <c r="AM54" i="17"/>
  <c r="AL54" i="17"/>
  <c r="AK54" i="17"/>
  <c r="AJ54" i="17"/>
  <c r="AI54" i="17"/>
  <c r="AH54" i="17"/>
  <c r="AG54" i="17"/>
  <c r="AF54" i="17"/>
  <c r="AE54" i="17"/>
  <c r="AD54" i="17"/>
  <c r="AC54" i="17"/>
  <c r="AB54" i="17"/>
  <c r="AA54" i="17"/>
  <c r="Z54" i="17"/>
  <c r="Y54" i="17"/>
  <c r="X54" i="17"/>
  <c r="W54" i="17"/>
  <c r="V54" i="17"/>
  <c r="U54" i="17"/>
  <c r="T54" i="17"/>
  <c r="S54" i="17"/>
  <c r="R54" i="17"/>
  <c r="Q54" i="17"/>
  <c r="P54" i="17"/>
  <c r="O54" i="17"/>
  <c r="N54" i="17"/>
  <c r="M54" i="17"/>
  <c r="L54" i="17"/>
  <c r="K54" i="17"/>
  <c r="J54" i="17"/>
  <c r="I54" i="17"/>
  <c r="F54" i="17"/>
  <c r="G54" i="17" s="1"/>
  <c r="E54" i="17"/>
  <c r="D54" i="17"/>
  <c r="C54" i="17"/>
  <c r="B54" i="17"/>
  <c r="C53" i="17"/>
  <c r="C52" i="17"/>
  <c r="F51" i="17"/>
  <c r="H51" i="17" s="1"/>
  <c r="E51" i="17"/>
  <c r="D51" i="17"/>
  <c r="C51" i="17"/>
  <c r="G51" i="17" s="1"/>
  <c r="C50" i="17"/>
  <c r="C49"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S48" i="17"/>
  <c r="R48" i="17"/>
  <c r="Q48" i="17"/>
  <c r="P48" i="17"/>
  <c r="O48" i="17"/>
  <c r="N48" i="17"/>
  <c r="M48" i="17"/>
  <c r="L48" i="17"/>
  <c r="K48" i="17"/>
  <c r="J48" i="17"/>
  <c r="I48" i="17"/>
  <c r="F48" i="17"/>
  <c r="G48" i="17" s="1"/>
  <c r="E48" i="17"/>
  <c r="D48" i="17"/>
  <c r="C48" i="17"/>
  <c r="B48" i="17"/>
  <c r="C47" i="17"/>
  <c r="C46" i="17"/>
  <c r="F45" i="17"/>
  <c r="H45" i="17" s="1"/>
  <c r="E45" i="17"/>
  <c r="D45" i="17"/>
  <c r="C45" i="17"/>
  <c r="G45" i="17" s="1"/>
  <c r="C44" i="17"/>
  <c r="C43" i="17"/>
  <c r="AQ42" i="17"/>
  <c r="AP42" i="17"/>
  <c r="AO42" i="17"/>
  <c r="AN42" i="17"/>
  <c r="AM42" i="17"/>
  <c r="AL42" i="17"/>
  <c r="AK42" i="17"/>
  <c r="AJ42" i="17"/>
  <c r="AI42" i="17"/>
  <c r="AH42" i="17"/>
  <c r="AG42" i="17"/>
  <c r="AF42" i="17"/>
  <c r="AE42" i="17"/>
  <c r="AD42" i="17"/>
  <c r="AC42" i="17"/>
  <c r="AB42" i="17"/>
  <c r="AA42" i="17"/>
  <c r="Z42" i="17"/>
  <c r="Y42" i="17"/>
  <c r="X42" i="17"/>
  <c r="W42" i="17"/>
  <c r="V42" i="17"/>
  <c r="U42" i="17"/>
  <c r="T42" i="17"/>
  <c r="S42" i="17"/>
  <c r="R42" i="17"/>
  <c r="Q42" i="17"/>
  <c r="P42" i="17"/>
  <c r="O42" i="17"/>
  <c r="N42" i="17"/>
  <c r="M42" i="17"/>
  <c r="L42" i="17"/>
  <c r="K42" i="17"/>
  <c r="J42" i="17"/>
  <c r="I42" i="17"/>
  <c r="F42" i="17"/>
  <c r="G42" i="17" s="1"/>
  <c r="E42" i="17"/>
  <c r="D42" i="17"/>
  <c r="C42" i="17"/>
  <c r="B42" i="17"/>
  <c r="C41" i="17"/>
  <c r="C40" i="17"/>
  <c r="F39" i="17"/>
  <c r="H39" i="17" s="1"/>
  <c r="E39" i="17"/>
  <c r="D39" i="17"/>
  <c r="C39" i="17"/>
  <c r="G39" i="17" s="1"/>
  <c r="C38" i="17"/>
  <c r="C37" i="17"/>
  <c r="AQ36" i="17"/>
  <c r="AP36" i="17"/>
  <c r="AO36" i="17"/>
  <c r="AN36" i="17"/>
  <c r="AM36" i="17"/>
  <c r="AL36" i="17"/>
  <c r="AK36" i="17"/>
  <c r="AJ36" i="17"/>
  <c r="AI36" i="17"/>
  <c r="AH36" i="17"/>
  <c r="AG36" i="17"/>
  <c r="AF36" i="17"/>
  <c r="AE36" i="17"/>
  <c r="AD36" i="17"/>
  <c r="AC36" i="17"/>
  <c r="AB36" i="17"/>
  <c r="AA36" i="17"/>
  <c r="Z36" i="17"/>
  <c r="Y36" i="17"/>
  <c r="X36" i="17"/>
  <c r="W36" i="17"/>
  <c r="V36" i="17"/>
  <c r="U36" i="17"/>
  <c r="T36" i="17"/>
  <c r="S36" i="17"/>
  <c r="R36" i="17"/>
  <c r="Q36" i="17"/>
  <c r="P36" i="17"/>
  <c r="O36" i="17"/>
  <c r="N36" i="17"/>
  <c r="M36" i="17"/>
  <c r="L36" i="17"/>
  <c r="K36" i="17"/>
  <c r="J36" i="17"/>
  <c r="I36" i="17"/>
  <c r="F36" i="17"/>
  <c r="G36" i="17" s="1"/>
  <c r="E36" i="17"/>
  <c r="D36" i="17"/>
  <c r="C36" i="17"/>
  <c r="B36" i="17"/>
  <c r="C35" i="17"/>
  <c r="C34" i="17"/>
  <c r="F33" i="17"/>
  <c r="H33" i="17" s="1"/>
  <c r="E33" i="17"/>
  <c r="D33" i="17"/>
  <c r="C33" i="17"/>
  <c r="G33" i="17" s="1"/>
  <c r="C32" i="17"/>
  <c r="C31" i="17"/>
  <c r="AQ30" i="17"/>
  <c r="AP30" i="17"/>
  <c r="AO30" i="17"/>
  <c r="AN30" i="17"/>
  <c r="AM30" i="17"/>
  <c r="AL30" i="17"/>
  <c r="AK30" i="17"/>
  <c r="AJ30" i="17"/>
  <c r="AI30" i="17"/>
  <c r="AH30" i="17"/>
  <c r="AG30" i="17"/>
  <c r="AF30" i="17"/>
  <c r="AE30" i="17"/>
  <c r="AD30" i="17"/>
  <c r="AC30" i="17"/>
  <c r="AB30" i="17"/>
  <c r="AA30" i="17"/>
  <c r="Z30" i="17"/>
  <c r="Y30" i="17"/>
  <c r="X30" i="17"/>
  <c r="W30" i="17"/>
  <c r="V30" i="17"/>
  <c r="U30" i="17"/>
  <c r="T30" i="17"/>
  <c r="S30" i="17"/>
  <c r="R30" i="17"/>
  <c r="Q30" i="17"/>
  <c r="P30" i="17"/>
  <c r="O30" i="17"/>
  <c r="N30" i="17"/>
  <c r="M30" i="17"/>
  <c r="L30" i="17"/>
  <c r="K30" i="17"/>
  <c r="J30" i="17"/>
  <c r="I30" i="17"/>
  <c r="F30" i="17"/>
  <c r="G30" i="17" s="1"/>
  <c r="E30" i="17"/>
  <c r="D30" i="17"/>
  <c r="C30" i="17"/>
  <c r="B30" i="17"/>
  <c r="C29" i="17"/>
  <c r="C28" i="17"/>
  <c r="AP27" i="17"/>
  <c r="U27" i="17"/>
  <c r="R27" i="17"/>
  <c r="O27" i="17"/>
  <c r="L27" i="17"/>
  <c r="F27" i="17"/>
  <c r="E27" i="17"/>
  <c r="D27" i="17"/>
  <c r="C27" i="17"/>
  <c r="G27" i="17" s="1"/>
  <c r="C26" i="17"/>
  <c r="C25" i="17"/>
  <c r="AP24" i="17"/>
  <c r="AN24" i="17"/>
  <c r="AM24" i="17"/>
  <c r="AK24" i="17"/>
  <c r="AJ24" i="17"/>
  <c r="AH24" i="17"/>
  <c r="AG24" i="17"/>
  <c r="AE24" i="17"/>
  <c r="AD24" i="17"/>
  <c r="AB24" i="17"/>
  <c r="AA24" i="17"/>
  <c r="Y24" i="17"/>
  <c r="X24" i="17"/>
  <c r="V24" i="17"/>
  <c r="U24" i="17"/>
  <c r="S24" i="17"/>
  <c r="R24" i="17"/>
  <c r="P24" i="17"/>
  <c r="O24" i="17"/>
  <c r="M24" i="17"/>
  <c r="L24" i="17"/>
  <c r="J24" i="17"/>
  <c r="I24" i="17"/>
  <c r="F24" i="17"/>
  <c r="G24" i="17" s="1"/>
  <c r="E24" i="17"/>
  <c r="D24" i="17"/>
  <c r="C24" i="17"/>
  <c r="B24" i="17"/>
  <c r="C23" i="17"/>
  <c r="C22" i="17"/>
  <c r="F21" i="17"/>
  <c r="H21" i="17" s="1"/>
  <c r="E21" i="17"/>
  <c r="D21" i="17"/>
  <c r="C21" i="17"/>
  <c r="G21" i="17" s="1"/>
  <c r="C20" i="17"/>
  <c r="C19"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F18" i="17"/>
  <c r="G18" i="17" s="1"/>
  <c r="E18" i="17"/>
  <c r="D18" i="17"/>
  <c r="C18" i="17"/>
  <c r="B18" i="17"/>
  <c r="C17" i="17"/>
  <c r="C16" i="17"/>
  <c r="F15" i="17"/>
  <c r="H15" i="17" s="1"/>
  <c r="E15" i="17"/>
  <c r="D15" i="17"/>
  <c r="C15" i="17"/>
  <c r="G15" i="17" s="1"/>
  <c r="C14" i="17"/>
  <c r="C13" i="17"/>
  <c r="AQ12" i="17"/>
  <c r="AP12" i="17"/>
  <c r="AO12" i="17"/>
  <c r="AN12" i="17"/>
  <c r="AM12" i="17"/>
  <c r="AL12" i="17"/>
  <c r="AK12" i="17"/>
  <c r="AJ12" i="17"/>
  <c r="AI12" i="17"/>
  <c r="AH12"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F12" i="17"/>
  <c r="G12" i="17" s="1"/>
  <c r="E12" i="17"/>
  <c r="D12" i="17"/>
  <c r="C12" i="17"/>
  <c r="B12" i="17"/>
  <c r="C11" i="17"/>
  <c r="B11" i="17"/>
  <c r="C10" i="17"/>
  <c r="AQ9" i="17"/>
  <c r="AP9" i="17"/>
  <c r="AO9" i="17"/>
  <c r="AN9" i="17"/>
  <c r="AM9" i="17"/>
  <c r="AL9" i="17"/>
  <c r="AK9" i="17"/>
  <c r="AJ9" i="17"/>
  <c r="AI9" i="17"/>
  <c r="AH9" i="17"/>
  <c r="AG9" i="17"/>
  <c r="AF9" i="17"/>
  <c r="AE9" i="17"/>
  <c r="AD9" i="17"/>
  <c r="AC9" i="17"/>
  <c r="AB9" i="17"/>
  <c r="AA9" i="17"/>
  <c r="Z9" i="17"/>
  <c r="Y9" i="17"/>
  <c r="X9" i="17"/>
  <c r="W9" i="17"/>
  <c r="V9" i="17"/>
  <c r="U9" i="17"/>
  <c r="T9" i="17"/>
  <c r="S9" i="17"/>
  <c r="R9" i="17"/>
  <c r="Q9" i="17"/>
  <c r="P9" i="17"/>
  <c r="O9" i="17"/>
  <c r="N9" i="17"/>
  <c r="M9" i="17"/>
  <c r="L9" i="17"/>
  <c r="K9" i="17"/>
  <c r="F9" i="17" s="1"/>
  <c r="J9" i="17"/>
  <c r="I9" i="17"/>
  <c r="D9" i="17" s="1"/>
  <c r="D6" i="17" s="1"/>
  <c r="C9" i="17"/>
  <c r="B9" i="17"/>
  <c r="C8" i="17"/>
  <c r="B8" i="17"/>
  <c r="C7" i="17"/>
  <c r="B7" i="17"/>
  <c r="AQ6" i="17"/>
  <c r="AP6" i="17"/>
  <c r="AO6" i="17"/>
  <c r="AN6" i="17"/>
  <c r="AM6" i="17"/>
  <c r="AL6" i="17"/>
  <c r="AK6" i="17"/>
  <c r="AJ6" i="17"/>
  <c r="AI6" i="17"/>
  <c r="AH6" i="17"/>
  <c r="AG6" i="17"/>
  <c r="AF6" i="17"/>
  <c r="AE6" i="17"/>
  <c r="AD6" i="17"/>
  <c r="AC6" i="17"/>
  <c r="AB6" i="17"/>
  <c r="AA6" i="17"/>
  <c r="Z6" i="17"/>
  <c r="Y6" i="17"/>
  <c r="X6" i="17"/>
  <c r="W6" i="17"/>
  <c r="V6" i="17"/>
  <c r="U6" i="17"/>
  <c r="T6" i="17"/>
  <c r="S6" i="17"/>
  <c r="R6" i="17"/>
  <c r="Q6" i="17"/>
  <c r="P6" i="17"/>
  <c r="O6" i="17"/>
  <c r="N6" i="17"/>
  <c r="M6" i="17"/>
  <c r="L6" i="17"/>
  <c r="K6" i="17"/>
  <c r="J6" i="17"/>
  <c r="I6" i="17"/>
  <c r="C6" i="17"/>
  <c r="B6" i="17"/>
  <c r="H9" i="17" l="1"/>
  <c r="F6" i="17"/>
  <c r="G9" i="17"/>
  <c r="E9" i="17"/>
  <c r="E6" i="17" s="1"/>
  <c r="D87" i="17"/>
  <c r="D84" i="17" s="1"/>
  <c r="I84" i="17"/>
  <c r="F87" i="17"/>
  <c r="K84" i="17"/>
  <c r="G86" i="17"/>
  <c r="C84" i="17"/>
  <c r="H12" i="17"/>
  <c r="H18" i="17"/>
  <c r="H24" i="17"/>
  <c r="H30" i="17"/>
  <c r="H36" i="17"/>
  <c r="H42" i="17"/>
  <c r="H48" i="17"/>
  <c r="H54" i="17"/>
  <c r="H60" i="17"/>
  <c r="H62" i="17"/>
  <c r="H63" i="17"/>
  <c r="H72" i="17"/>
  <c r="H81" i="17"/>
  <c r="E62" i="17"/>
  <c r="E63" i="17"/>
  <c r="D69" i="17"/>
  <c r="D66" i="17" s="1"/>
  <c r="F69" i="17"/>
  <c r="E81" i="17"/>
  <c r="E60" i="17" l="1"/>
  <c r="H6" i="17"/>
  <c r="G6" i="17"/>
  <c r="H69" i="17"/>
  <c r="F66" i="17"/>
  <c r="G69" i="17"/>
  <c r="E69" i="17"/>
  <c r="E66" i="17" s="1"/>
  <c r="G87" i="17"/>
  <c r="E87" i="17"/>
  <c r="E84" i="17" s="1"/>
  <c r="F84" i="17"/>
  <c r="H87" i="17"/>
  <c r="H84" i="17" l="1"/>
  <c r="G84" i="17"/>
  <c r="H66" i="17"/>
  <c r="G66" i="17"/>
</calcChain>
</file>

<file path=xl/sharedStrings.xml><?xml version="1.0" encoding="utf-8"?>
<sst xmlns="http://schemas.openxmlformats.org/spreadsheetml/2006/main" count="156" uniqueCount="61">
  <si>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</si>
  <si>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</si>
  <si>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</si>
  <si>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</si>
  <si>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</si>
  <si>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</si>
  <si>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</si>
  <si>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</si>
  <si>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</si>
  <si>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</si>
  <si>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</si>
  <si>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</si>
  <si>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</si>
  <si>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</si>
  <si>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</si>
  <si>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</si>
  <si>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</si>
  <si>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</si>
  <si>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</si>
  <si>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</si>
  <si>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</si>
  <si>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</si>
  <si>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</si>
  <si>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План на
 2021 год, тыс.руб.</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</si>
  <si>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</si>
  <si>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</si>
  <si>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</si>
  <si>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А.Т.Бутаев</t>
  </si>
  <si>
    <t>Основные мероприятия
 муниципальной программы</t>
  </si>
  <si>
    <t>План на
 2019 год, тыс.руб.</t>
  </si>
  <si>
    <t xml:space="preserve"> 2019 год</t>
  </si>
  <si>
    <t>1.1.   Содержание объектов благоустройства территории города Когалыма, включая озеленение территории и содержание малых архитектурных форм (1,2)</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</si>
  <si>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</si>
  <si>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</si>
  <si>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</si>
  <si>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</si>
  <si>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(3, 13)</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</si>
  <si>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</si>
  <si>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1.3. Организация ритуальных услуг и содержание мест захоронения (4,5,6)</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</si>
  <si>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</si>
  <si>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</si>
  <si>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</si>
  <si>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1.7. Содержание, ремонт и реконструкция объектов благоустройства на территории города Когалыма (10,11,12)</t>
  </si>
  <si>
    <t xml:space="preserve">1.7.1. Благоустройство дворовых территорий ( в том числе пешеходные  переходы, пешеходные дорожки) </t>
  </si>
  <si>
    <t>Всего по Программе</t>
  </si>
  <si>
    <t>И.А.Цыганкова, тел. 93-790</t>
  </si>
  <si>
    <t>Директор МКУ "УЖКХ города Когалыма"</t>
  </si>
  <si>
    <r>
      <t xml:space="preserve">МКУ "УЖКХ г.Когалыма":
</t>
    </r>
    <r>
      <rPr>
        <sz val="12"/>
        <color indexed="8"/>
        <rFont val="Times New Roman"/>
        <family val="1"/>
        <charset val="204"/>
      </rPr>
      <t>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в 2021 году с АО "ЮТЭК-Когалым" заключен МК от 15.01.2021 №0187300013720000450 на сумму 22 809,90 тыс.руб. (в т.ч. на ТО сетей НО на сумму 17 882,90 тыс.руб.).</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</si>
  <si>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01.03.2021</t>
  </si>
  <si>
    <t>План на 01.03.2021</t>
  </si>
  <si>
    <t>Профинансировано на 01.03.2021</t>
  </si>
  <si>
    <t>Кассовый расход на 01.03.2021</t>
  </si>
  <si>
    <r>
      <rPr>
        <b/>
        <sz val="12"/>
        <color indexed="8"/>
        <rFont val="Times New Roman"/>
        <family val="1"/>
        <charset val="204"/>
      </rPr>
      <t>МБУ "КСАТ":</t>
    </r>
    <r>
      <rPr>
        <sz val="12"/>
        <color indexed="8"/>
        <rFont val="Times New Roman"/>
        <family val="1"/>
        <charset val="204"/>
      </rPr>
      <t xml:space="preserve">
Отклонение от плана составляет  2 564,37 тыс.руб. в том числе:
1. 1438,29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443,08 тыс.руб.  -неисполнение субсидии по статье начисления на оплату труда возникло в связи с оплатой страховых взносов в марте 2020г.
3. 13,35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106,08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29,82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будет произведена по факту оказанных услуг
6. 42,45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7. 125,39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319,92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согласно выставленных счетов.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произведена по факту поставки товара, согласно выставленных счетов
9. 45,99 тыс. руб. - неисполнение по статье расходов прочие расходы  оплата налога на имущество произведена согласно декларации.</t>
    </r>
  </si>
  <si>
    <r>
      <rPr>
        <b/>
        <sz val="12"/>
        <color indexed="8"/>
        <rFont val="Times New Roman"/>
        <family val="1"/>
        <charset val="204"/>
      </rPr>
      <t>МБУ "КСАТ":</t>
    </r>
    <r>
      <rPr>
        <sz val="12"/>
        <color indexed="8"/>
        <rFont val="Times New Roman"/>
        <family val="1"/>
        <charset val="204"/>
      </rPr>
      <t xml:space="preserve">
Неисполнение по статье расходов  в размере 2 548,95 тыс.руб. на оказание услуг по вывозу снега с территории города Когалыма, в связи с оплатой счетов по факту оказанных услуг.
</t>
    </r>
    <r>
      <rPr>
        <b/>
        <sz val="12"/>
        <color indexed="8"/>
        <rFont val="Times New Roman"/>
        <family val="1"/>
        <charset val="204"/>
      </rPr>
      <t>МКУ "УЖКХ г.Когалыма":</t>
    </r>
    <r>
      <rPr>
        <sz val="12"/>
        <color indexed="8"/>
        <rFont val="Times New Roman"/>
        <family val="1"/>
        <charset val="204"/>
      </rPr>
      <t xml:space="preserve">
На оказание услуг по очистке и вывозу снега с территории города Когалыма в 2021 году заключен МК от 28.12.2020 №0187300013720000521 с ООО "АКВАСТРОЙ-СЕРВИС"на сумму 2 748,23 тыс.руб. 
Оплата выполненных работ по МК в феврале не произведена в связи с непредоставлением исполнителем документов для оплаты.</t>
    </r>
  </si>
  <si>
    <r>
      <rPr>
        <b/>
        <sz val="12"/>
        <color indexed="8"/>
        <rFont val="Times New Roman"/>
        <family val="1"/>
        <charset val="204"/>
      </rPr>
      <t>МКУ "УЖКХ г.Когалыма":</t>
    </r>
    <r>
      <rPr>
        <sz val="12"/>
        <color indexed="8"/>
        <rFont val="Times New Roman"/>
        <family val="1"/>
        <charset val="204"/>
      </rPr>
      <t xml:space="preserve">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 тыс.руб. Дата завершения исполнения контракта 30.11.2026.
Неполное освоение плановых ассигований обусловлено:
- фактически сложившимся тарифом и объемом потребления электроэнергии НО, которые ниже предусмотренных МК (851,43 тыс.руб.);
- оплатой ТО эл/оборудования сетей НО по факту на основании предоставленного счета на оплату (155,09 тыс.руб.);
- непредоставлением документов для оплаты по энергосервисному МК (2 575,61 тыс.руб.).</t>
    </r>
  </si>
  <si>
    <r>
      <t xml:space="preserve">МКУ "УЖКХ г.Когалыма":
</t>
    </r>
    <r>
      <rPr>
        <sz val="12"/>
        <color indexed="8"/>
        <rFont val="Times New Roman"/>
        <family val="1"/>
        <charset val="204"/>
      </rPr>
      <t>С ООО "Ритуал" на оказание услуг в 2021 году заключены:
- договор от 30.12.2020 №1-29-КО на сумму 1542,71т.р. о предоставлении из бюджета города Когалыма субсидии на возмещение части затрат в связи с оказанием ритуальных услуг;
- МК от 22.12.2020 №0187300013720000472 на сумму 1198,435т.р. на оказание услуг по содержанию городского кладбища на территории города Когалыма;
- МК от 22.12.2020 №0187300013720000475 на сумму 914,415т.р. на оказание услуг по перевозке умерших с места летального исхода. Оплата ритуальных услуг и услуг по транспортировке умерших производится по факту на основании актов приемки  оказанных услуг и счетов на оплату.</t>
    </r>
  </si>
  <si>
    <r>
      <t xml:space="preserve">МКУ "УЖКХ г.Когалыма":
</t>
    </r>
    <r>
      <rPr>
        <sz val="12"/>
        <color indexed="8"/>
        <rFont val="Times New Roman"/>
        <family val="1"/>
        <charset val="204"/>
      </rPr>
      <t>Неполное освоение плановых ассигнований в сумме 934,27 тыс.руб. обусловлено следующими причинами: 
- 721,86 тыс.руб. по статье "Заработная плата" и "Начисления на выплаты по оплате труда" в связи с экономией ФЗП по выплате денежного поощрения по результатам работы за 2020 год в связи с нахождением работников на больничных и в отпусках без сохранения заработной платы; 
- 192,98 тыс.руб. по оплате налога на имущество в связи с передачей объектов на баланс КУМИ; 
- 0,49 тыс.руб. по статье "Отчисления профсоюзам на культурно-массовую работу" (уплата произведена на основании расчета от ФЗП за 2020 год); 
- 1,96 тыс.руб. экономия по ТО и ремонту компьютерной и копировальной техники; 
- 12,1 тыс.руб. в связи с непредоставлением исполнителем документов на оплату услуг информационного сервиса "МКД-расчет".</t>
    </r>
  </si>
  <si>
    <r>
      <rPr>
        <b/>
        <sz val="12"/>
        <color indexed="8"/>
        <rFont val="Times New Roman"/>
        <family val="1"/>
        <charset val="204"/>
      </rPr>
      <t>МКУ "УЖКХ г.Когалыма":</t>
    </r>
    <r>
      <rPr>
        <sz val="12"/>
        <color indexed="8"/>
        <rFont val="Times New Roman"/>
        <family val="1"/>
        <charset val="204"/>
      </rPr>
      <t xml:space="preserve">
С ИП Толстихиным Н.В. заключен договор  №4 от 01.01.2021 на сумму 147,9 тыс.руб. на оказание услуг по содержанию мест (площадок) накопления твердых коммунальных отходов в 1 квартале 2021 года.
На основании решения Думы г.Когалыма от 10.02.2021 №530-ГД выделены дополнительные плановые ассигнования:
1. на выполнение работ по проведению инженерно-технического обследования и оценке технического состояния жилых многоквартирных домов в сумме 930,0 тыс.руб.;
2. на проведение работ по устройству подъездных путей к источникам противопожарного водоснабжения в сумме 705,10 тыс.руб.:
- по ул.Комсомольская к ПГ-129 (91,29 тыс.руб.); 
- по ул.Прибалтиская к ПГ4-10  (453,72 тыс.руб.); 
- по ул.Бакинская к ПГ 5-12 (82,55 тыс.руб.); 
- по ул.Ленинградская к ПГ 3-8  (77,44 тыс.руб.).</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</si>
  <si>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1. на выполнение работ по ремонту сетей ливневой канализации на сумму 4 305,80 тыс.руб.:
- ул.Мира, д.16 (165,03 тыс.руб.);
- ул.Молодежная, д.1, д.3 (351,94 тыс.руб.); 
- ул.Молодежная, д.34 (809,58 тыс.руб.); 
- проезд Солнечный, д.7 (603,77 тыс.руб.); 
- ул.Рижская, д.41 (2 375,47 тыс.руб.).
2. на выполнение работ по обустройству пешеходных дорожек на сумму 2 773,2 тыс.руб.:
- ул.Прибалтийская в районе остановки "КонцессКом" (815,02 тыс.руб.); 
- ул. Прибалтийская, д.5 пешеходный переход (386,32 тыс.руб.); 
- ул. Прибалтийская д.11, д.13 (652,86 тыс.руб.); 
- ул.Бакинская, д.25, д.29 здание МАОУ СШ №6 (367,21 тыс.руб.); 
- ул.Дружбы Народов 18, ул.Молодежная 5/1 сквер 1м/р-на до ТК МИСНЭ (551,8 тыс.руб.). </t>
    </r>
  </si>
  <si>
    <t>1.7.2. Благоустройство общественных территорий</t>
  </si>
  <si>
    <r>
      <rPr>
        <b/>
        <sz val="12"/>
        <color indexed="8"/>
        <rFont val="Times New Roman"/>
        <family val="1"/>
        <charset val="204"/>
      </rPr>
      <t>МКУ "УЖКХ г.Когалыма":</t>
    </r>
    <r>
      <rPr>
        <sz val="12"/>
        <color indexed="8"/>
        <rFont val="Times New Roman"/>
        <family val="1"/>
        <charset val="204"/>
      </rPr>
      <t xml:space="preserve">
На основании решения Думы г.Когалыма от 10.02.2021 №530-ГД выделены дополнительные плановые ассигнования:                                                                                  
- на выполнение работ по обустройству гостевой автомобильной стоянки в районе дома №39 по ул.Дружбы Народов в сумме 1 813,60 тыс.руб.;
- на оборудование мест для выгула животных на территории города Когалыма в сумме 948,40 тыс.руб.</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</si>
</sst>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i/>
      <sz val="11"/>
      <color theme="1"/>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1"/>
      <color theme="1"/>
      <name val="Times New Roman"/>
      <family val="1"/>
      <charset val="204"/>
    </font>
    <font>
      <sz val="10"/>
      <name val="Arial Cyr"/>
      <charset val="204"/>
    </font>
    <font>
      <sz val="11"/>
      <color indexed="8"/>
      <name val="Calibri"/>
      <family val="2"/>
      <charset val="204"/>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9" fillId="0" borderId="0"/>
    <xf numFmtId="0" fontId="8" fillId="0" borderId="0"/>
    <xf numFmtId="9" fontId="8" fillId="0" borderId="0" applyFont="0" applyFill="0" applyBorder="0" applyAlignment="0" applyProtection="0"/>
    <xf numFmtId="167" fontId="2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87">
    <xf numFmtId="0" fontId="0" fillId="0" borderId="0" xfId="0"/>
    <xf numFmtId="0" fontId="16" fillId="0" borderId="0" xfId="28" applyFont="1"/>
    <xf numFmtId="0" fontId="11" fillId="0" borderId="0" xfId="28" applyFont="1" applyAlignment="1">
      <alignment horizontal="center"/>
    </xf>
    <xf numFmtId="0" fontId="11" fillId="0" borderId="0" xfId="28" applyFont="1"/>
    <xf numFmtId="0" fontId="17" fillId="0" borderId="1" xfId="28" applyFont="1" applyBorder="1" applyAlignment="1">
      <alignment horizontal="center" vertical="center" wrapText="1"/>
    </xf>
    <xf numFmtId="0" fontId="11" fillId="0" borderId="1" xfId="28" applyFont="1" applyFill="1" applyBorder="1" applyAlignment="1">
      <alignment horizontal="center" vertical="center" wrapText="1"/>
    </xf>
    <xf numFmtId="0" fontId="16" fillId="0" borderId="1" xfId="28" applyFont="1" applyBorder="1" applyAlignment="1">
      <alignment horizontal="center" vertical="center" wrapText="1"/>
    </xf>
    <xf numFmtId="0" fontId="16" fillId="0" borderId="4" xfId="28" applyFont="1" applyBorder="1" applyAlignment="1">
      <alignment horizontal="center" vertical="center" wrapText="1"/>
    </xf>
    <xf numFmtId="0" fontId="16" fillId="0" borderId="1" xfId="28" applyFont="1" applyBorder="1" applyAlignment="1">
      <alignment horizontal="center" wrapText="1"/>
    </xf>
    <xf numFmtId="0" fontId="17" fillId="2" borderId="1" xfId="28" applyFont="1" applyFill="1" applyBorder="1" applyAlignment="1">
      <alignment horizontal="left" vertical="center" wrapText="1"/>
    </xf>
    <xf numFmtId="4" fontId="17" fillId="2" borderId="1" xfId="28" applyNumberFormat="1" applyFont="1" applyFill="1" applyBorder="1" applyAlignment="1">
      <alignment horizontal="center" vertical="center" wrapText="1"/>
    </xf>
    <xf numFmtId="4" fontId="12" fillId="2" borderId="1" xfId="28" applyNumberFormat="1" applyFont="1" applyFill="1" applyBorder="1" applyAlignment="1">
      <alignment horizontal="center" vertical="center" wrapText="1"/>
    </xf>
    <xf numFmtId="0" fontId="17" fillId="0" borderId="1" xfId="28" applyFont="1" applyBorder="1"/>
    <xf numFmtId="0" fontId="17" fillId="0" borderId="0" xfId="28" applyFont="1"/>
    <xf numFmtId="0" fontId="16" fillId="0" borderId="1" xfId="28" applyFont="1" applyBorder="1" applyAlignment="1">
      <alignment horizontal="left" vertical="center"/>
    </xf>
    <xf numFmtId="4" fontId="16" fillId="0" borderId="1" xfId="28" applyNumberFormat="1" applyFont="1" applyBorder="1" applyAlignment="1">
      <alignment horizontal="center" vertical="center" wrapText="1"/>
    </xf>
    <xf numFmtId="4" fontId="16" fillId="0" borderId="5" xfId="28" applyNumberFormat="1" applyFont="1" applyBorder="1" applyAlignment="1">
      <alignment horizontal="center" vertical="center" wrapText="1"/>
    </xf>
    <xf numFmtId="4" fontId="11" fillId="0" borderId="1" xfId="28" applyNumberFormat="1" applyFont="1" applyFill="1" applyBorder="1" applyAlignment="1">
      <alignment horizontal="center" vertical="center" wrapText="1"/>
    </xf>
    <xf numFmtId="4" fontId="11" fillId="0" borderId="0" xfId="28" applyNumberFormat="1" applyFont="1" applyFill="1" applyBorder="1" applyAlignment="1">
      <alignment horizontal="center" vertical="center" wrapText="1"/>
    </xf>
    <xf numFmtId="0" fontId="16" fillId="0" borderId="1" xfId="28" applyFont="1" applyBorder="1"/>
    <xf numFmtId="0" fontId="16" fillId="0" borderId="1" xfId="28" applyFont="1" applyBorder="1" applyAlignment="1">
      <alignment horizontal="left" vertical="center" wrapText="1"/>
    </xf>
    <xf numFmtId="0" fontId="14" fillId="0" borderId="1" xfId="28" applyFont="1" applyFill="1" applyBorder="1" applyAlignment="1">
      <alignment horizontal="left" vertical="center" wrapText="1"/>
    </xf>
    <xf numFmtId="4" fontId="13" fillId="0" borderId="1" xfId="28" applyNumberFormat="1" applyFont="1" applyBorder="1" applyAlignment="1">
      <alignment horizontal="center" vertical="center" wrapText="1"/>
    </xf>
    <xf numFmtId="4" fontId="13" fillId="0" borderId="5" xfId="28" applyNumberFormat="1" applyFont="1" applyBorder="1" applyAlignment="1">
      <alignment horizontal="center" vertical="center" wrapText="1"/>
    </xf>
    <xf numFmtId="4" fontId="14" fillId="0" borderId="1" xfId="28" applyNumberFormat="1" applyFont="1" applyFill="1" applyBorder="1" applyAlignment="1">
      <alignment horizontal="center" vertical="center" wrapText="1"/>
    </xf>
    <xf numFmtId="4" fontId="14" fillId="0" borderId="0" xfId="28" applyNumberFormat="1" applyFont="1" applyFill="1" applyBorder="1" applyAlignment="1">
      <alignment horizontal="center" vertical="center" wrapText="1"/>
    </xf>
    <xf numFmtId="0" fontId="13" fillId="0" borderId="1" xfId="28" applyFont="1" applyBorder="1"/>
    <xf numFmtId="0" fontId="13" fillId="0" borderId="0" xfId="28" applyFont="1"/>
    <xf numFmtId="0" fontId="16" fillId="3" borderId="1" xfId="28" applyFont="1" applyFill="1" applyBorder="1" applyAlignment="1">
      <alignment horizontal="left" vertical="center" wrapText="1"/>
    </xf>
    <xf numFmtId="4" fontId="16" fillId="3" borderId="1" xfId="28" applyNumberFormat="1" applyFont="1" applyFill="1" applyBorder="1" applyAlignment="1">
      <alignment horizontal="center" vertical="center" wrapText="1"/>
    </xf>
    <xf numFmtId="4" fontId="16" fillId="3" borderId="5" xfId="28" applyNumberFormat="1" applyFont="1" applyFill="1" applyBorder="1" applyAlignment="1">
      <alignment horizontal="center" vertical="center" wrapText="1"/>
    </xf>
    <xf numFmtId="4" fontId="10" fillId="3" borderId="1" xfId="28" applyNumberFormat="1" applyFont="1" applyFill="1" applyBorder="1" applyAlignment="1">
      <alignment horizontal="center" vertical="center" wrapText="1"/>
    </xf>
    <xf numFmtId="168" fontId="11" fillId="0" borderId="1" xfId="28" applyNumberFormat="1" applyFont="1" applyFill="1" applyBorder="1" applyAlignment="1">
      <alignment horizontal="center" vertical="center" wrapText="1"/>
    </xf>
    <xf numFmtId="168" fontId="11" fillId="0" borderId="0" xfId="28" applyNumberFormat="1" applyFont="1" applyFill="1" applyBorder="1" applyAlignment="1">
      <alignment horizontal="center" vertical="center" wrapText="1"/>
    </xf>
    <xf numFmtId="168" fontId="11" fillId="0" borderId="5" xfId="28" applyNumberFormat="1" applyFont="1" applyFill="1" applyBorder="1" applyAlignment="1">
      <alignment horizontal="center" vertical="center" wrapText="1"/>
    </xf>
    <xf numFmtId="0" fontId="10" fillId="0" borderId="1" xfId="28" applyFont="1" applyBorder="1"/>
    <xf numFmtId="0" fontId="10" fillId="0" borderId="0" xfId="28" applyFont="1" applyBorder="1"/>
    <xf numFmtId="4" fontId="10" fillId="3" borderId="6" xfId="28" applyNumberFormat="1" applyFont="1" applyFill="1" applyBorder="1" applyAlignment="1">
      <alignment horizontal="center" vertical="center" wrapText="1"/>
    </xf>
    <xf numFmtId="0" fontId="17" fillId="3" borderId="1" xfId="28" applyFont="1" applyFill="1" applyBorder="1" applyAlignment="1">
      <alignment horizontal="left" vertical="center" wrapText="1"/>
    </xf>
    <xf numFmtId="4" fontId="17" fillId="3" borderId="1" xfId="28" applyNumberFormat="1" applyFont="1" applyFill="1" applyBorder="1" applyAlignment="1">
      <alignment horizontal="center" vertical="center" wrapText="1"/>
    </xf>
    <xf numFmtId="4" fontId="12" fillId="3" borderId="1" xfId="28" applyNumberFormat="1" applyFont="1" applyFill="1" applyBorder="1" applyAlignment="1">
      <alignment horizontal="center" vertical="center" wrapText="1"/>
    </xf>
    <xf numFmtId="0" fontId="11" fillId="0" borderId="1" xfId="28" applyFont="1" applyFill="1" applyBorder="1"/>
    <xf numFmtId="0" fontId="11" fillId="0" borderId="0" xfId="28" applyFont="1" applyFill="1" applyBorder="1"/>
    <xf numFmtId="4" fontId="11" fillId="0" borderId="1" xfId="28" applyNumberFormat="1" applyFont="1" applyFill="1" applyBorder="1" applyAlignment="1">
      <alignment horizontal="center"/>
    </xf>
    <xf numFmtId="0" fontId="11" fillId="0" borderId="1" xfId="28" applyFont="1" applyFill="1" applyBorder="1" applyAlignment="1">
      <alignment horizontal="center"/>
    </xf>
    <xf numFmtId="0" fontId="11" fillId="0" borderId="0" xfId="28" applyFont="1" applyFill="1" applyBorder="1" applyAlignment="1">
      <alignment horizontal="center"/>
    </xf>
    <xf numFmtId="4" fontId="11" fillId="0" borderId="1" xfId="28" applyNumberFormat="1" applyFont="1" applyFill="1" applyBorder="1"/>
    <xf numFmtId="4" fontId="11" fillId="0" borderId="5" xfId="28" applyNumberFormat="1" applyFont="1" applyFill="1" applyBorder="1" applyAlignment="1">
      <alignment horizontal="center" vertical="center" wrapText="1"/>
    </xf>
    <xf numFmtId="4" fontId="11" fillId="0" borderId="1" xfId="28" applyNumberFormat="1" applyFont="1" applyBorder="1"/>
    <xf numFmtId="4" fontId="11" fillId="0" borderId="0" xfId="28" applyNumberFormat="1" applyFont="1" applyFill="1" applyBorder="1"/>
    <xf numFmtId="4" fontId="11" fillId="3" borderId="1" xfId="28" applyNumberFormat="1" applyFont="1" applyFill="1" applyBorder="1"/>
    <xf numFmtId="4" fontId="11" fillId="3" borderId="0" xfId="28" applyNumberFormat="1" applyFont="1" applyFill="1" applyBorder="1"/>
    <xf numFmtId="0" fontId="16" fillId="3" borderId="1" xfId="28" applyFont="1" applyFill="1" applyBorder="1"/>
    <xf numFmtId="0" fontId="17" fillId="2" borderId="1" xfId="28" applyFont="1" applyFill="1" applyBorder="1" applyAlignment="1">
      <alignment horizontal="left"/>
    </xf>
    <xf numFmtId="4" fontId="10" fillId="0" borderId="1" xfId="28" applyNumberFormat="1" applyFont="1" applyBorder="1" applyAlignment="1">
      <alignment horizontal="center" vertical="center" wrapText="1"/>
    </xf>
    <xf numFmtId="0" fontId="16" fillId="0" borderId="1" xfId="28" applyFont="1" applyBorder="1" applyAlignment="1">
      <alignment horizontal="left" wrapText="1"/>
    </xf>
    <xf numFmtId="4" fontId="10" fillId="0" borderId="5" xfId="28" applyNumberFormat="1" applyFont="1" applyBorder="1" applyAlignment="1">
      <alignment horizontal="center" vertical="center" wrapText="1"/>
    </xf>
    <xf numFmtId="0" fontId="11" fillId="0" borderId="0" xfId="29" applyFont="1" applyAlignment="1"/>
    <xf numFmtId="0" fontId="11" fillId="0" borderId="0" xfId="29" applyFont="1"/>
    <xf numFmtId="0" fontId="11" fillId="0" borderId="8" xfId="29" applyFont="1" applyBorder="1"/>
    <xf numFmtId="0" fontId="18" fillId="0" borderId="0" xfId="28" applyFont="1"/>
    <xf numFmtId="0" fontId="11" fillId="0" borderId="0" xfId="28" applyFont="1" applyBorder="1"/>
    <xf numFmtId="4" fontId="15" fillId="0" borderId="0" xfId="28" applyNumberFormat="1" applyFont="1" applyFill="1" applyBorder="1" applyAlignment="1">
      <alignment horizontal="center" vertical="center" wrapText="1"/>
    </xf>
    <xf numFmtId="4" fontId="11" fillId="0" borderId="0" xfId="28" applyNumberFormat="1" applyFont="1" applyBorder="1"/>
    <xf numFmtId="0" fontId="16" fillId="0" borderId="0" xfId="28" applyFont="1" applyBorder="1"/>
    <xf numFmtId="0" fontId="11" fillId="0" borderId="0" xfId="29" applyFont="1" applyAlignment="1">
      <alignment horizontal="left"/>
    </xf>
    <xf numFmtId="0" fontId="11" fillId="0" borderId="0" xfId="28" applyFont="1" applyAlignment="1">
      <alignment horizontal="center"/>
    </xf>
    <xf numFmtId="0" fontId="11" fillId="0" borderId="8" xfId="29" applyFont="1" applyBorder="1" applyAlignment="1">
      <alignment horizontal="center"/>
    </xf>
    <xf numFmtId="0" fontId="11" fillId="0" borderId="0" xfId="28" applyFont="1" applyBorder="1" applyAlignment="1">
      <alignment horizontal="center"/>
    </xf>
    <xf numFmtId="0" fontId="16" fillId="0" borderId="2" xfId="28" applyFont="1" applyBorder="1" applyAlignment="1">
      <alignment horizontal="left" vertical="center" wrapText="1"/>
    </xf>
    <xf numFmtId="0" fontId="16" fillId="0" borderId="3" xfId="28" applyFont="1" applyBorder="1" applyAlignment="1">
      <alignment horizontal="left" vertical="center"/>
    </xf>
    <xf numFmtId="0" fontId="16" fillId="0" borderId="4" xfId="28" applyFont="1" applyBorder="1" applyAlignment="1">
      <alignment horizontal="left" vertical="center"/>
    </xf>
    <xf numFmtId="0" fontId="17" fillId="0" borderId="2" xfId="28" applyFont="1" applyBorder="1" applyAlignment="1">
      <alignment horizontal="left" vertical="center" wrapText="1"/>
    </xf>
    <xf numFmtId="0" fontId="17" fillId="0" borderId="3" xfId="28" applyFont="1" applyBorder="1" applyAlignment="1">
      <alignment horizontal="left" vertical="center"/>
    </xf>
    <xf numFmtId="0" fontId="17" fillId="0" borderId="4" xfId="28" applyFont="1" applyBorder="1" applyAlignment="1">
      <alignment horizontal="left" vertical="center"/>
    </xf>
    <xf numFmtId="165" fontId="6" fillId="0" borderId="5" xfId="28" applyNumberFormat="1" applyFont="1" applyFill="1" applyBorder="1" applyAlignment="1">
      <alignment horizontal="center" vertical="center" wrapText="1"/>
    </xf>
    <xf numFmtId="165" fontId="6" fillId="0" borderId="6" xfId="28" applyNumberFormat="1" applyFont="1" applyFill="1" applyBorder="1" applyAlignment="1">
      <alignment horizontal="center" vertical="center" wrapText="1"/>
    </xf>
    <xf numFmtId="165" fontId="6" fillId="0" borderId="7" xfId="28" applyNumberFormat="1" applyFont="1" applyFill="1" applyBorder="1" applyAlignment="1">
      <alignment horizontal="center" vertical="center" wrapText="1"/>
    </xf>
    <xf numFmtId="165" fontId="6" fillId="0" borderId="1" xfId="28" applyNumberFormat="1" applyFont="1" applyFill="1" applyBorder="1" applyAlignment="1">
      <alignment horizontal="center" vertical="center" wrapText="1"/>
    </xf>
    <xf numFmtId="0" fontId="16" fillId="0" borderId="1" xfId="28" applyFont="1" applyBorder="1" applyAlignment="1">
      <alignment horizontal="center" wrapText="1"/>
    </xf>
    <xf numFmtId="0" fontId="12" fillId="0" borderId="0" xfId="28" applyFont="1" applyAlignment="1">
      <alignment horizontal="center" vertical="center" wrapText="1"/>
    </xf>
    <xf numFmtId="0" fontId="12" fillId="0" borderId="0" xfId="28" applyFont="1" applyAlignment="1">
      <alignment horizontal="center" vertical="center"/>
    </xf>
    <xf numFmtId="0" fontId="17" fillId="0" borderId="1" xfId="28" applyFont="1" applyBorder="1" applyAlignment="1">
      <alignment horizontal="center" vertical="center" wrapText="1"/>
    </xf>
    <xf numFmtId="0" fontId="17" fillId="0" borderId="2" xfId="28" applyFont="1" applyBorder="1" applyAlignment="1">
      <alignment horizontal="center" vertical="center" wrapText="1"/>
    </xf>
    <xf numFmtId="0" fontId="17" fillId="0" borderId="4" xfId="28" applyFont="1" applyBorder="1" applyAlignment="1">
      <alignment horizontal="center" vertical="center" wrapText="1"/>
    </xf>
    <xf numFmtId="0" fontId="17" fillId="0" borderId="5" xfId="28" applyFont="1" applyBorder="1" applyAlignment="1">
      <alignment horizontal="center" vertical="center" wrapText="1"/>
    </xf>
    <xf numFmtId="0" fontId="17" fillId="0" borderId="7" xfId="28" applyFont="1" applyBorder="1" applyAlignment="1">
      <alignment horizontal="center" vertical="center" wrapText="1"/>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0"/>
  <sheetViews>
    <sheetView tabSelected="1" view="pageBreakPreview" zoomScale="60" zoomScaleNormal="75" workbookViewId="0">
      <pane xSplit="2" ySplit="5" topLeftCell="C6" activePane="bottomRight" state="frozen"/>
      <selection pane="topRight" activeCell="C1" sqref="C1"/>
      <selection pane="bottomLeft" activeCell="A6" sqref="A6"/>
      <selection pane="bottomRight" activeCell="L12" sqref="L12"/>
    </sheetView>
  </sheetViews>
  <sheetFormatPr defaultColWidth="9.140625" defaultRowHeight="16.5" x14ac:dyDescent="0.25"/>
  <cols>
    <col min="1" max="1" width="52.28515625" style="1" customWidth="1"/>
    <col min="2" max="2" width="17.5703125" style="1" hidden="1" customWidth="1"/>
    <col min="3" max="3" width="15.28515625" style="1" customWidth="1"/>
    <col min="4" max="4" width="16.7109375" style="1" customWidth="1"/>
    <col min="5" max="5" width="18.42578125" style="1" customWidth="1"/>
    <col min="6" max="6" width="17.28515625" style="1" customWidth="1"/>
    <col min="7" max="7" width="13.5703125" style="1" customWidth="1"/>
    <col min="8" max="8" width="14.5703125" style="1" customWidth="1"/>
    <col min="9" max="9" width="15.85546875" style="3" customWidth="1"/>
    <col min="10" max="10" width="11" style="3" hidden="1" customWidth="1"/>
    <col min="11" max="11" width="14.28515625" style="3" customWidth="1"/>
    <col min="12" max="12" width="14.42578125" style="3" customWidth="1"/>
    <col min="13" max="13" width="12.7109375" style="3" hidden="1" customWidth="1"/>
    <col min="14" max="14" width="12.7109375" style="3" customWidth="1"/>
    <col min="15" max="15" width="14" style="3" customWidth="1"/>
    <col min="16" max="16" width="0" style="3" hidden="1" customWidth="1"/>
    <col min="17" max="17" width="15.85546875" style="3" customWidth="1"/>
    <col min="18" max="18" width="12.7109375" style="3" customWidth="1"/>
    <col min="19" max="19" width="0" style="3" hidden="1" customWidth="1"/>
    <col min="20" max="20" width="12.42578125" style="3" customWidth="1"/>
    <col min="21" max="21" width="16.140625" style="3" customWidth="1"/>
    <col min="22" max="22" width="0" style="3" hidden="1" customWidth="1"/>
    <col min="23" max="23" width="10.140625" style="3" customWidth="1"/>
    <col min="24" max="24" width="12.28515625" style="3" customWidth="1"/>
    <col min="25" max="25" width="0" style="3" hidden="1" customWidth="1"/>
    <col min="26" max="26" width="12.5703125" style="3" customWidth="1"/>
    <col min="27" max="27" width="13.28515625" style="3" customWidth="1"/>
    <col min="28" max="28" width="0" style="3" hidden="1" customWidth="1"/>
    <col min="29" max="29" width="12" style="3" customWidth="1"/>
    <col min="30" max="30" width="13" style="3" customWidth="1"/>
    <col min="31" max="31" width="0" style="3" hidden="1" customWidth="1"/>
    <col min="32" max="32" width="15.5703125" style="3" customWidth="1"/>
    <col min="33" max="33" width="12.7109375" style="3" customWidth="1"/>
    <col min="34" max="34" width="0" style="3" hidden="1" customWidth="1"/>
    <col min="35" max="35" width="12.42578125" style="3" customWidth="1"/>
    <col min="36" max="36" width="13.28515625" style="3" customWidth="1"/>
    <col min="37" max="37" width="0" style="3" hidden="1" customWidth="1"/>
    <col min="38" max="39" width="13.85546875" style="3" customWidth="1"/>
    <col min="40" max="40" width="0" style="3" hidden="1" customWidth="1"/>
    <col min="41" max="41" width="13.140625" style="3" customWidth="1"/>
    <col min="42" max="42" width="14.42578125" style="3" customWidth="1"/>
    <col min="43" max="43" width="14.42578125" style="1" customWidth="1"/>
    <col min="44" max="44" width="125" style="1" customWidth="1"/>
    <col min="45" max="16384" width="9.140625" style="1"/>
  </cols>
  <sheetData>
    <row r="1" spans="1:44" ht="47.45" customHeight="1" x14ac:dyDescent="0.25">
      <c r="A1" s="80" t="s">
        <v>48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44" ht="19.899999999999999" customHeight="1" x14ac:dyDescent="0.25">
      <c r="I2" s="2"/>
    </row>
    <row r="3" spans="1:44" ht="46.5" customHeight="1" x14ac:dyDescent="0.25">
      <c r="A3" s="82" t="s">
        <v>28</v>
      </c>
      <c r="B3" s="4" t="s">
        <v>29</v>
      </c>
      <c r="C3" s="83" t="s">
        <v>23</v>
      </c>
      <c r="D3" s="83" t="s">
        <v>49</v>
      </c>
      <c r="E3" s="83" t="s">
        <v>50</v>
      </c>
      <c r="F3" s="83" t="s">
        <v>51</v>
      </c>
      <c r="G3" s="85" t="s">
        <v>20</v>
      </c>
      <c r="H3" s="86"/>
      <c r="I3" s="75" t="s">
        <v>0</v>
      </c>
      <c r="J3" s="76"/>
      <c r="K3" s="77"/>
      <c r="L3" s="75" t="s">
        <v>1</v>
      </c>
      <c r="M3" s="76"/>
      <c r="N3" s="77"/>
      <c r="O3" s="75" t="s">
        <v>2</v>
      </c>
      <c r="P3" s="76"/>
      <c r="Q3" s="77"/>
      <c r="R3" s="75" t="s">
        <v>3</v>
      </c>
      <c r="S3" s="76"/>
      <c r="T3" s="77"/>
      <c r="U3" s="75" t="s">
        <v>4</v>
      </c>
      <c r="V3" s="76"/>
      <c r="W3" s="77"/>
      <c r="X3" s="75" t="s">
        <v>5</v>
      </c>
      <c r="Y3" s="76"/>
      <c r="Z3" s="77"/>
      <c r="AA3" s="75" t="s">
        <v>6</v>
      </c>
      <c r="AB3" s="76"/>
      <c r="AC3" s="77"/>
      <c r="AD3" s="75" t="s">
        <v>7</v>
      </c>
      <c r="AE3" s="76"/>
      <c r="AF3" s="77"/>
      <c r="AG3" s="75" t="s">
        <v>8</v>
      </c>
      <c r="AH3" s="76"/>
      <c r="AI3" s="77"/>
      <c r="AJ3" s="75" t="s">
        <v>9</v>
      </c>
      <c r="AK3" s="76"/>
      <c r="AL3" s="77"/>
      <c r="AM3" s="75" t="s">
        <v>10</v>
      </c>
      <c r="AN3" s="76"/>
      <c r="AO3" s="77"/>
      <c r="AP3" s="78" t="s">
        <v>11</v>
      </c>
      <c r="AQ3" s="78"/>
      <c r="AR3" s="79" t="s">
        <v>12</v>
      </c>
    </row>
    <row r="4" spans="1:44" ht="49.5" x14ac:dyDescent="0.25">
      <c r="A4" s="82"/>
      <c r="B4" s="4" t="s">
        <v>30</v>
      </c>
      <c r="C4" s="84"/>
      <c r="D4" s="84"/>
      <c r="E4" s="84"/>
      <c r="F4" s="84"/>
      <c r="G4" s="4" t="s">
        <v>18</v>
      </c>
      <c r="H4" s="4" t="s">
        <v>13</v>
      </c>
      <c r="I4" s="5" t="s">
        <v>19</v>
      </c>
      <c r="J4" s="5" t="s">
        <v>14</v>
      </c>
      <c r="K4" s="5" t="s">
        <v>17</v>
      </c>
      <c r="L4" s="5" t="s">
        <v>19</v>
      </c>
      <c r="M4" s="5" t="s">
        <v>14</v>
      </c>
      <c r="N4" s="5" t="s">
        <v>17</v>
      </c>
      <c r="O4" s="5" t="s">
        <v>19</v>
      </c>
      <c r="P4" s="5" t="s">
        <v>14</v>
      </c>
      <c r="Q4" s="5" t="s">
        <v>17</v>
      </c>
      <c r="R4" s="5" t="s">
        <v>19</v>
      </c>
      <c r="S4" s="5" t="s">
        <v>14</v>
      </c>
      <c r="T4" s="5" t="s">
        <v>17</v>
      </c>
      <c r="U4" s="5" t="s">
        <v>19</v>
      </c>
      <c r="V4" s="5" t="s">
        <v>14</v>
      </c>
      <c r="W4" s="5" t="s">
        <v>17</v>
      </c>
      <c r="X4" s="5" t="s">
        <v>19</v>
      </c>
      <c r="Y4" s="5" t="s">
        <v>14</v>
      </c>
      <c r="Z4" s="5" t="s">
        <v>17</v>
      </c>
      <c r="AA4" s="5" t="s">
        <v>19</v>
      </c>
      <c r="AB4" s="5" t="s">
        <v>14</v>
      </c>
      <c r="AC4" s="5" t="s">
        <v>17</v>
      </c>
      <c r="AD4" s="5" t="s">
        <v>19</v>
      </c>
      <c r="AE4" s="5" t="s">
        <v>14</v>
      </c>
      <c r="AF4" s="5" t="s">
        <v>17</v>
      </c>
      <c r="AG4" s="5" t="s">
        <v>19</v>
      </c>
      <c r="AH4" s="5" t="s">
        <v>14</v>
      </c>
      <c r="AI4" s="5" t="s">
        <v>17</v>
      </c>
      <c r="AJ4" s="5" t="s">
        <v>19</v>
      </c>
      <c r="AK4" s="5" t="s">
        <v>14</v>
      </c>
      <c r="AL4" s="5" t="s">
        <v>17</v>
      </c>
      <c r="AM4" s="5" t="s">
        <v>19</v>
      </c>
      <c r="AN4" s="5" t="s">
        <v>14</v>
      </c>
      <c r="AO4" s="5" t="s">
        <v>17</v>
      </c>
      <c r="AP4" s="5" t="s">
        <v>19</v>
      </c>
      <c r="AQ4" s="5" t="s">
        <v>17</v>
      </c>
      <c r="AR4" s="79"/>
    </row>
    <row r="5" spans="1:44" x14ac:dyDescent="0.25">
      <c r="A5" s="6">
        <v>1</v>
      </c>
      <c r="B5" s="6"/>
      <c r="C5" s="7">
        <v>2</v>
      </c>
      <c r="D5" s="7">
        <v>3</v>
      </c>
      <c r="E5" s="7">
        <v>4</v>
      </c>
      <c r="F5" s="7">
        <v>5</v>
      </c>
      <c r="G5" s="6">
        <v>6</v>
      </c>
      <c r="H5" s="6">
        <v>7</v>
      </c>
      <c r="I5" s="5">
        <v>8</v>
      </c>
      <c r="J5" s="5"/>
      <c r="K5" s="5">
        <v>9</v>
      </c>
      <c r="L5" s="5">
        <v>10</v>
      </c>
      <c r="M5" s="5"/>
      <c r="N5" s="5">
        <v>11</v>
      </c>
      <c r="O5" s="5">
        <v>12</v>
      </c>
      <c r="P5" s="5"/>
      <c r="Q5" s="5">
        <v>13</v>
      </c>
      <c r="R5" s="5">
        <v>14</v>
      </c>
      <c r="S5" s="5"/>
      <c r="T5" s="5">
        <v>15</v>
      </c>
      <c r="U5" s="5">
        <v>16</v>
      </c>
      <c r="V5" s="5"/>
      <c r="W5" s="5">
        <v>17</v>
      </c>
      <c r="X5" s="5">
        <v>18</v>
      </c>
      <c r="Y5" s="5"/>
      <c r="Z5" s="5">
        <v>19</v>
      </c>
      <c r="AA5" s="5">
        <v>20</v>
      </c>
      <c r="AB5" s="5"/>
      <c r="AC5" s="5">
        <v>21</v>
      </c>
      <c r="AD5" s="5">
        <v>22</v>
      </c>
      <c r="AE5" s="5"/>
      <c r="AF5" s="5">
        <v>23</v>
      </c>
      <c r="AG5" s="5">
        <v>24</v>
      </c>
      <c r="AH5" s="5"/>
      <c r="AI5" s="5">
        <v>25</v>
      </c>
      <c r="AJ5" s="5">
        <v>26</v>
      </c>
      <c r="AK5" s="5"/>
      <c r="AL5" s="5">
        <v>27</v>
      </c>
      <c r="AM5" s="5">
        <v>28</v>
      </c>
      <c r="AN5" s="5"/>
      <c r="AO5" s="5">
        <v>29</v>
      </c>
      <c r="AP5" s="5">
        <v>30</v>
      </c>
      <c r="AQ5" s="5">
        <v>31</v>
      </c>
      <c r="AR5" s="8">
        <v>32</v>
      </c>
    </row>
    <row r="6" spans="1:44" s="13" customFormat="1" ht="84.6" customHeight="1" x14ac:dyDescent="0.25">
      <c r="A6" s="9" t="s">
        <v>31</v>
      </c>
      <c r="B6" s="10">
        <f>B8+B9+B7+B11</f>
        <v>82774</v>
      </c>
      <c r="C6" s="10">
        <f>C8+C9+C7+C11</f>
        <v>85609.169999999984</v>
      </c>
      <c r="D6" s="10">
        <f t="shared" ref="D6:F6" si="0">D8+D9+D7+D11</f>
        <v>14521.17</v>
      </c>
      <c r="E6" s="10">
        <f t="shared" si="0"/>
        <v>8892.3900000000012</v>
      </c>
      <c r="F6" s="10">
        <f t="shared" si="0"/>
        <v>8892.3900000000012</v>
      </c>
      <c r="G6" s="10">
        <f>F6/C6*100</f>
        <v>10.387193334545824</v>
      </c>
      <c r="H6" s="10">
        <f>F6/D6*100</f>
        <v>61.237420951617537</v>
      </c>
      <c r="I6" s="11">
        <f>I7+I8+I9+I10+I11</f>
        <v>3862.83</v>
      </c>
      <c r="J6" s="11">
        <f t="shared" ref="J6:AQ6" si="1">J7+J8+J9+J10+J11</f>
        <v>0</v>
      </c>
      <c r="K6" s="11">
        <f t="shared" si="1"/>
        <v>1831.28</v>
      </c>
      <c r="L6" s="11">
        <f t="shared" si="1"/>
        <v>10658.34</v>
      </c>
      <c r="M6" s="11">
        <f t="shared" si="1"/>
        <v>0</v>
      </c>
      <c r="N6" s="11">
        <f t="shared" si="1"/>
        <v>7061.1100000000006</v>
      </c>
      <c r="O6" s="11">
        <f t="shared" si="1"/>
        <v>7890.1500000000005</v>
      </c>
      <c r="P6" s="11">
        <f t="shared" si="1"/>
        <v>0</v>
      </c>
      <c r="Q6" s="11">
        <f t="shared" si="1"/>
        <v>0</v>
      </c>
      <c r="R6" s="11">
        <f t="shared" si="1"/>
        <v>8422.8799999999992</v>
      </c>
      <c r="S6" s="11">
        <f t="shared" si="1"/>
        <v>0</v>
      </c>
      <c r="T6" s="11">
        <f t="shared" si="1"/>
        <v>0</v>
      </c>
      <c r="U6" s="11">
        <f t="shared" si="1"/>
        <v>7745.89</v>
      </c>
      <c r="V6" s="11">
        <f t="shared" si="1"/>
        <v>0</v>
      </c>
      <c r="W6" s="11">
        <f t="shared" si="1"/>
        <v>0</v>
      </c>
      <c r="X6" s="11">
        <f t="shared" si="1"/>
        <v>9450.8900000000012</v>
      </c>
      <c r="Y6" s="11">
        <f t="shared" si="1"/>
        <v>891.62</v>
      </c>
      <c r="Z6" s="11">
        <f t="shared" si="1"/>
        <v>0</v>
      </c>
      <c r="AA6" s="11">
        <f t="shared" si="1"/>
        <v>8273.09</v>
      </c>
      <c r="AB6" s="11">
        <f t="shared" si="1"/>
        <v>891.62</v>
      </c>
      <c r="AC6" s="11">
        <f t="shared" si="1"/>
        <v>0</v>
      </c>
      <c r="AD6" s="11">
        <f t="shared" si="1"/>
        <v>8156.78</v>
      </c>
      <c r="AE6" s="11">
        <f t="shared" si="1"/>
        <v>891.62</v>
      </c>
      <c r="AF6" s="11">
        <f t="shared" si="1"/>
        <v>0</v>
      </c>
      <c r="AG6" s="11">
        <f t="shared" si="1"/>
        <v>6434.12</v>
      </c>
      <c r="AH6" s="11">
        <f t="shared" si="1"/>
        <v>891.62</v>
      </c>
      <c r="AI6" s="11">
        <f t="shared" si="1"/>
        <v>0</v>
      </c>
      <c r="AJ6" s="11">
        <f t="shared" si="1"/>
        <v>5345.14</v>
      </c>
      <c r="AK6" s="11">
        <f t="shared" si="1"/>
        <v>891.62</v>
      </c>
      <c r="AL6" s="11">
        <f t="shared" si="1"/>
        <v>0</v>
      </c>
      <c r="AM6" s="11">
        <f t="shared" si="1"/>
        <v>3974.08</v>
      </c>
      <c r="AN6" s="11">
        <f t="shared" si="1"/>
        <v>891.62</v>
      </c>
      <c r="AO6" s="11">
        <f t="shared" si="1"/>
        <v>0</v>
      </c>
      <c r="AP6" s="11">
        <f t="shared" si="1"/>
        <v>5394.9800000000005</v>
      </c>
      <c r="AQ6" s="11">
        <f t="shared" si="1"/>
        <v>0</v>
      </c>
      <c r="AR6" s="12"/>
    </row>
    <row r="7" spans="1:44" x14ac:dyDescent="0.25">
      <c r="A7" s="14" t="s">
        <v>16</v>
      </c>
      <c r="B7" s="15">
        <f>B13+B19+B25</f>
        <v>0</v>
      </c>
      <c r="C7" s="16">
        <f>I7+L7+O7+R7+U7+X7+AA7+AD7+AG7+AJ7+AM7+AP7</f>
        <v>0</v>
      </c>
      <c r="D7" s="16"/>
      <c r="E7" s="16"/>
      <c r="F7" s="16"/>
      <c r="G7" s="16"/>
      <c r="H7" s="16"/>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8"/>
      <c r="AO7" s="17"/>
      <c r="AP7" s="17"/>
      <c r="AQ7" s="19"/>
      <c r="AR7" s="19"/>
    </row>
    <row r="8" spans="1:44" ht="47.25" x14ac:dyDescent="0.25">
      <c r="A8" s="20" t="s">
        <v>24</v>
      </c>
      <c r="B8" s="15">
        <f>B14+B20+B26</f>
        <v>0</v>
      </c>
      <c r="C8" s="16">
        <f t="shared" ref="C8:C71" si="2">I8+L8+O8+R8+U8+X8+AA8+AD8+AG8+AJ8+AM8+AP8</f>
        <v>0</v>
      </c>
      <c r="D8" s="16"/>
      <c r="E8" s="16"/>
      <c r="F8" s="16"/>
      <c r="G8" s="16"/>
      <c r="H8" s="16"/>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8"/>
      <c r="AO8" s="17"/>
      <c r="AP8" s="17"/>
      <c r="AQ8" s="19"/>
      <c r="AR8" s="19"/>
    </row>
    <row r="9" spans="1:44" x14ac:dyDescent="0.25">
      <c r="A9" s="20" t="s">
        <v>15</v>
      </c>
      <c r="B9" s="15">
        <f>B15+B21+B27</f>
        <v>82774</v>
      </c>
      <c r="C9" s="16">
        <f>I9+L9+O9+R9+U9+X9+AA9+AD9+AG9+AJ9+AM9+AP9</f>
        <v>85609.169999999984</v>
      </c>
      <c r="D9" s="16">
        <f>I9+L9</f>
        <v>14521.17</v>
      </c>
      <c r="E9" s="16">
        <f>F9</f>
        <v>8892.3900000000012</v>
      </c>
      <c r="F9" s="16">
        <f>K9+N9+Q9+T9+W9+Z9+AC9+AF9+AI9+AL9+AO9+AQ9</f>
        <v>8892.3900000000012</v>
      </c>
      <c r="G9" s="16">
        <f>F9/C9*100</f>
        <v>10.387193334545824</v>
      </c>
      <c r="H9" s="16">
        <f>F9/D9*100</f>
        <v>61.237420951617537</v>
      </c>
      <c r="I9" s="17">
        <f>I15+I21+I27</f>
        <v>3862.83</v>
      </c>
      <c r="J9" s="17">
        <f t="shared" ref="J9:AQ9" si="3">J15+J21+J27</f>
        <v>0</v>
      </c>
      <c r="K9" s="17">
        <f>K15+K21+K27</f>
        <v>1831.28</v>
      </c>
      <c r="L9" s="17">
        <f t="shared" si="3"/>
        <v>10658.34</v>
      </c>
      <c r="M9" s="17">
        <f t="shared" si="3"/>
        <v>0</v>
      </c>
      <c r="N9" s="17">
        <f t="shared" si="3"/>
        <v>7061.1100000000006</v>
      </c>
      <c r="O9" s="17">
        <f t="shared" si="3"/>
        <v>7890.1500000000005</v>
      </c>
      <c r="P9" s="17">
        <f t="shared" si="3"/>
        <v>0</v>
      </c>
      <c r="Q9" s="17">
        <f t="shared" si="3"/>
        <v>0</v>
      </c>
      <c r="R9" s="17">
        <f t="shared" si="3"/>
        <v>8422.8799999999992</v>
      </c>
      <c r="S9" s="17">
        <f t="shared" si="3"/>
        <v>0</v>
      </c>
      <c r="T9" s="17">
        <f t="shared" si="3"/>
        <v>0</v>
      </c>
      <c r="U9" s="17">
        <f t="shared" si="3"/>
        <v>7745.89</v>
      </c>
      <c r="V9" s="17">
        <f t="shared" si="3"/>
        <v>0</v>
      </c>
      <c r="W9" s="17">
        <f t="shared" si="3"/>
        <v>0</v>
      </c>
      <c r="X9" s="17">
        <f t="shared" si="3"/>
        <v>9450.8900000000012</v>
      </c>
      <c r="Y9" s="17">
        <f t="shared" si="3"/>
        <v>891.62</v>
      </c>
      <c r="Z9" s="17">
        <f t="shared" si="3"/>
        <v>0</v>
      </c>
      <c r="AA9" s="17">
        <f t="shared" si="3"/>
        <v>8273.09</v>
      </c>
      <c r="AB9" s="17">
        <f t="shared" si="3"/>
        <v>891.62</v>
      </c>
      <c r="AC9" s="17">
        <f t="shared" si="3"/>
        <v>0</v>
      </c>
      <c r="AD9" s="17">
        <f t="shared" si="3"/>
        <v>8156.78</v>
      </c>
      <c r="AE9" s="17">
        <f t="shared" si="3"/>
        <v>891.62</v>
      </c>
      <c r="AF9" s="17">
        <f t="shared" si="3"/>
        <v>0</v>
      </c>
      <c r="AG9" s="17">
        <f t="shared" si="3"/>
        <v>6434.12</v>
      </c>
      <c r="AH9" s="17">
        <f t="shared" si="3"/>
        <v>891.62</v>
      </c>
      <c r="AI9" s="17">
        <f t="shared" si="3"/>
        <v>0</v>
      </c>
      <c r="AJ9" s="17">
        <f t="shared" si="3"/>
        <v>5345.14</v>
      </c>
      <c r="AK9" s="17">
        <f t="shared" si="3"/>
        <v>891.62</v>
      </c>
      <c r="AL9" s="17">
        <f t="shared" si="3"/>
        <v>0</v>
      </c>
      <c r="AM9" s="17">
        <f t="shared" si="3"/>
        <v>3974.08</v>
      </c>
      <c r="AN9" s="17">
        <f t="shared" si="3"/>
        <v>891.62</v>
      </c>
      <c r="AO9" s="17">
        <f t="shared" si="3"/>
        <v>0</v>
      </c>
      <c r="AP9" s="17">
        <f t="shared" si="3"/>
        <v>5394.9800000000005</v>
      </c>
      <c r="AQ9" s="17">
        <f t="shared" si="3"/>
        <v>0</v>
      </c>
      <c r="AR9" s="19"/>
    </row>
    <row r="10" spans="1:44" s="27" customFormat="1" ht="15" x14ac:dyDescent="0.25">
      <c r="A10" s="21" t="s">
        <v>25</v>
      </c>
      <c r="B10" s="22"/>
      <c r="C10" s="23">
        <f t="shared" si="2"/>
        <v>0</v>
      </c>
      <c r="D10" s="23"/>
      <c r="E10" s="23"/>
      <c r="F10" s="23"/>
      <c r="G10" s="23"/>
      <c r="H10" s="23"/>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5"/>
      <c r="AO10" s="24"/>
      <c r="AP10" s="24"/>
      <c r="AQ10" s="26"/>
      <c r="AR10" s="26"/>
    </row>
    <row r="11" spans="1:44" x14ac:dyDescent="0.25">
      <c r="A11" s="20" t="s">
        <v>21</v>
      </c>
      <c r="B11" s="15">
        <f>B17+B23+B29</f>
        <v>0</v>
      </c>
      <c r="C11" s="16">
        <f t="shared" si="2"/>
        <v>0</v>
      </c>
      <c r="D11" s="16"/>
      <c r="E11" s="16"/>
      <c r="F11" s="16"/>
      <c r="G11" s="16"/>
      <c r="H11" s="16"/>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8"/>
      <c r="AO11" s="17"/>
      <c r="AP11" s="17"/>
      <c r="AQ11" s="19"/>
      <c r="AR11" s="19"/>
    </row>
    <row r="12" spans="1:44" ht="409.5" customHeight="1" x14ac:dyDescent="0.25">
      <c r="A12" s="28" t="s">
        <v>32</v>
      </c>
      <c r="B12" s="29">
        <f>B13+B14+B15+B17</f>
        <v>70804</v>
      </c>
      <c r="C12" s="30">
        <f>C13+C14+C15+C17</f>
        <v>58224.76</v>
      </c>
      <c r="D12" s="30">
        <f t="shared" ref="D12:F12" si="4">D13+D14+D15+D17</f>
        <v>9036.41</v>
      </c>
      <c r="E12" s="30">
        <f t="shared" si="4"/>
        <v>6472.09</v>
      </c>
      <c r="F12" s="30">
        <f t="shared" si="4"/>
        <v>6472.09</v>
      </c>
      <c r="G12" s="30">
        <f>F12/C12*100</f>
        <v>11.11570060572169</v>
      </c>
      <c r="H12" s="30">
        <f>F12/D12*100</f>
        <v>71.622358879245184</v>
      </c>
      <c r="I12" s="31">
        <f t="shared" ref="I12:AQ12" si="5">I13+I14+I15+I17</f>
        <v>2971.2</v>
      </c>
      <c r="J12" s="31">
        <f t="shared" si="5"/>
        <v>0</v>
      </c>
      <c r="K12" s="31">
        <f t="shared" si="5"/>
        <v>939.66</v>
      </c>
      <c r="L12" s="31">
        <f t="shared" si="5"/>
        <v>6065.21</v>
      </c>
      <c r="M12" s="31">
        <f t="shared" si="5"/>
        <v>0</v>
      </c>
      <c r="N12" s="31">
        <f t="shared" si="5"/>
        <v>5532.43</v>
      </c>
      <c r="O12" s="31">
        <f t="shared" si="5"/>
        <v>3468.23</v>
      </c>
      <c r="P12" s="31">
        <f t="shared" si="5"/>
        <v>0</v>
      </c>
      <c r="Q12" s="31">
        <f t="shared" si="5"/>
        <v>0</v>
      </c>
      <c r="R12" s="31">
        <f t="shared" si="5"/>
        <v>3642.16</v>
      </c>
      <c r="S12" s="31">
        <f t="shared" si="5"/>
        <v>0</v>
      </c>
      <c r="T12" s="31">
        <f t="shared" si="5"/>
        <v>0</v>
      </c>
      <c r="U12" s="31">
        <f t="shared" si="5"/>
        <v>3408.53</v>
      </c>
      <c r="V12" s="31">
        <f t="shared" si="5"/>
        <v>0</v>
      </c>
      <c r="W12" s="31">
        <f t="shared" si="5"/>
        <v>0</v>
      </c>
      <c r="X12" s="31">
        <f t="shared" si="5"/>
        <v>8301.5300000000007</v>
      </c>
      <c r="Y12" s="31">
        <f t="shared" si="5"/>
        <v>0</v>
      </c>
      <c r="Z12" s="31">
        <f t="shared" si="5"/>
        <v>0</v>
      </c>
      <c r="AA12" s="31">
        <f t="shared" si="5"/>
        <v>7381.47</v>
      </c>
      <c r="AB12" s="31">
        <f t="shared" si="5"/>
        <v>0</v>
      </c>
      <c r="AC12" s="31">
        <f t="shared" si="5"/>
        <v>0</v>
      </c>
      <c r="AD12" s="31">
        <f t="shared" si="5"/>
        <v>7265.16</v>
      </c>
      <c r="AE12" s="31">
        <f t="shared" si="5"/>
        <v>0</v>
      </c>
      <c r="AF12" s="31">
        <f t="shared" si="5"/>
        <v>0</v>
      </c>
      <c r="AG12" s="31">
        <f t="shared" si="5"/>
        <v>5542.49</v>
      </c>
      <c r="AH12" s="31">
        <f t="shared" si="5"/>
        <v>0</v>
      </c>
      <c r="AI12" s="31">
        <f t="shared" si="5"/>
        <v>0</v>
      </c>
      <c r="AJ12" s="31">
        <f t="shared" si="5"/>
        <v>4453.51</v>
      </c>
      <c r="AK12" s="31">
        <f t="shared" si="5"/>
        <v>0</v>
      </c>
      <c r="AL12" s="31">
        <f t="shared" si="5"/>
        <v>0</v>
      </c>
      <c r="AM12" s="31">
        <f t="shared" si="5"/>
        <v>3082.45</v>
      </c>
      <c r="AN12" s="31">
        <f t="shared" si="5"/>
        <v>0</v>
      </c>
      <c r="AO12" s="31">
        <f t="shared" si="5"/>
        <v>0</v>
      </c>
      <c r="AP12" s="31">
        <f t="shared" si="5"/>
        <v>2642.82</v>
      </c>
      <c r="AQ12" s="31">
        <f t="shared" si="5"/>
        <v>0</v>
      </c>
      <c r="AR12" s="69" t="s">
        <v>52</v>
      </c>
    </row>
    <row r="13" spans="1:44" x14ac:dyDescent="0.25">
      <c r="A13" s="14" t="s">
        <v>16</v>
      </c>
      <c r="B13" s="15">
        <v>0</v>
      </c>
      <c r="C13" s="16">
        <f t="shared" si="2"/>
        <v>0</v>
      </c>
      <c r="D13" s="16"/>
      <c r="E13" s="16"/>
      <c r="F13" s="16"/>
      <c r="G13" s="16"/>
      <c r="H13" s="16"/>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3"/>
      <c r="AO13" s="32"/>
      <c r="AP13" s="32"/>
      <c r="AQ13" s="19"/>
      <c r="AR13" s="70"/>
    </row>
    <row r="14" spans="1:44" x14ac:dyDescent="0.25">
      <c r="A14" s="20" t="s">
        <v>26</v>
      </c>
      <c r="B14" s="15">
        <v>0</v>
      </c>
      <c r="C14" s="16">
        <f t="shared" si="2"/>
        <v>0</v>
      </c>
      <c r="D14" s="16"/>
      <c r="E14" s="16"/>
      <c r="F14" s="16"/>
      <c r="G14" s="16"/>
      <c r="H14" s="16"/>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3"/>
      <c r="AO14" s="32"/>
      <c r="AP14" s="32"/>
      <c r="AQ14" s="19"/>
      <c r="AR14" s="70"/>
    </row>
    <row r="15" spans="1:44" x14ac:dyDescent="0.25">
      <c r="A15" s="20" t="s">
        <v>15</v>
      </c>
      <c r="B15" s="15">
        <v>70804</v>
      </c>
      <c r="C15" s="16">
        <f t="shared" si="2"/>
        <v>58224.76</v>
      </c>
      <c r="D15" s="16">
        <f>I15+L15</f>
        <v>9036.41</v>
      </c>
      <c r="E15" s="16">
        <f>F15</f>
        <v>6472.09</v>
      </c>
      <c r="F15" s="16">
        <f>K15+N15+Q15+T15+W15+Z15+AC15+AF15+AI15+AL15+AO15+AQ15</f>
        <v>6472.09</v>
      </c>
      <c r="G15" s="16">
        <f>F15/C15*100</f>
        <v>11.11570060572169</v>
      </c>
      <c r="H15" s="16">
        <f>F15/D15*100</f>
        <v>71.622358879245184</v>
      </c>
      <c r="I15" s="32">
        <v>2971.2</v>
      </c>
      <c r="J15" s="32"/>
      <c r="K15" s="32">
        <v>939.66</v>
      </c>
      <c r="L15" s="32">
        <v>6065.21</v>
      </c>
      <c r="M15" s="32"/>
      <c r="N15" s="32">
        <v>5532.43</v>
      </c>
      <c r="O15" s="32">
        <v>3468.23</v>
      </c>
      <c r="P15" s="32"/>
      <c r="Q15" s="32"/>
      <c r="R15" s="32">
        <v>3642.16</v>
      </c>
      <c r="S15" s="32"/>
      <c r="T15" s="32"/>
      <c r="U15" s="32">
        <v>3408.53</v>
      </c>
      <c r="V15" s="32"/>
      <c r="W15" s="32"/>
      <c r="X15" s="32">
        <v>8301.5300000000007</v>
      </c>
      <c r="Y15" s="32"/>
      <c r="Z15" s="32"/>
      <c r="AA15" s="32">
        <v>7381.47</v>
      </c>
      <c r="AB15" s="32"/>
      <c r="AC15" s="32"/>
      <c r="AD15" s="32">
        <v>7265.16</v>
      </c>
      <c r="AE15" s="32"/>
      <c r="AF15" s="32"/>
      <c r="AG15" s="32">
        <v>5542.49</v>
      </c>
      <c r="AH15" s="32"/>
      <c r="AI15" s="32"/>
      <c r="AJ15" s="32">
        <v>4453.51</v>
      </c>
      <c r="AK15" s="32"/>
      <c r="AL15" s="32"/>
      <c r="AM15" s="32">
        <v>3082.45</v>
      </c>
      <c r="AN15" s="33"/>
      <c r="AO15" s="32"/>
      <c r="AP15" s="32">
        <v>2642.82</v>
      </c>
      <c r="AQ15" s="19"/>
      <c r="AR15" s="70"/>
    </row>
    <row r="16" spans="1:44" s="27" customFormat="1" ht="15" x14ac:dyDescent="0.25">
      <c r="A16" s="21" t="s">
        <v>25</v>
      </c>
      <c r="B16" s="22"/>
      <c r="C16" s="23">
        <f t="shared" si="2"/>
        <v>0</v>
      </c>
      <c r="D16" s="23"/>
      <c r="E16" s="23"/>
      <c r="F16" s="23"/>
      <c r="G16" s="23"/>
      <c r="H16" s="23"/>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5"/>
      <c r="AO16" s="24"/>
      <c r="AP16" s="24"/>
      <c r="AQ16" s="26"/>
      <c r="AR16" s="70"/>
    </row>
    <row r="17" spans="1:44" x14ac:dyDescent="0.25">
      <c r="A17" s="20" t="s">
        <v>21</v>
      </c>
      <c r="B17" s="15">
        <v>0</v>
      </c>
      <c r="C17" s="16">
        <f t="shared" si="2"/>
        <v>0</v>
      </c>
      <c r="D17" s="16"/>
      <c r="E17" s="16"/>
      <c r="F17" s="16"/>
      <c r="G17" s="16"/>
      <c r="H17" s="16"/>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3"/>
      <c r="AO17" s="32"/>
      <c r="AP17" s="32"/>
      <c r="AQ17" s="19"/>
      <c r="AR17" s="71"/>
    </row>
    <row r="18" spans="1:44" ht="75.75" customHeight="1" x14ac:dyDescent="0.25">
      <c r="A18" s="28" t="s">
        <v>33</v>
      </c>
      <c r="B18" s="29">
        <f>B21+B19+B20+B23</f>
        <v>10699.5</v>
      </c>
      <c r="C18" s="30">
        <f>C21+C19+C20+C23</f>
        <v>10699.499999999998</v>
      </c>
      <c r="D18" s="30">
        <f t="shared" ref="D18:F18" si="6">D21+D19+D20+D23</f>
        <v>1783.26</v>
      </c>
      <c r="E18" s="30">
        <f t="shared" si="6"/>
        <v>1783.25</v>
      </c>
      <c r="F18" s="30">
        <f t="shared" si="6"/>
        <v>1783.25</v>
      </c>
      <c r="G18" s="30">
        <f>F18/C18*100</f>
        <v>16.666666666666668</v>
      </c>
      <c r="H18" s="30">
        <f>F18/D18*100</f>
        <v>99.999439229276717</v>
      </c>
      <c r="I18" s="31">
        <f t="shared" ref="I18:AQ18" si="7">I21+I19+I20+I23</f>
        <v>891.63</v>
      </c>
      <c r="J18" s="31">
        <f t="shared" si="7"/>
        <v>0</v>
      </c>
      <c r="K18" s="31">
        <f t="shared" si="7"/>
        <v>891.62</v>
      </c>
      <c r="L18" s="31">
        <f t="shared" si="7"/>
        <v>891.63</v>
      </c>
      <c r="M18" s="31">
        <f t="shared" si="7"/>
        <v>0</v>
      </c>
      <c r="N18" s="31">
        <f t="shared" si="7"/>
        <v>891.63</v>
      </c>
      <c r="O18" s="31">
        <f t="shared" si="7"/>
        <v>891.62</v>
      </c>
      <c r="P18" s="31">
        <f t="shared" si="7"/>
        <v>0</v>
      </c>
      <c r="Q18" s="31">
        <f t="shared" si="7"/>
        <v>0</v>
      </c>
      <c r="R18" s="31">
        <f t="shared" si="7"/>
        <v>891.62</v>
      </c>
      <c r="S18" s="31">
        <f t="shared" si="7"/>
        <v>0</v>
      </c>
      <c r="T18" s="31">
        <f t="shared" si="7"/>
        <v>0</v>
      </c>
      <c r="U18" s="31">
        <f t="shared" si="7"/>
        <v>891.62</v>
      </c>
      <c r="V18" s="31">
        <f t="shared" si="7"/>
        <v>0</v>
      </c>
      <c r="W18" s="31">
        <f t="shared" si="7"/>
        <v>0</v>
      </c>
      <c r="X18" s="31">
        <f t="shared" si="7"/>
        <v>891.62</v>
      </c>
      <c r="Y18" s="31">
        <f t="shared" si="7"/>
        <v>891.62</v>
      </c>
      <c r="Z18" s="31">
        <f t="shared" si="7"/>
        <v>0</v>
      </c>
      <c r="AA18" s="31">
        <f t="shared" si="7"/>
        <v>891.62</v>
      </c>
      <c r="AB18" s="31">
        <f t="shared" si="7"/>
        <v>891.62</v>
      </c>
      <c r="AC18" s="31">
        <f t="shared" si="7"/>
        <v>0</v>
      </c>
      <c r="AD18" s="31">
        <f t="shared" si="7"/>
        <v>891.62</v>
      </c>
      <c r="AE18" s="31">
        <f t="shared" si="7"/>
        <v>891.62</v>
      </c>
      <c r="AF18" s="31">
        <f t="shared" si="7"/>
        <v>0</v>
      </c>
      <c r="AG18" s="31">
        <f t="shared" si="7"/>
        <v>891.63</v>
      </c>
      <c r="AH18" s="31">
        <f t="shared" si="7"/>
        <v>891.62</v>
      </c>
      <c r="AI18" s="31">
        <f t="shared" si="7"/>
        <v>0</v>
      </c>
      <c r="AJ18" s="31">
        <f t="shared" si="7"/>
        <v>891.63</v>
      </c>
      <c r="AK18" s="31">
        <f t="shared" si="7"/>
        <v>891.62</v>
      </c>
      <c r="AL18" s="31">
        <f t="shared" si="7"/>
        <v>0</v>
      </c>
      <c r="AM18" s="31">
        <f t="shared" si="7"/>
        <v>891.63</v>
      </c>
      <c r="AN18" s="31">
        <f t="shared" si="7"/>
        <v>891.62</v>
      </c>
      <c r="AO18" s="31">
        <f t="shared" si="7"/>
        <v>0</v>
      </c>
      <c r="AP18" s="31">
        <f t="shared" si="7"/>
        <v>891.63</v>
      </c>
      <c r="AQ18" s="31">
        <f t="shared" si="7"/>
        <v>0</v>
      </c>
      <c r="AR18" s="19"/>
    </row>
    <row r="19" spans="1:44" x14ac:dyDescent="0.25">
      <c r="A19" s="14" t="s">
        <v>16</v>
      </c>
      <c r="B19" s="15">
        <v>0</v>
      </c>
      <c r="C19" s="16">
        <f t="shared" si="2"/>
        <v>0</v>
      </c>
      <c r="D19" s="16"/>
      <c r="E19" s="16"/>
      <c r="F19" s="16"/>
      <c r="G19" s="16"/>
      <c r="H19" s="16"/>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3"/>
      <c r="AO19" s="32"/>
      <c r="AP19" s="32"/>
      <c r="AQ19" s="19"/>
      <c r="AR19" s="19"/>
    </row>
    <row r="20" spans="1:44" x14ac:dyDescent="0.25">
      <c r="A20" s="20" t="s">
        <v>26</v>
      </c>
      <c r="B20" s="15">
        <v>0</v>
      </c>
      <c r="C20" s="16">
        <f t="shared" si="2"/>
        <v>0</v>
      </c>
      <c r="D20" s="16"/>
      <c r="E20" s="16"/>
      <c r="F20" s="16"/>
      <c r="G20" s="16"/>
      <c r="H20" s="16"/>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3"/>
      <c r="AO20" s="32"/>
      <c r="AP20" s="32"/>
      <c r="AQ20" s="19"/>
      <c r="AR20" s="19"/>
    </row>
    <row r="21" spans="1:44" x14ac:dyDescent="0.25">
      <c r="A21" s="20" t="s">
        <v>15</v>
      </c>
      <c r="B21" s="15">
        <v>10699.5</v>
      </c>
      <c r="C21" s="16">
        <f t="shared" si="2"/>
        <v>10699.499999999998</v>
      </c>
      <c r="D21" s="16">
        <f>I21+L21</f>
        <v>1783.26</v>
      </c>
      <c r="E21" s="16">
        <f>F21</f>
        <v>1783.25</v>
      </c>
      <c r="F21" s="16">
        <f>K21+N21+Q21+T21+W21+Z21+AC21+AF21+AI21+AL21+AO21+AQ21</f>
        <v>1783.25</v>
      </c>
      <c r="G21" s="16">
        <f>F21/C21*100</f>
        <v>16.666666666666668</v>
      </c>
      <c r="H21" s="16">
        <f>F21/D21*100</f>
        <v>99.999439229276717</v>
      </c>
      <c r="I21" s="32">
        <v>891.63</v>
      </c>
      <c r="J21" s="32"/>
      <c r="K21" s="32">
        <v>891.62</v>
      </c>
      <c r="L21" s="32">
        <v>891.63</v>
      </c>
      <c r="M21" s="32"/>
      <c r="N21" s="32">
        <v>891.63</v>
      </c>
      <c r="O21" s="32">
        <v>891.62</v>
      </c>
      <c r="P21" s="32"/>
      <c r="Q21" s="32"/>
      <c r="R21" s="32">
        <v>891.62</v>
      </c>
      <c r="S21" s="32"/>
      <c r="T21" s="32"/>
      <c r="U21" s="32">
        <v>891.62</v>
      </c>
      <c r="V21" s="32"/>
      <c r="W21" s="32"/>
      <c r="X21" s="32">
        <v>891.62</v>
      </c>
      <c r="Y21" s="32">
        <v>891.62</v>
      </c>
      <c r="Z21" s="32"/>
      <c r="AA21" s="32">
        <v>891.62</v>
      </c>
      <c r="AB21" s="32">
        <v>891.62</v>
      </c>
      <c r="AC21" s="32"/>
      <c r="AD21" s="32">
        <v>891.62</v>
      </c>
      <c r="AE21" s="32">
        <v>891.62</v>
      </c>
      <c r="AF21" s="32"/>
      <c r="AG21" s="32">
        <v>891.63</v>
      </c>
      <c r="AH21" s="32">
        <v>891.62</v>
      </c>
      <c r="AI21" s="32"/>
      <c r="AJ21" s="32">
        <v>891.63</v>
      </c>
      <c r="AK21" s="32">
        <v>891.62</v>
      </c>
      <c r="AL21" s="32"/>
      <c r="AM21" s="32">
        <v>891.63</v>
      </c>
      <c r="AN21" s="34">
        <v>891.62</v>
      </c>
      <c r="AO21" s="32"/>
      <c r="AP21" s="32">
        <v>891.63</v>
      </c>
      <c r="AQ21" s="19"/>
      <c r="AR21" s="19"/>
    </row>
    <row r="22" spans="1:44" s="27" customFormat="1" ht="15" x14ac:dyDescent="0.25">
      <c r="A22" s="21" t="s">
        <v>25</v>
      </c>
      <c r="B22" s="22"/>
      <c r="C22" s="23">
        <f t="shared" si="2"/>
        <v>0</v>
      </c>
      <c r="D22" s="23"/>
      <c r="E22" s="23"/>
      <c r="F22" s="23"/>
      <c r="G22" s="23"/>
      <c r="H22" s="23"/>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5"/>
      <c r="AO22" s="24"/>
      <c r="AP22" s="24"/>
      <c r="AQ22" s="26"/>
      <c r="AR22" s="26"/>
    </row>
    <row r="23" spans="1:44" x14ac:dyDescent="0.25">
      <c r="A23" s="20" t="s">
        <v>21</v>
      </c>
      <c r="B23" s="15">
        <v>0</v>
      </c>
      <c r="C23" s="16">
        <f t="shared" si="2"/>
        <v>0</v>
      </c>
      <c r="D23" s="16"/>
      <c r="E23" s="16"/>
      <c r="F23" s="16"/>
      <c r="G23" s="16"/>
      <c r="H23" s="16"/>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6"/>
      <c r="AO23" s="35"/>
      <c r="AP23" s="35"/>
      <c r="AQ23" s="19"/>
      <c r="AR23" s="19"/>
    </row>
    <row r="24" spans="1:44" ht="131.25" customHeight="1" x14ac:dyDescent="0.25">
      <c r="A24" s="28" t="s">
        <v>34</v>
      </c>
      <c r="B24" s="29">
        <f>B25+B26+B29+B27</f>
        <v>1270.5</v>
      </c>
      <c r="C24" s="30">
        <f t="shared" ref="C24:AP24" si="8">C25+C26+C29+C27</f>
        <v>16684.91</v>
      </c>
      <c r="D24" s="30">
        <f>D25+D26+D29+D27</f>
        <v>3701.5</v>
      </c>
      <c r="E24" s="30">
        <f t="shared" si="8"/>
        <v>637.04999999999995</v>
      </c>
      <c r="F24" s="30">
        <f t="shared" si="8"/>
        <v>637.04999999999995</v>
      </c>
      <c r="G24" s="30">
        <f>F24/C24*100</f>
        <v>3.8181206850980911</v>
      </c>
      <c r="H24" s="30">
        <f>F24/D24*100</f>
        <v>17.210590301229232</v>
      </c>
      <c r="I24" s="31">
        <f t="shared" si="8"/>
        <v>0</v>
      </c>
      <c r="J24" s="31">
        <f t="shared" si="8"/>
        <v>0</v>
      </c>
      <c r="K24" s="31"/>
      <c r="L24" s="31">
        <f t="shared" si="8"/>
        <v>3701.5</v>
      </c>
      <c r="M24" s="31">
        <f t="shared" si="8"/>
        <v>0</v>
      </c>
      <c r="N24" s="31"/>
      <c r="O24" s="31">
        <f t="shared" si="8"/>
        <v>3530.3</v>
      </c>
      <c r="P24" s="31">
        <f t="shared" si="8"/>
        <v>0</v>
      </c>
      <c r="Q24" s="31"/>
      <c r="R24" s="31">
        <f t="shared" si="8"/>
        <v>3889.1</v>
      </c>
      <c r="S24" s="31">
        <f t="shared" si="8"/>
        <v>0</v>
      </c>
      <c r="T24" s="31"/>
      <c r="U24" s="31">
        <f t="shared" si="8"/>
        <v>3445.74</v>
      </c>
      <c r="V24" s="31">
        <f t="shared" si="8"/>
        <v>0</v>
      </c>
      <c r="W24" s="31"/>
      <c r="X24" s="31">
        <f t="shared" si="8"/>
        <v>257.74</v>
      </c>
      <c r="Y24" s="31">
        <f t="shared" si="8"/>
        <v>0</v>
      </c>
      <c r="Z24" s="31"/>
      <c r="AA24" s="31">
        <f t="shared" si="8"/>
        <v>0</v>
      </c>
      <c r="AB24" s="31">
        <f t="shared" si="8"/>
        <v>0</v>
      </c>
      <c r="AC24" s="31"/>
      <c r="AD24" s="31">
        <f t="shared" si="8"/>
        <v>0</v>
      </c>
      <c r="AE24" s="31">
        <f t="shared" si="8"/>
        <v>0</v>
      </c>
      <c r="AF24" s="31"/>
      <c r="AG24" s="31">
        <f t="shared" si="8"/>
        <v>0</v>
      </c>
      <c r="AH24" s="31">
        <f t="shared" si="8"/>
        <v>0</v>
      </c>
      <c r="AI24" s="31"/>
      <c r="AJ24" s="31">
        <f t="shared" si="8"/>
        <v>0</v>
      </c>
      <c r="AK24" s="31">
        <f t="shared" si="8"/>
        <v>0</v>
      </c>
      <c r="AL24" s="31"/>
      <c r="AM24" s="31">
        <f t="shared" si="8"/>
        <v>0</v>
      </c>
      <c r="AN24" s="37">
        <f t="shared" si="8"/>
        <v>0</v>
      </c>
      <c r="AO24" s="31"/>
      <c r="AP24" s="31">
        <f t="shared" si="8"/>
        <v>1860.5300000000002</v>
      </c>
      <c r="AQ24" s="19"/>
      <c r="AR24" s="20" t="s">
        <v>53</v>
      </c>
    </row>
    <row r="25" spans="1:44" x14ac:dyDescent="0.25">
      <c r="A25" s="14" t="s">
        <v>35</v>
      </c>
      <c r="B25" s="15">
        <v>0</v>
      </c>
      <c r="C25" s="16">
        <f t="shared" si="2"/>
        <v>0</v>
      </c>
      <c r="D25" s="16"/>
      <c r="E25" s="16"/>
      <c r="F25" s="16"/>
      <c r="G25" s="16"/>
      <c r="H25" s="16"/>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3"/>
      <c r="AO25" s="32"/>
      <c r="AP25" s="32"/>
      <c r="AQ25" s="19"/>
      <c r="AR25" s="19"/>
    </row>
    <row r="26" spans="1:44" x14ac:dyDescent="0.25">
      <c r="A26" s="20" t="s">
        <v>26</v>
      </c>
      <c r="B26" s="15">
        <v>0</v>
      </c>
      <c r="C26" s="16">
        <f t="shared" si="2"/>
        <v>0</v>
      </c>
      <c r="D26" s="16"/>
      <c r="E26" s="16"/>
      <c r="F26" s="16"/>
      <c r="G26" s="16"/>
      <c r="H26" s="16"/>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3"/>
      <c r="AO26" s="32"/>
      <c r="AP26" s="32"/>
      <c r="AQ26" s="19"/>
      <c r="AR26" s="19"/>
    </row>
    <row r="27" spans="1:44" x14ac:dyDescent="0.25">
      <c r="A27" s="20" t="s">
        <v>15</v>
      </c>
      <c r="B27" s="15">
        <v>1270.5</v>
      </c>
      <c r="C27" s="16">
        <f>I27+L27+O27+R27+U27+X27+AA27+AD27+AG27+AJ27+AM27+AP27</f>
        <v>16684.91</v>
      </c>
      <c r="D27" s="16">
        <f>I27+L27</f>
        <v>3701.5</v>
      </c>
      <c r="E27" s="16">
        <f>F27</f>
        <v>637.04999999999995</v>
      </c>
      <c r="F27" s="16">
        <f>K27+N27+Q27+T27+W27+Z27+AC27+AF27+AI27+AL27+AO27+AQ27</f>
        <v>637.04999999999995</v>
      </c>
      <c r="G27" s="16">
        <f>F27/C27*100</f>
        <v>3.8181206850980911</v>
      </c>
      <c r="H27" s="16"/>
      <c r="I27" s="32"/>
      <c r="J27" s="32"/>
      <c r="K27" s="32"/>
      <c r="L27" s="32">
        <f>3186+515.5</f>
        <v>3701.5</v>
      </c>
      <c r="M27" s="32"/>
      <c r="N27" s="32">
        <v>637.04999999999995</v>
      </c>
      <c r="O27" s="32">
        <f>3014.8+515.5</f>
        <v>3530.3</v>
      </c>
      <c r="P27" s="32"/>
      <c r="Q27" s="32"/>
      <c r="R27" s="32">
        <f>3373.6+515.5</f>
        <v>3889.1</v>
      </c>
      <c r="S27" s="32"/>
      <c r="T27" s="32"/>
      <c r="U27" s="32">
        <f>3188+257.74</f>
        <v>3445.74</v>
      </c>
      <c r="V27" s="32"/>
      <c r="W27" s="32"/>
      <c r="X27" s="32">
        <v>257.74</v>
      </c>
      <c r="Y27" s="32"/>
      <c r="Z27" s="32"/>
      <c r="AA27" s="32">
        <v>0</v>
      </c>
      <c r="AB27" s="32"/>
      <c r="AC27" s="32"/>
      <c r="AD27" s="32">
        <v>0</v>
      </c>
      <c r="AE27" s="32"/>
      <c r="AF27" s="32"/>
      <c r="AG27" s="32">
        <v>0</v>
      </c>
      <c r="AH27" s="32"/>
      <c r="AI27" s="32"/>
      <c r="AJ27" s="32">
        <v>0</v>
      </c>
      <c r="AK27" s="32"/>
      <c r="AL27" s="32"/>
      <c r="AM27" s="32">
        <v>0</v>
      </c>
      <c r="AN27" s="33"/>
      <c r="AO27" s="32"/>
      <c r="AP27" s="32">
        <f>1173.2+687.33</f>
        <v>1860.5300000000002</v>
      </c>
      <c r="AQ27" s="19"/>
      <c r="AR27" s="19"/>
    </row>
    <row r="28" spans="1:44" s="27" customFormat="1" ht="15" x14ac:dyDescent="0.25">
      <c r="A28" s="21" t="s">
        <v>25</v>
      </c>
      <c r="B28" s="22"/>
      <c r="C28" s="23">
        <f t="shared" si="2"/>
        <v>0</v>
      </c>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5"/>
      <c r="AO28" s="24"/>
      <c r="AP28" s="24"/>
      <c r="AQ28" s="26"/>
      <c r="AR28" s="26"/>
    </row>
    <row r="29" spans="1:44" x14ac:dyDescent="0.25">
      <c r="A29" s="20" t="s">
        <v>21</v>
      </c>
      <c r="B29" s="15">
        <v>0</v>
      </c>
      <c r="C29" s="16">
        <f t="shared" si="2"/>
        <v>0</v>
      </c>
      <c r="D29" s="16"/>
      <c r="E29" s="16"/>
      <c r="F29" s="16"/>
      <c r="G29" s="16"/>
      <c r="H29" s="16"/>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3"/>
      <c r="AO29" s="32"/>
      <c r="AP29" s="32"/>
      <c r="AQ29" s="19"/>
      <c r="AR29" s="19"/>
    </row>
    <row r="30" spans="1:44" s="13" customFormat="1" ht="37.5" customHeight="1" x14ac:dyDescent="0.25">
      <c r="A30" s="9" t="s">
        <v>36</v>
      </c>
      <c r="B30" s="10">
        <f>B32+B33+B31+B35</f>
        <v>43221.8</v>
      </c>
      <c r="C30" s="10">
        <f t="shared" ref="C30:AQ30" si="9">C32+C33+C31+C35</f>
        <v>42452.4</v>
      </c>
      <c r="D30" s="10">
        <f t="shared" si="9"/>
        <v>10250.220000000001</v>
      </c>
      <c r="E30" s="10">
        <f t="shared" si="9"/>
        <v>6668.09</v>
      </c>
      <c r="F30" s="10">
        <f t="shared" si="9"/>
        <v>6668.09</v>
      </c>
      <c r="G30" s="10">
        <f>F30/C30*100</f>
        <v>15.70721561089597</v>
      </c>
      <c r="H30" s="10">
        <f>F30/D30*100</f>
        <v>65.053140322841841</v>
      </c>
      <c r="I30" s="11">
        <f t="shared" si="9"/>
        <v>4874.8900000000003</v>
      </c>
      <c r="J30" s="11">
        <f t="shared" si="9"/>
        <v>0</v>
      </c>
      <c r="K30" s="11">
        <f t="shared" si="9"/>
        <v>3580.41</v>
      </c>
      <c r="L30" s="11">
        <f t="shared" si="9"/>
        <v>5375.33</v>
      </c>
      <c r="M30" s="11">
        <f t="shared" si="9"/>
        <v>0</v>
      </c>
      <c r="N30" s="11">
        <f t="shared" si="9"/>
        <v>3087.68</v>
      </c>
      <c r="O30" s="11">
        <f t="shared" si="9"/>
        <v>4376.4399999999996</v>
      </c>
      <c r="P30" s="11">
        <f t="shared" si="9"/>
        <v>0</v>
      </c>
      <c r="Q30" s="11">
        <f t="shared" si="9"/>
        <v>0</v>
      </c>
      <c r="R30" s="11">
        <f t="shared" si="9"/>
        <v>3793.54</v>
      </c>
      <c r="S30" s="11">
        <f t="shared" si="9"/>
        <v>0</v>
      </c>
      <c r="T30" s="11">
        <f t="shared" si="9"/>
        <v>0</v>
      </c>
      <c r="U30" s="11">
        <f t="shared" si="9"/>
        <v>3071.75</v>
      </c>
      <c r="V30" s="11">
        <f t="shared" si="9"/>
        <v>0</v>
      </c>
      <c r="W30" s="11">
        <f t="shared" si="9"/>
        <v>0</v>
      </c>
      <c r="X30" s="11">
        <f t="shared" si="9"/>
        <v>2509.3000000000002</v>
      </c>
      <c r="Y30" s="11">
        <f t="shared" si="9"/>
        <v>0</v>
      </c>
      <c r="Z30" s="11">
        <f t="shared" si="9"/>
        <v>0</v>
      </c>
      <c r="AA30" s="11">
        <f t="shared" si="9"/>
        <v>2014.39</v>
      </c>
      <c r="AB30" s="11">
        <f t="shared" si="9"/>
        <v>0</v>
      </c>
      <c r="AC30" s="11">
        <f t="shared" si="9"/>
        <v>0</v>
      </c>
      <c r="AD30" s="11">
        <f t="shared" si="9"/>
        <v>2134.9499999999998</v>
      </c>
      <c r="AE30" s="11">
        <f t="shared" si="9"/>
        <v>0</v>
      </c>
      <c r="AF30" s="11">
        <f t="shared" si="9"/>
        <v>0</v>
      </c>
      <c r="AG30" s="11">
        <f t="shared" si="9"/>
        <v>3339.46</v>
      </c>
      <c r="AH30" s="11">
        <f t="shared" si="9"/>
        <v>0</v>
      </c>
      <c r="AI30" s="11">
        <f t="shared" si="9"/>
        <v>0</v>
      </c>
      <c r="AJ30" s="11">
        <f t="shared" si="9"/>
        <v>5217.66</v>
      </c>
      <c r="AK30" s="11">
        <f t="shared" si="9"/>
        <v>0</v>
      </c>
      <c r="AL30" s="11">
        <f t="shared" si="9"/>
        <v>0</v>
      </c>
      <c r="AM30" s="11">
        <f t="shared" si="9"/>
        <v>2831.9</v>
      </c>
      <c r="AN30" s="11">
        <f t="shared" si="9"/>
        <v>0</v>
      </c>
      <c r="AO30" s="11">
        <f t="shared" si="9"/>
        <v>0</v>
      </c>
      <c r="AP30" s="11">
        <f t="shared" si="9"/>
        <v>2912.79</v>
      </c>
      <c r="AQ30" s="11">
        <f t="shared" si="9"/>
        <v>0</v>
      </c>
      <c r="AR30" s="72" t="s">
        <v>47</v>
      </c>
    </row>
    <row r="31" spans="1:44" x14ac:dyDescent="0.25">
      <c r="A31" s="14" t="s">
        <v>16</v>
      </c>
      <c r="B31" s="15">
        <v>0</v>
      </c>
      <c r="C31" s="16">
        <f t="shared" si="2"/>
        <v>0</v>
      </c>
      <c r="D31" s="16"/>
      <c r="E31" s="16"/>
      <c r="F31" s="16"/>
      <c r="G31" s="16"/>
      <c r="H31" s="16"/>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4"/>
      <c r="AO31" s="32"/>
      <c r="AP31" s="32"/>
      <c r="AQ31" s="19"/>
      <c r="AR31" s="73"/>
    </row>
    <row r="32" spans="1:44" x14ac:dyDescent="0.25">
      <c r="A32" s="20" t="s">
        <v>26</v>
      </c>
      <c r="B32" s="15">
        <v>0</v>
      </c>
      <c r="C32" s="16">
        <f t="shared" si="2"/>
        <v>0</v>
      </c>
      <c r="D32" s="16"/>
      <c r="E32" s="16"/>
      <c r="F32" s="16"/>
      <c r="G32" s="16"/>
      <c r="H32" s="16"/>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4"/>
      <c r="AO32" s="32"/>
      <c r="AP32" s="32"/>
      <c r="AQ32" s="19"/>
      <c r="AR32" s="73"/>
    </row>
    <row r="33" spans="1:44" x14ac:dyDescent="0.25">
      <c r="A33" s="20" t="s">
        <v>15</v>
      </c>
      <c r="B33" s="15">
        <v>43221.8</v>
      </c>
      <c r="C33" s="16">
        <f>I33+L33+O33+R33+U33+X33+AA33+AD33+AG33+AJ33+AM33+AP33</f>
        <v>42452.4</v>
      </c>
      <c r="D33" s="16">
        <f>I33+L33</f>
        <v>10250.220000000001</v>
      </c>
      <c r="E33" s="16">
        <f>F33</f>
        <v>6668.09</v>
      </c>
      <c r="F33" s="16">
        <f>K33+N33+Q33+T33+W33+Z33+AC33+AF33+AI33+AL33+AO33+AQ33</f>
        <v>6668.09</v>
      </c>
      <c r="G33" s="16">
        <f>F33/C33*100</f>
        <v>15.70721561089597</v>
      </c>
      <c r="H33" s="16">
        <f>F33/D33*100</f>
        <v>65.053140322841841</v>
      </c>
      <c r="I33" s="32">
        <v>4874.8900000000003</v>
      </c>
      <c r="J33" s="32"/>
      <c r="K33" s="32">
        <v>3580.41</v>
      </c>
      <c r="L33" s="32">
        <v>5375.33</v>
      </c>
      <c r="M33" s="32"/>
      <c r="N33" s="32">
        <v>3087.68</v>
      </c>
      <c r="O33" s="32">
        <v>4376.4399999999996</v>
      </c>
      <c r="P33" s="32"/>
      <c r="Q33" s="32"/>
      <c r="R33" s="32">
        <v>3793.54</v>
      </c>
      <c r="S33" s="32"/>
      <c r="T33" s="32"/>
      <c r="U33" s="32">
        <v>3071.75</v>
      </c>
      <c r="V33" s="32"/>
      <c r="W33" s="32"/>
      <c r="X33" s="32">
        <v>2509.3000000000002</v>
      </c>
      <c r="Y33" s="32"/>
      <c r="Z33" s="32"/>
      <c r="AA33" s="32">
        <v>2014.39</v>
      </c>
      <c r="AB33" s="32"/>
      <c r="AC33" s="32"/>
      <c r="AD33" s="32">
        <v>2134.9499999999998</v>
      </c>
      <c r="AE33" s="32"/>
      <c r="AF33" s="32"/>
      <c r="AG33" s="32">
        <v>3339.46</v>
      </c>
      <c r="AH33" s="32"/>
      <c r="AI33" s="32"/>
      <c r="AJ33" s="32">
        <v>5217.66</v>
      </c>
      <c r="AK33" s="32"/>
      <c r="AL33" s="32"/>
      <c r="AM33" s="32">
        <v>2831.9</v>
      </c>
      <c r="AN33" s="34"/>
      <c r="AO33" s="32"/>
      <c r="AP33" s="32">
        <v>2912.79</v>
      </c>
      <c r="AQ33" s="19"/>
      <c r="AR33" s="73"/>
    </row>
    <row r="34" spans="1:44" s="27" customFormat="1" x14ac:dyDescent="0.25">
      <c r="A34" s="21" t="s">
        <v>25</v>
      </c>
      <c r="B34" s="22"/>
      <c r="C34" s="23">
        <f t="shared" si="2"/>
        <v>0</v>
      </c>
      <c r="D34" s="23"/>
      <c r="E34" s="23"/>
      <c r="F34" s="23"/>
      <c r="G34" s="23"/>
      <c r="H34" s="23"/>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4"/>
      <c r="AO34" s="32"/>
      <c r="AP34" s="32"/>
      <c r="AQ34" s="26"/>
      <c r="AR34" s="73"/>
    </row>
    <row r="35" spans="1:44" x14ac:dyDescent="0.25">
      <c r="A35" s="20" t="s">
        <v>21</v>
      </c>
      <c r="B35" s="15">
        <v>0</v>
      </c>
      <c r="C35" s="16">
        <f t="shared" si="2"/>
        <v>0</v>
      </c>
      <c r="D35" s="16"/>
      <c r="E35" s="16"/>
      <c r="F35" s="16"/>
      <c r="G35" s="16"/>
      <c r="H35" s="16"/>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4"/>
      <c r="AO35" s="32"/>
      <c r="AP35" s="32"/>
      <c r="AQ35" s="19"/>
      <c r="AR35" s="74"/>
    </row>
    <row r="36" spans="1:44" s="13" customFormat="1" ht="105.75" customHeight="1" x14ac:dyDescent="0.25">
      <c r="A36" s="38" t="s">
        <v>37</v>
      </c>
      <c r="B36" s="39">
        <f>B38+B39+B37+B41</f>
        <v>43221.8</v>
      </c>
      <c r="C36" s="39">
        <f t="shared" ref="C36:AQ36" si="10">C38+C39+C37+C41</f>
        <v>8526.6099999999988</v>
      </c>
      <c r="D36" s="39">
        <f t="shared" si="10"/>
        <v>2575.6099999999997</v>
      </c>
      <c r="E36" s="39">
        <f t="shared" si="10"/>
        <v>0</v>
      </c>
      <c r="F36" s="39">
        <f t="shared" si="10"/>
        <v>0</v>
      </c>
      <c r="G36" s="39">
        <f>F36/C36*100</f>
        <v>0</v>
      </c>
      <c r="H36" s="39">
        <f>F36/D36*100</f>
        <v>0</v>
      </c>
      <c r="I36" s="40">
        <f t="shared" si="10"/>
        <v>1259.82</v>
      </c>
      <c r="J36" s="40">
        <f t="shared" si="10"/>
        <v>0</v>
      </c>
      <c r="K36" s="40">
        <f t="shared" si="10"/>
        <v>0</v>
      </c>
      <c r="L36" s="40">
        <f t="shared" si="10"/>
        <v>1315.79</v>
      </c>
      <c r="M36" s="40">
        <f t="shared" si="10"/>
        <v>0</v>
      </c>
      <c r="N36" s="40">
        <f t="shared" si="10"/>
        <v>0</v>
      </c>
      <c r="O36" s="40">
        <f t="shared" si="10"/>
        <v>951.78</v>
      </c>
      <c r="P36" s="40">
        <f t="shared" si="10"/>
        <v>0</v>
      </c>
      <c r="Q36" s="40">
        <f t="shared" si="10"/>
        <v>0</v>
      </c>
      <c r="R36" s="40">
        <f t="shared" si="10"/>
        <v>778.4</v>
      </c>
      <c r="S36" s="40">
        <f t="shared" si="10"/>
        <v>0</v>
      </c>
      <c r="T36" s="40">
        <f t="shared" si="10"/>
        <v>0</v>
      </c>
      <c r="U36" s="40">
        <f t="shared" si="10"/>
        <v>554.87</v>
      </c>
      <c r="V36" s="40">
        <f t="shared" si="10"/>
        <v>0</v>
      </c>
      <c r="W36" s="40">
        <f t="shared" si="10"/>
        <v>0</v>
      </c>
      <c r="X36" s="40">
        <f t="shared" si="10"/>
        <v>346.8</v>
      </c>
      <c r="Y36" s="40">
        <f t="shared" si="10"/>
        <v>0</v>
      </c>
      <c r="Z36" s="40">
        <f t="shared" si="10"/>
        <v>0</v>
      </c>
      <c r="AA36" s="40">
        <f t="shared" si="10"/>
        <v>9.74</v>
      </c>
      <c r="AB36" s="40">
        <f t="shared" si="10"/>
        <v>0</v>
      </c>
      <c r="AC36" s="40">
        <f t="shared" si="10"/>
        <v>0</v>
      </c>
      <c r="AD36" s="40">
        <f t="shared" si="10"/>
        <v>70.19</v>
      </c>
      <c r="AE36" s="40">
        <f t="shared" si="10"/>
        <v>0</v>
      </c>
      <c r="AF36" s="40">
        <f t="shared" si="10"/>
        <v>0</v>
      </c>
      <c r="AG36" s="40">
        <f t="shared" si="10"/>
        <v>484.24</v>
      </c>
      <c r="AH36" s="40">
        <f t="shared" si="10"/>
        <v>0</v>
      </c>
      <c r="AI36" s="40">
        <f t="shared" si="10"/>
        <v>0</v>
      </c>
      <c r="AJ36" s="40">
        <f t="shared" si="10"/>
        <v>705.67</v>
      </c>
      <c r="AK36" s="40">
        <f t="shared" si="10"/>
        <v>0</v>
      </c>
      <c r="AL36" s="40">
        <f t="shared" si="10"/>
        <v>0</v>
      </c>
      <c r="AM36" s="40">
        <f t="shared" si="10"/>
        <v>953.43</v>
      </c>
      <c r="AN36" s="40">
        <f t="shared" si="10"/>
        <v>0</v>
      </c>
      <c r="AO36" s="40">
        <f t="shared" si="10"/>
        <v>0</v>
      </c>
      <c r="AP36" s="40">
        <f t="shared" si="10"/>
        <v>1095.8800000000001</v>
      </c>
      <c r="AQ36" s="40">
        <f t="shared" si="10"/>
        <v>0</v>
      </c>
      <c r="AR36" s="69" t="s">
        <v>54</v>
      </c>
    </row>
    <row r="37" spans="1:44" x14ac:dyDescent="0.25">
      <c r="A37" s="14" t="s">
        <v>16</v>
      </c>
      <c r="B37" s="15">
        <v>0</v>
      </c>
      <c r="C37" s="16">
        <f t="shared" ref="C37:C41" si="11">I37+L37+O37+R37+U37+X37+AA37+AD37+AG37+AJ37+AM37+AP37</f>
        <v>0</v>
      </c>
      <c r="D37" s="16"/>
      <c r="E37" s="16"/>
      <c r="F37" s="16"/>
      <c r="G37" s="16"/>
      <c r="H37" s="16"/>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3"/>
      <c r="AO37" s="32"/>
      <c r="AP37" s="32"/>
      <c r="AQ37" s="19"/>
      <c r="AR37" s="70"/>
    </row>
    <row r="38" spans="1:44" x14ac:dyDescent="0.25">
      <c r="A38" s="20" t="s">
        <v>26</v>
      </c>
      <c r="B38" s="15">
        <v>0</v>
      </c>
      <c r="C38" s="16">
        <f t="shared" si="11"/>
        <v>0</v>
      </c>
      <c r="D38" s="16"/>
      <c r="E38" s="16"/>
      <c r="F38" s="16"/>
      <c r="G38" s="16"/>
      <c r="H38" s="16"/>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3"/>
      <c r="AO38" s="32"/>
      <c r="AP38" s="32"/>
      <c r="AQ38" s="19"/>
      <c r="AR38" s="70"/>
    </row>
    <row r="39" spans="1:44" x14ac:dyDescent="0.25">
      <c r="A39" s="20" t="s">
        <v>15</v>
      </c>
      <c r="B39" s="15">
        <v>43221.8</v>
      </c>
      <c r="C39" s="16">
        <f>I39+L39+O39+R39+U39+X39+AA39+AD39+AG39+AJ39+AM39+AP39</f>
        <v>8526.6099999999988</v>
      </c>
      <c r="D39" s="16">
        <f>I39+L39</f>
        <v>2575.6099999999997</v>
      </c>
      <c r="E39" s="16">
        <f>F39</f>
        <v>0</v>
      </c>
      <c r="F39" s="16">
        <f>K39+N39+Q39+T39+W39+Z39+AC39+AF39+AI39+AL39+AO39+AQ39</f>
        <v>0</v>
      </c>
      <c r="G39" s="16">
        <f>F39/C39*100</f>
        <v>0</v>
      </c>
      <c r="H39" s="16">
        <f>F39/D39*100</f>
        <v>0</v>
      </c>
      <c r="I39" s="32">
        <v>1259.82</v>
      </c>
      <c r="J39" s="32"/>
      <c r="K39" s="32"/>
      <c r="L39" s="32">
        <v>1315.79</v>
      </c>
      <c r="M39" s="32"/>
      <c r="N39" s="32"/>
      <c r="O39" s="32">
        <v>951.78</v>
      </c>
      <c r="P39" s="32"/>
      <c r="Q39" s="32"/>
      <c r="R39" s="32">
        <v>778.4</v>
      </c>
      <c r="S39" s="32"/>
      <c r="T39" s="32"/>
      <c r="U39" s="32">
        <v>554.87</v>
      </c>
      <c r="V39" s="32"/>
      <c r="W39" s="32"/>
      <c r="X39" s="32">
        <v>346.8</v>
      </c>
      <c r="Y39" s="32"/>
      <c r="Z39" s="32"/>
      <c r="AA39" s="32">
        <v>9.74</v>
      </c>
      <c r="AB39" s="32"/>
      <c r="AC39" s="32"/>
      <c r="AD39" s="32">
        <v>70.19</v>
      </c>
      <c r="AE39" s="32"/>
      <c r="AF39" s="32"/>
      <c r="AG39" s="32">
        <v>484.24</v>
      </c>
      <c r="AH39" s="32"/>
      <c r="AI39" s="32"/>
      <c r="AJ39" s="32">
        <v>705.67</v>
      </c>
      <c r="AK39" s="32"/>
      <c r="AL39" s="32"/>
      <c r="AM39" s="32">
        <v>953.43</v>
      </c>
      <c r="AN39" s="33"/>
      <c r="AO39" s="32"/>
      <c r="AP39" s="32">
        <v>1095.8800000000001</v>
      </c>
      <c r="AQ39" s="19"/>
      <c r="AR39" s="70"/>
    </row>
    <row r="40" spans="1:44" s="27" customFormat="1" ht="15" x14ac:dyDescent="0.25">
      <c r="A40" s="21" t="s">
        <v>25</v>
      </c>
      <c r="B40" s="22"/>
      <c r="C40" s="23">
        <f t="shared" si="11"/>
        <v>0</v>
      </c>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5"/>
      <c r="AO40" s="24"/>
      <c r="AP40" s="24"/>
      <c r="AQ40" s="26"/>
      <c r="AR40" s="70"/>
    </row>
    <row r="41" spans="1:44" x14ac:dyDescent="0.25">
      <c r="A41" s="20" t="s">
        <v>21</v>
      </c>
      <c r="B41" s="15">
        <v>0</v>
      </c>
      <c r="C41" s="16">
        <f t="shared" si="11"/>
        <v>0</v>
      </c>
      <c r="D41" s="16"/>
      <c r="E41" s="16"/>
      <c r="F41" s="16"/>
      <c r="G41" s="16"/>
      <c r="H41" s="16"/>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3"/>
      <c r="AO41" s="32"/>
      <c r="AP41" s="32"/>
      <c r="AQ41" s="19"/>
      <c r="AR41" s="71"/>
    </row>
    <row r="42" spans="1:44" s="13" customFormat="1" ht="75.75" customHeight="1" x14ac:dyDescent="0.25">
      <c r="A42" s="9" t="s">
        <v>38</v>
      </c>
      <c r="B42" s="10">
        <f>B44+B45+B43+B47</f>
        <v>4119.1000000000004</v>
      </c>
      <c r="C42" s="10">
        <f t="shared" ref="C42:AQ42" si="12">C44+C45+C43+C47</f>
        <v>5653.8</v>
      </c>
      <c r="D42" s="10">
        <f t="shared" si="12"/>
        <v>784.08999999999992</v>
      </c>
      <c r="E42" s="10">
        <f t="shared" si="12"/>
        <v>755.48</v>
      </c>
      <c r="F42" s="10">
        <f t="shared" si="12"/>
        <v>755.48</v>
      </c>
      <c r="G42" s="10">
        <f>F42/C42*100</f>
        <v>13.362340372846582</v>
      </c>
      <c r="H42" s="10">
        <f>F42/D42*100</f>
        <v>96.351184175286008</v>
      </c>
      <c r="I42" s="11">
        <f t="shared" si="12"/>
        <v>287.27999999999997</v>
      </c>
      <c r="J42" s="11">
        <f t="shared" si="12"/>
        <v>0</v>
      </c>
      <c r="K42" s="11">
        <f t="shared" si="12"/>
        <v>253.09</v>
      </c>
      <c r="L42" s="11">
        <f t="shared" si="12"/>
        <v>496.81</v>
      </c>
      <c r="M42" s="11">
        <f t="shared" si="12"/>
        <v>0</v>
      </c>
      <c r="N42" s="11">
        <f t="shared" si="12"/>
        <v>502.39</v>
      </c>
      <c r="O42" s="11">
        <f t="shared" si="12"/>
        <v>432.01</v>
      </c>
      <c r="P42" s="11">
        <f t="shared" si="12"/>
        <v>0</v>
      </c>
      <c r="Q42" s="11">
        <f t="shared" si="12"/>
        <v>0</v>
      </c>
      <c r="R42" s="11">
        <f t="shared" si="12"/>
        <v>902.02</v>
      </c>
      <c r="S42" s="11">
        <f t="shared" si="12"/>
        <v>0</v>
      </c>
      <c r="T42" s="11">
        <f t="shared" si="12"/>
        <v>0</v>
      </c>
      <c r="U42" s="11">
        <f t="shared" si="12"/>
        <v>432.02</v>
      </c>
      <c r="V42" s="11">
        <f t="shared" si="12"/>
        <v>432.02</v>
      </c>
      <c r="W42" s="11">
        <f t="shared" si="12"/>
        <v>0</v>
      </c>
      <c r="X42" s="11">
        <f t="shared" si="12"/>
        <v>432.01</v>
      </c>
      <c r="Y42" s="11">
        <f t="shared" si="12"/>
        <v>432.02</v>
      </c>
      <c r="Z42" s="11">
        <f t="shared" si="12"/>
        <v>0</v>
      </c>
      <c r="AA42" s="11">
        <f t="shared" si="12"/>
        <v>432.02</v>
      </c>
      <c r="AB42" s="11">
        <f t="shared" si="12"/>
        <v>432.02</v>
      </c>
      <c r="AC42" s="11">
        <f t="shared" si="12"/>
        <v>0</v>
      </c>
      <c r="AD42" s="11">
        <f t="shared" si="12"/>
        <v>432.02</v>
      </c>
      <c r="AE42" s="11">
        <f t="shared" si="12"/>
        <v>432.02</v>
      </c>
      <c r="AF42" s="11">
        <f t="shared" si="12"/>
        <v>0</v>
      </c>
      <c r="AG42" s="11">
        <f t="shared" si="12"/>
        <v>432.01</v>
      </c>
      <c r="AH42" s="11">
        <f t="shared" si="12"/>
        <v>432.02</v>
      </c>
      <c r="AI42" s="11">
        <f t="shared" si="12"/>
        <v>0</v>
      </c>
      <c r="AJ42" s="11">
        <f t="shared" si="12"/>
        <v>432.02</v>
      </c>
      <c r="AK42" s="11">
        <f t="shared" si="12"/>
        <v>432.02</v>
      </c>
      <c r="AL42" s="11">
        <f t="shared" si="12"/>
        <v>0</v>
      </c>
      <c r="AM42" s="11">
        <f t="shared" si="12"/>
        <v>432.02</v>
      </c>
      <c r="AN42" s="11">
        <f t="shared" si="12"/>
        <v>0</v>
      </c>
      <c r="AO42" s="11">
        <f t="shared" si="12"/>
        <v>0</v>
      </c>
      <c r="AP42" s="11">
        <f t="shared" si="12"/>
        <v>511.56</v>
      </c>
      <c r="AQ42" s="11">
        <f t="shared" si="12"/>
        <v>0</v>
      </c>
      <c r="AR42" s="72" t="s">
        <v>55</v>
      </c>
    </row>
    <row r="43" spans="1:44" x14ac:dyDescent="0.25">
      <c r="A43" s="14" t="s">
        <v>16</v>
      </c>
      <c r="B43" s="15">
        <v>0</v>
      </c>
      <c r="C43" s="16">
        <f t="shared" si="2"/>
        <v>0</v>
      </c>
      <c r="D43" s="16"/>
      <c r="E43" s="16"/>
      <c r="F43" s="16"/>
      <c r="G43" s="16"/>
      <c r="H43" s="16"/>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3"/>
      <c r="AO43" s="32"/>
      <c r="AP43" s="32"/>
      <c r="AQ43" s="19"/>
      <c r="AR43" s="73"/>
    </row>
    <row r="44" spans="1:44" x14ac:dyDescent="0.25">
      <c r="A44" s="20" t="s">
        <v>26</v>
      </c>
      <c r="B44" s="15">
        <v>0</v>
      </c>
      <c r="C44" s="16">
        <f t="shared" si="2"/>
        <v>0</v>
      </c>
      <c r="D44" s="16"/>
      <c r="E44" s="16"/>
      <c r="F44" s="16"/>
      <c r="G44" s="16"/>
      <c r="H44" s="16"/>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3"/>
      <c r="AO44" s="32"/>
      <c r="AP44" s="32"/>
      <c r="AQ44" s="19"/>
      <c r="AR44" s="73"/>
    </row>
    <row r="45" spans="1:44" x14ac:dyDescent="0.25">
      <c r="A45" s="20" t="s">
        <v>15</v>
      </c>
      <c r="B45" s="15">
        <v>4119.1000000000004</v>
      </c>
      <c r="C45" s="16">
        <f t="shared" si="2"/>
        <v>5653.8</v>
      </c>
      <c r="D45" s="16">
        <f>I45+L45</f>
        <v>784.08999999999992</v>
      </c>
      <c r="E45" s="16">
        <f>F45</f>
        <v>755.48</v>
      </c>
      <c r="F45" s="16">
        <f>K45+N45+Q45+T45+W45+Z45+AC45+AF45+AI45+AL45+AO45+AQ45</f>
        <v>755.48</v>
      </c>
      <c r="G45" s="16">
        <f>F45/C45*100</f>
        <v>13.362340372846582</v>
      </c>
      <c r="H45" s="16">
        <f>F45/D45*100</f>
        <v>96.351184175286008</v>
      </c>
      <c r="I45" s="32">
        <v>287.27999999999997</v>
      </c>
      <c r="J45" s="32"/>
      <c r="K45" s="32">
        <v>253.09</v>
      </c>
      <c r="L45" s="32">
        <v>496.81</v>
      </c>
      <c r="M45" s="32"/>
      <c r="N45" s="32">
        <v>502.39</v>
      </c>
      <c r="O45" s="32">
        <v>432.01</v>
      </c>
      <c r="P45" s="32"/>
      <c r="Q45" s="32"/>
      <c r="R45" s="32">
        <v>902.02</v>
      </c>
      <c r="S45" s="32"/>
      <c r="T45" s="32"/>
      <c r="U45" s="32">
        <v>432.02</v>
      </c>
      <c r="V45" s="32">
        <v>432.02</v>
      </c>
      <c r="W45" s="32"/>
      <c r="X45" s="32">
        <v>432.01</v>
      </c>
      <c r="Y45" s="32">
        <v>432.02</v>
      </c>
      <c r="Z45" s="32"/>
      <c r="AA45" s="32">
        <v>432.02</v>
      </c>
      <c r="AB45" s="32">
        <v>432.02</v>
      </c>
      <c r="AC45" s="32"/>
      <c r="AD45" s="32">
        <v>432.02</v>
      </c>
      <c r="AE45" s="32">
        <v>432.02</v>
      </c>
      <c r="AF45" s="32"/>
      <c r="AG45" s="32">
        <v>432.01</v>
      </c>
      <c r="AH45" s="32">
        <v>432.02</v>
      </c>
      <c r="AI45" s="32"/>
      <c r="AJ45" s="32">
        <v>432.02</v>
      </c>
      <c r="AK45" s="32">
        <v>432.02</v>
      </c>
      <c r="AL45" s="32"/>
      <c r="AM45" s="32">
        <v>432.02</v>
      </c>
      <c r="AN45" s="33"/>
      <c r="AO45" s="32"/>
      <c r="AP45" s="32">
        <v>511.56</v>
      </c>
      <c r="AQ45" s="19"/>
      <c r="AR45" s="73"/>
    </row>
    <row r="46" spans="1:44" s="27" customFormat="1" ht="15" x14ac:dyDescent="0.25">
      <c r="A46" s="21" t="s">
        <v>25</v>
      </c>
      <c r="B46" s="22"/>
      <c r="C46" s="23">
        <f t="shared" si="2"/>
        <v>0</v>
      </c>
      <c r="D46" s="23"/>
      <c r="E46" s="23"/>
      <c r="F46" s="23"/>
      <c r="G46" s="23"/>
      <c r="H46" s="23"/>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5"/>
      <c r="AO46" s="24"/>
      <c r="AP46" s="24"/>
      <c r="AQ46" s="26"/>
      <c r="AR46" s="73"/>
    </row>
    <row r="47" spans="1:44" x14ac:dyDescent="0.25">
      <c r="A47" s="20" t="s">
        <v>21</v>
      </c>
      <c r="B47" s="15">
        <v>0</v>
      </c>
      <c r="C47" s="16">
        <f t="shared" si="2"/>
        <v>0</v>
      </c>
      <c r="D47" s="16"/>
      <c r="E47" s="16"/>
      <c r="F47" s="16"/>
      <c r="G47" s="16"/>
      <c r="H47" s="16"/>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3"/>
      <c r="AO47" s="32"/>
      <c r="AP47" s="32"/>
      <c r="AQ47" s="19"/>
      <c r="AR47" s="74"/>
    </row>
    <row r="48" spans="1:44" s="13" customFormat="1" ht="42.75" customHeight="1" x14ac:dyDescent="0.25">
      <c r="A48" s="9" t="s">
        <v>39</v>
      </c>
      <c r="B48" s="10">
        <f>B50+B51+B49+B53</f>
        <v>2000</v>
      </c>
      <c r="C48" s="10">
        <f t="shared" ref="C48:AQ48" si="13">C50+C51+C49+C53</f>
        <v>2000</v>
      </c>
      <c r="D48" s="10">
        <f t="shared" si="13"/>
        <v>0</v>
      </c>
      <c r="E48" s="10">
        <f t="shared" si="13"/>
        <v>0</v>
      </c>
      <c r="F48" s="10">
        <f t="shared" si="13"/>
        <v>0</v>
      </c>
      <c r="G48" s="10">
        <f>F48/C48*100</f>
        <v>0</v>
      </c>
      <c r="H48" s="10" t="e">
        <f>F48/D48*100</f>
        <v>#DIV/0!</v>
      </c>
      <c r="I48" s="11">
        <f t="shared" si="13"/>
        <v>0</v>
      </c>
      <c r="J48" s="11">
        <f t="shared" si="13"/>
        <v>0</v>
      </c>
      <c r="K48" s="11">
        <f t="shared" si="13"/>
        <v>0</v>
      </c>
      <c r="L48" s="11">
        <f t="shared" si="13"/>
        <v>0</v>
      </c>
      <c r="M48" s="11">
        <f t="shared" si="13"/>
        <v>0</v>
      </c>
      <c r="N48" s="11">
        <f t="shared" si="13"/>
        <v>0</v>
      </c>
      <c r="O48" s="11">
        <f t="shared" si="13"/>
        <v>0</v>
      </c>
      <c r="P48" s="11">
        <f t="shared" si="13"/>
        <v>0</v>
      </c>
      <c r="Q48" s="11">
        <f t="shared" si="13"/>
        <v>0</v>
      </c>
      <c r="R48" s="11">
        <f t="shared" si="13"/>
        <v>0</v>
      </c>
      <c r="S48" s="11">
        <f t="shared" si="13"/>
        <v>0</v>
      </c>
      <c r="T48" s="11">
        <f t="shared" si="13"/>
        <v>0</v>
      </c>
      <c r="U48" s="11">
        <f t="shared" si="13"/>
        <v>0</v>
      </c>
      <c r="V48" s="11">
        <f t="shared" si="13"/>
        <v>0</v>
      </c>
      <c r="W48" s="11">
        <f t="shared" si="13"/>
        <v>0</v>
      </c>
      <c r="X48" s="11">
        <f t="shared" si="13"/>
        <v>0</v>
      </c>
      <c r="Y48" s="11">
        <f t="shared" si="13"/>
        <v>0</v>
      </c>
      <c r="Z48" s="11">
        <f t="shared" si="13"/>
        <v>0</v>
      </c>
      <c r="AA48" s="11">
        <f t="shared" si="13"/>
        <v>0</v>
      </c>
      <c r="AB48" s="11">
        <f t="shared" si="13"/>
        <v>0</v>
      </c>
      <c r="AC48" s="11">
        <f t="shared" si="13"/>
        <v>0</v>
      </c>
      <c r="AD48" s="11">
        <f t="shared" si="13"/>
        <v>0</v>
      </c>
      <c r="AE48" s="11">
        <f t="shared" si="13"/>
        <v>0</v>
      </c>
      <c r="AF48" s="11">
        <f t="shared" si="13"/>
        <v>0</v>
      </c>
      <c r="AG48" s="11">
        <f t="shared" si="13"/>
        <v>0</v>
      </c>
      <c r="AH48" s="11">
        <f t="shared" si="13"/>
        <v>0</v>
      </c>
      <c r="AI48" s="11">
        <f t="shared" si="13"/>
        <v>0</v>
      </c>
      <c r="AJ48" s="11">
        <f t="shared" si="13"/>
        <v>2000</v>
      </c>
      <c r="AK48" s="11">
        <f t="shared" si="13"/>
        <v>0</v>
      </c>
      <c r="AL48" s="11">
        <f t="shared" si="13"/>
        <v>0</v>
      </c>
      <c r="AM48" s="11">
        <f t="shared" si="13"/>
        <v>0</v>
      </c>
      <c r="AN48" s="11">
        <f t="shared" si="13"/>
        <v>0</v>
      </c>
      <c r="AO48" s="11">
        <f t="shared" si="13"/>
        <v>0</v>
      </c>
      <c r="AP48" s="11">
        <f t="shared" si="13"/>
        <v>0</v>
      </c>
      <c r="AQ48" s="11">
        <f t="shared" si="13"/>
        <v>0</v>
      </c>
      <c r="AR48" s="12"/>
    </row>
    <row r="49" spans="1:44" x14ac:dyDescent="0.25">
      <c r="A49" s="14" t="s">
        <v>16</v>
      </c>
      <c r="B49" s="15">
        <v>0</v>
      </c>
      <c r="C49" s="16">
        <f t="shared" si="2"/>
        <v>0</v>
      </c>
      <c r="D49" s="16"/>
      <c r="E49" s="16"/>
      <c r="F49" s="16"/>
      <c r="G49" s="16"/>
      <c r="H49" s="16"/>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3"/>
      <c r="AO49" s="32"/>
      <c r="AP49" s="32"/>
      <c r="AQ49" s="19"/>
      <c r="AR49" s="19"/>
    </row>
    <row r="50" spans="1:44" x14ac:dyDescent="0.25">
      <c r="A50" s="20" t="s">
        <v>26</v>
      </c>
      <c r="B50" s="15">
        <v>0</v>
      </c>
      <c r="C50" s="16">
        <f t="shared" si="2"/>
        <v>0</v>
      </c>
      <c r="D50" s="16"/>
      <c r="E50" s="16"/>
      <c r="F50" s="16"/>
      <c r="G50" s="16"/>
      <c r="H50" s="16"/>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3"/>
      <c r="AO50" s="32"/>
      <c r="AP50" s="32"/>
      <c r="AQ50" s="19"/>
      <c r="AR50" s="19"/>
    </row>
    <row r="51" spans="1:44" x14ac:dyDescent="0.25">
      <c r="A51" s="20" t="s">
        <v>15</v>
      </c>
      <c r="B51" s="15">
        <v>2000</v>
      </c>
      <c r="C51" s="16">
        <f t="shared" si="2"/>
        <v>2000</v>
      </c>
      <c r="D51" s="16">
        <f>I51+L51</f>
        <v>0</v>
      </c>
      <c r="E51" s="16">
        <f>F51</f>
        <v>0</v>
      </c>
      <c r="F51" s="16">
        <f>K51+N51+Q51+T51+W51+Z51+AC51+AF51+AI51+AL51+AO51+AQ51</f>
        <v>0</v>
      </c>
      <c r="G51" s="16">
        <f>F51/C51*100</f>
        <v>0</v>
      </c>
      <c r="H51" s="16" t="e">
        <f>F51/D51*100</f>
        <v>#DIV/0!</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v>2000</v>
      </c>
      <c r="AK51" s="32"/>
      <c r="AL51" s="32"/>
      <c r="AM51" s="32"/>
      <c r="AN51" s="33"/>
      <c r="AO51" s="32"/>
      <c r="AP51" s="32"/>
      <c r="AQ51" s="19"/>
      <c r="AR51" s="19"/>
    </row>
    <row r="52" spans="1:44" s="27" customFormat="1" ht="15" x14ac:dyDescent="0.25">
      <c r="A52" s="21" t="s">
        <v>25</v>
      </c>
      <c r="B52" s="22"/>
      <c r="C52" s="23">
        <f t="shared" si="2"/>
        <v>0</v>
      </c>
      <c r="D52" s="23"/>
      <c r="E52" s="23"/>
      <c r="F52" s="23"/>
      <c r="G52" s="23"/>
      <c r="H52" s="23"/>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5"/>
      <c r="AO52" s="24"/>
      <c r="AP52" s="24"/>
      <c r="AQ52" s="26"/>
      <c r="AR52" s="26"/>
    </row>
    <row r="53" spans="1:44" x14ac:dyDescent="0.25">
      <c r="A53" s="20" t="s">
        <v>21</v>
      </c>
      <c r="B53" s="15">
        <v>0</v>
      </c>
      <c r="C53" s="16">
        <f t="shared" si="2"/>
        <v>0</v>
      </c>
      <c r="D53" s="16"/>
      <c r="E53" s="16"/>
      <c r="F53" s="16"/>
      <c r="G53" s="16"/>
      <c r="H53" s="16"/>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3"/>
      <c r="AO53" s="32"/>
      <c r="AP53" s="32"/>
      <c r="AQ53" s="19"/>
      <c r="AR53" s="19"/>
    </row>
    <row r="54" spans="1:44" s="13" customFormat="1" ht="105.75" customHeight="1" x14ac:dyDescent="0.25">
      <c r="A54" s="9" t="s">
        <v>40</v>
      </c>
      <c r="B54" s="10">
        <f>B56+B57+B55+B59</f>
        <v>30335.8</v>
      </c>
      <c r="C54" s="10">
        <f t="shared" ref="C54:AQ54" si="14">C56+C57+C55+C59</f>
        <v>33329.699999999997</v>
      </c>
      <c r="D54" s="10">
        <f t="shared" si="14"/>
        <v>6336.28</v>
      </c>
      <c r="E54" s="10">
        <f t="shared" si="14"/>
        <v>5402.01</v>
      </c>
      <c r="F54" s="10">
        <f t="shared" si="14"/>
        <v>5402.01</v>
      </c>
      <c r="G54" s="10">
        <f>F54/C54*100</f>
        <v>16.207796649834837</v>
      </c>
      <c r="H54" s="10">
        <f>F54/D54*100</f>
        <v>85.25522861994736</v>
      </c>
      <c r="I54" s="11">
        <f t="shared" si="14"/>
        <v>3533.35</v>
      </c>
      <c r="J54" s="11">
        <f t="shared" si="14"/>
        <v>0</v>
      </c>
      <c r="K54" s="11">
        <f t="shared" si="14"/>
        <v>2945.48</v>
      </c>
      <c r="L54" s="11">
        <f t="shared" si="14"/>
        <v>2802.93</v>
      </c>
      <c r="M54" s="11">
        <f t="shared" si="14"/>
        <v>0</v>
      </c>
      <c r="N54" s="11">
        <f t="shared" si="14"/>
        <v>2456.5300000000002</v>
      </c>
      <c r="O54" s="11">
        <f t="shared" si="14"/>
        <v>2013.69</v>
      </c>
      <c r="P54" s="11">
        <f t="shared" si="14"/>
        <v>0</v>
      </c>
      <c r="Q54" s="11">
        <f t="shared" si="14"/>
        <v>0</v>
      </c>
      <c r="R54" s="11">
        <f t="shared" si="14"/>
        <v>3402.84</v>
      </c>
      <c r="S54" s="11">
        <f t="shared" si="14"/>
        <v>0</v>
      </c>
      <c r="T54" s="11">
        <f t="shared" si="14"/>
        <v>0</v>
      </c>
      <c r="U54" s="11">
        <f t="shared" si="14"/>
        <v>2901.11</v>
      </c>
      <c r="V54" s="11">
        <f t="shared" si="14"/>
        <v>0</v>
      </c>
      <c r="W54" s="11">
        <f t="shared" si="14"/>
        <v>0</v>
      </c>
      <c r="X54" s="11">
        <f t="shared" si="14"/>
        <v>2816.51</v>
      </c>
      <c r="Y54" s="11">
        <f t="shared" si="14"/>
        <v>0</v>
      </c>
      <c r="Z54" s="11">
        <f t="shared" si="14"/>
        <v>0</v>
      </c>
      <c r="AA54" s="11">
        <f t="shared" si="14"/>
        <v>4042.36</v>
      </c>
      <c r="AB54" s="11">
        <f t="shared" si="14"/>
        <v>0</v>
      </c>
      <c r="AC54" s="11">
        <f t="shared" si="14"/>
        <v>0</v>
      </c>
      <c r="AD54" s="11">
        <f t="shared" si="14"/>
        <v>2347.41</v>
      </c>
      <c r="AE54" s="11">
        <f t="shared" si="14"/>
        <v>0</v>
      </c>
      <c r="AF54" s="11">
        <f t="shared" si="14"/>
        <v>0</v>
      </c>
      <c r="AG54" s="11">
        <f t="shared" si="14"/>
        <v>1558.83</v>
      </c>
      <c r="AH54" s="11">
        <f t="shared" si="14"/>
        <v>0</v>
      </c>
      <c r="AI54" s="11">
        <f t="shared" si="14"/>
        <v>0</v>
      </c>
      <c r="AJ54" s="11">
        <f t="shared" si="14"/>
        <v>3026.76</v>
      </c>
      <c r="AK54" s="11">
        <f t="shared" si="14"/>
        <v>0</v>
      </c>
      <c r="AL54" s="11">
        <f t="shared" si="14"/>
        <v>0</v>
      </c>
      <c r="AM54" s="11">
        <f t="shared" si="14"/>
        <v>1591.28</v>
      </c>
      <c r="AN54" s="11">
        <f t="shared" si="14"/>
        <v>0</v>
      </c>
      <c r="AO54" s="11">
        <f t="shared" si="14"/>
        <v>0</v>
      </c>
      <c r="AP54" s="11">
        <f t="shared" si="14"/>
        <v>3292.63</v>
      </c>
      <c r="AQ54" s="11">
        <f t="shared" si="14"/>
        <v>0</v>
      </c>
      <c r="AR54" s="72" t="s">
        <v>56</v>
      </c>
    </row>
    <row r="55" spans="1:44" x14ac:dyDescent="0.25">
      <c r="A55" s="14" t="s">
        <v>16</v>
      </c>
      <c r="B55" s="15">
        <v>0</v>
      </c>
      <c r="C55" s="16">
        <f t="shared" si="2"/>
        <v>0</v>
      </c>
      <c r="D55" s="16"/>
      <c r="E55" s="16"/>
      <c r="F55" s="16"/>
      <c r="G55" s="16"/>
      <c r="H55" s="16"/>
      <c r="I55" s="17"/>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2"/>
      <c r="AO55" s="41"/>
      <c r="AP55" s="41"/>
      <c r="AQ55" s="19"/>
      <c r="AR55" s="73"/>
    </row>
    <row r="56" spans="1:44" x14ac:dyDescent="0.25">
      <c r="A56" s="20" t="s">
        <v>26</v>
      </c>
      <c r="B56" s="15">
        <v>0</v>
      </c>
      <c r="C56" s="16">
        <f t="shared" si="2"/>
        <v>0</v>
      </c>
      <c r="D56" s="16"/>
      <c r="E56" s="16"/>
      <c r="F56" s="16"/>
      <c r="G56" s="16"/>
      <c r="H56" s="16"/>
      <c r="I56" s="17"/>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2"/>
      <c r="AO56" s="41"/>
      <c r="AP56" s="41"/>
      <c r="AQ56" s="19"/>
      <c r="AR56" s="73"/>
    </row>
    <row r="57" spans="1:44" x14ac:dyDescent="0.25">
      <c r="A57" s="20" t="s">
        <v>15</v>
      </c>
      <c r="B57" s="15">
        <v>30335.8</v>
      </c>
      <c r="C57" s="16">
        <f t="shared" si="2"/>
        <v>33329.699999999997</v>
      </c>
      <c r="D57" s="16">
        <f>I57+L57</f>
        <v>6336.28</v>
      </c>
      <c r="E57" s="16">
        <f>F57</f>
        <v>5402.01</v>
      </c>
      <c r="F57" s="16">
        <f>K57+N57+Q57+T57+W57+Z57+AC57+AF57+AI57+AL57+AO57+AQ57</f>
        <v>5402.01</v>
      </c>
      <c r="G57" s="16">
        <f>F57/C57*100</f>
        <v>16.207796649834837</v>
      </c>
      <c r="H57" s="16">
        <f>F57/D57*100</f>
        <v>85.25522861994736</v>
      </c>
      <c r="I57" s="17">
        <v>3533.35</v>
      </c>
      <c r="J57" s="43"/>
      <c r="K57" s="43">
        <v>2945.48</v>
      </c>
      <c r="L57" s="44">
        <v>2802.93</v>
      </c>
      <c r="M57" s="44"/>
      <c r="N57" s="44">
        <v>2456.5300000000002</v>
      </c>
      <c r="O57" s="44">
        <v>2013.69</v>
      </c>
      <c r="P57" s="44"/>
      <c r="Q57" s="44"/>
      <c r="R57" s="44">
        <v>3402.84</v>
      </c>
      <c r="S57" s="44"/>
      <c r="T57" s="44"/>
      <c r="U57" s="44">
        <v>2901.11</v>
      </c>
      <c r="V57" s="44"/>
      <c r="W57" s="44"/>
      <c r="X57" s="44">
        <v>2816.51</v>
      </c>
      <c r="Y57" s="44"/>
      <c r="Z57" s="44"/>
      <c r="AA57" s="44">
        <v>4042.36</v>
      </c>
      <c r="AB57" s="44"/>
      <c r="AC57" s="44"/>
      <c r="AD57" s="44">
        <v>2347.41</v>
      </c>
      <c r="AE57" s="44"/>
      <c r="AF57" s="44"/>
      <c r="AG57" s="44">
        <v>1558.83</v>
      </c>
      <c r="AH57" s="44"/>
      <c r="AI57" s="44"/>
      <c r="AJ57" s="44">
        <v>3026.76</v>
      </c>
      <c r="AK57" s="44"/>
      <c r="AL57" s="44"/>
      <c r="AM57" s="44">
        <v>1591.28</v>
      </c>
      <c r="AN57" s="45"/>
      <c r="AO57" s="44"/>
      <c r="AP57" s="44">
        <v>3292.63</v>
      </c>
      <c r="AQ57" s="19"/>
      <c r="AR57" s="73"/>
    </row>
    <row r="58" spans="1:44" s="27" customFormat="1" ht="15" x14ac:dyDescent="0.25">
      <c r="A58" s="21" t="s">
        <v>25</v>
      </c>
      <c r="B58" s="22"/>
      <c r="C58" s="23">
        <f t="shared" si="2"/>
        <v>0</v>
      </c>
      <c r="D58" s="23"/>
      <c r="E58" s="23"/>
      <c r="F58" s="23"/>
      <c r="G58" s="23"/>
      <c r="H58" s="23"/>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5"/>
      <c r="AO58" s="24"/>
      <c r="AP58" s="24"/>
      <c r="AQ58" s="26"/>
      <c r="AR58" s="73"/>
    </row>
    <row r="59" spans="1:44" x14ac:dyDescent="0.25">
      <c r="A59" s="20" t="s">
        <v>21</v>
      </c>
      <c r="B59" s="15">
        <v>0</v>
      </c>
      <c r="C59" s="16">
        <f t="shared" si="2"/>
        <v>0</v>
      </c>
      <c r="D59" s="16"/>
      <c r="E59" s="16"/>
      <c r="F59" s="16"/>
      <c r="G59" s="16"/>
      <c r="H59" s="16"/>
      <c r="I59" s="17"/>
      <c r="J59" s="46"/>
      <c r="K59" s="46"/>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2"/>
      <c r="AO59" s="41"/>
      <c r="AP59" s="41"/>
      <c r="AQ59" s="19"/>
      <c r="AR59" s="74"/>
    </row>
    <row r="60" spans="1:44" s="13" customFormat="1" ht="130.5" customHeight="1" x14ac:dyDescent="0.25">
      <c r="A60" s="9" t="s">
        <v>41</v>
      </c>
      <c r="B60" s="10">
        <f>B62+B63+B61+B65</f>
        <v>1951.1</v>
      </c>
      <c r="C60" s="10">
        <f t="shared" ref="C60:AQ60" si="15">C62+C63+C61+C65</f>
        <v>10144.299999999999</v>
      </c>
      <c r="D60" s="10">
        <f t="shared" si="15"/>
        <v>49.33</v>
      </c>
      <c r="E60" s="10">
        <f t="shared" si="15"/>
        <v>49.33</v>
      </c>
      <c r="F60" s="10">
        <f t="shared" si="15"/>
        <v>49.33</v>
      </c>
      <c r="G60" s="10">
        <f>F60/C60*100</f>
        <v>0.48628293721597354</v>
      </c>
      <c r="H60" s="10">
        <f>F60/D60*100</f>
        <v>100</v>
      </c>
      <c r="I60" s="11">
        <f t="shared" si="15"/>
        <v>0</v>
      </c>
      <c r="J60" s="11">
        <f t="shared" si="15"/>
        <v>0</v>
      </c>
      <c r="K60" s="11">
        <f t="shared" si="15"/>
        <v>0</v>
      </c>
      <c r="L60" s="11">
        <f t="shared" si="15"/>
        <v>49.33</v>
      </c>
      <c r="M60" s="11">
        <f t="shared" si="15"/>
        <v>0</v>
      </c>
      <c r="N60" s="11">
        <f t="shared" si="15"/>
        <v>49.33</v>
      </c>
      <c r="O60" s="11">
        <f t="shared" si="15"/>
        <v>49.33</v>
      </c>
      <c r="P60" s="11">
        <f t="shared" si="15"/>
        <v>0</v>
      </c>
      <c r="Q60" s="11">
        <f t="shared" si="15"/>
        <v>0</v>
      </c>
      <c r="R60" s="11">
        <f t="shared" si="15"/>
        <v>259.33</v>
      </c>
      <c r="S60" s="11">
        <f t="shared" si="15"/>
        <v>0</v>
      </c>
      <c r="T60" s="11">
        <f t="shared" si="15"/>
        <v>0</v>
      </c>
      <c r="U60" s="11">
        <f t="shared" si="15"/>
        <v>90.81</v>
      </c>
      <c r="V60" s="11">
        <f t="shared" si="15"/>
        <v>0</v>
      </c>
      <c r="W60" s="11">
        <f t="shared" si="15"/>
        <v>0</v>
      </c>
      <c r="X60" s="11">
        <f t="shared" si="15"/>
        <v>1059.22</v>
      </c>
      <c r="Y60" s="11">
        <f t="shared" si="15"/>
        <v>0</v>
      </c>
      <c r="Z60" s="11">
        <f t="shared" si="15"/>
        <v>0</v>
      </c>
      <c r="AA60" s="11">
        <f t="shared" si="15"/>
        <v>560.91</v>
      </c>
      <c r="AB60" s="11">
        <f t="shared" si="15"/>
        <v>0</v>
      </c>
      <c r="AC60" s="11">
        <f t="shared" si="15"/>
        <v>0</v>
      </c>
      <c r="AD60" s="11">
        <f t="shared" si="15"/>
        <v>90.81</v>
      </c>
      <c r="AE60" s="11">
        <f t="shared" si="15"/>
        <v>0</v>
      </c>
      <c r="AF60" s="11">
        <f t="shared" si="15"/>
        <v>0</v>
      </c>
      <c r="AG60" s="11">
        <f t="shared" si="15"/>
        <v>493.12</v>
      </c>
      <c r="AH60" s="11">
        <f t="shared" si="15"/>
        <v>0</v>
      </c>
      <c r="AI60" s="11">
        <f t="shared" si="15"/>
        <v>0</v>
      </c>
      <c r="AJ60" s="11">
        <f t="shared" si="15"/>
        <v>7219.01</v>
      </c>
      <c r="AK60" s="11">
        <f t="shared" si="15"/>
        <v>0</v>
      </c>
      <c r="AL60" s="11">
        <f t="shared" si="15"/>
        <v>0</v>
      </c>
      <c r="AM60" s="11">
        <f t="shared" si="15"/>
        <v>90.81</v>
      </c>
      <c r="AN60" s="11">
        <f t="shared" si="15"/>
        <v>0</v>
      </c>
      <c r="AO60" s="11">
        <f t="shared" si="15"/>
        <v>0</v>
      </c>
      <c r="AP60" s="11">
        <f t="shared" si="15"/>
        <v>181.62</v>
      </c>
      <c r="AQ60" s="11">
        <f t="shared" si="15"/>
        <v>0</v>
      </c>
      <c r="AR60" s="69" t="s">
        <v>57</v>
      </c>
    </row>
    <row r="61" spans="1:44" x14ac:dyDescent="0.25">
      <c r="A61" s="14" t="s">
        <v>16</v>
      </c>
      <c r="B61" s="15">
        <v>0</v>
      </c>
      <c r="C61" s="16">
        <f t="shared" si="2"/>
        <v>0</v>
      </c>
      <c r="D61" s="16"/>
      <c r="E61" s="16"/>
      <c r="F61" s="16"/>
      <c r="G61" s="16"/>
      <c r="H61" s="16"/>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8"/>
      <c r="AO61" s="17"/>
      <c r="AP61" s="17"/>
      <c r="AQ61" s="19"/>
      <c r="AR61" s="70"/>
    </row>
    <row r="62" spans="1:44" x14ac:dyDescent="0.25">
      <c r="A62" s="20" t="s">
        <v>26</v>
      </c>
      <c r="B62" s="15">
        <v>992.2</v>
      </c>
      <c r="C62" s="16">
        <f t="shared" si="2"/>
        <v>0</v>
      </c>
      <c r="D62" s="16">
        <f>I62+L62</f>
        <v>0</v>
      </c>
      <c r="E62" s="16">
        <f>F62</f>
        <v>0</v>
      </c>
      <c r="F62" s="16">
        <f>K62+N62+Q62+T62+W62+Z62+AC62+AF62+AI62+AL62+AO62+AQ62</f>
        <v>0</v>
      </c>
      <c r="G62" s="16" t="e">
        <f>F62/C62*100</f>
        <v>#DIV/0!</v>
      </c>
      <c r="H62" s="16" t="e">
        <f>F62/D62*100</f>
        <v>#DIV/0!</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8"/>
      <c r="AO62" s="17"/>
      <c r="AP62" s="17"/>
      <c r="AQ62" s="19"/>
      <c r="AR62" s="70"/>
    </row>
    <row r="63" spans="1:44" x14ac:dyDescent="0.25">
      <c r="A63" s="20" t="s">
        <v>15</v>
      </c>
      <c r="B63" s="15">
        <v>958.9</v>
      </c>
      <c r="C63" s="16">
        <f>I63+L63+O63+R63+U63+X63+AA63+AD63+AG63+AJ63+AM63+AP63</f>
        <v>10144.299999999999</v>
      </c>
      <c r="D63" s="16">
        <f>I63+L63</f>
        <v>49.33</v>
      </c>
      <c r="E63" s="16">
        <f>F63</f>
        <v>49.33</v>
      </c>
      <c r="F63" s="16">
        <f>K63+N63+Q63+T63+W63+Z63+AC63+AF63+AI63+AL63+AO63+AQ63</f>
        <v>49.33</v>
      </c>
      <c r="G63" s="16">
        <f>F63/C63*100</f>
        <v>0.48628293721597354</v>
      </c>
      <c r="H63" s="16">
        <f>F63/D63*100</f>
        <v>100</v>
      </c>
      <c r="I63" s="17"/>
      <c r="J63" s="17"/>
      <c r="K63" s="17"/>
      <c r="L63" s="17">
        <v>49.33</v>
      </c>
      <c r="M63" s="17"/>
      <c r="N63" s="17">
        <v>49.33</v>
      </c>
      <c r="O63" s="17">
        <v>49.33</v>
      </c>
      <c r="P63" s="17"/>
      <c r="Q63" s="17"/>
      <c r="R63" s="17">
        <v>259.33</v>
      </c>
      <c r="S63" s="17"/>
      <c r="T63" s="17"/>
      <c r="U63" s="17">
        <v>90.81</v>
      </c>
      <c r="V63" s="17"/>
      <c r="W63" s="17"/>
      <c r="X63" s="17">
        <v>1059.22</v>
      </c>
      <c r="Y63" s="17"/>
      <c r="Z63" s="17"/>
      <c r="AA63" s="17">
        <v>560.91</v>
      </c>
      <c r="AB63" s="17"/>
      <c r="AC63" s="17"/>
      <c r="AD63" s="17">
        <v>90.81</v>
      </c>
      <c r="AE63" s="17"/>
      <c r="AF63" s="17"/>
      <c r="AG63" s="17">
        <v>493.12</v>
      </c>
      <c r="AH63" s="17"/>
      <c r="AI63" s="17"/>
      <c r="AJ63" s="17">
        <v>7219.01</v>
      </c>
      <c r="AK63" s="17"/>
      <c r="AL63" s="17"/>
      <c r="AM63" s="17">
        <v>90.81</v>
      </c>
      <c r="AN63" s="18"/>
      <c r="AO63" s="17"/>
      <c r="AP63" s="17">
        <v>181.62</v>
      </c>
      <c r="AQ63" s="19"/>
      <c r="AR63" s="70"/>
    </row>
    <row r="64" spans="1:44" s="27" customFormat="1" ht="15" x14ac:dyDescent="0.25">
      <c r="A64" s="21" t="s">
        <v>25</v>
      </c>
      <c r="B64" s="22"/>
      <c r="C64" s="23">
        <f t="shared" si="2"/>
        <v>0</v>
      </c>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5"/>
      <c r="AO64" s="24"/>
      <c r="AP64" s="24"/>
      <c r="AQ64" s="26"/>
      <c r="AR64" s="70"/>
    </row>
    <row r="65" spans="1:44" x14ac:dyDescent="0.25">
      <c r="A65" s="20" t="s">
        <v>21</v>
      </c>
      <c r="B65" s="15">
        <v>0</v>
      </c>
      <c r="C65" s="16">
        <f t="shared" si="2"/>
        <v>0</v>
      </c>
      <c r="D65" s="16"/>
      <c r="E65" s="16"/>
      <c r="F65" s="16"/>
      <c r="G65" s="16"/>
      <c r="H65" s="16"/>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8"/>
      <c r="AO65" s="17"/>
      <c r="AP65" s="17"/>
      <c r="AQ65" s="19"/>
      <c r="AR65" s="71"/>
    </row>
    <row r="66" spans="1:44" s="13" customFormat="1" ht="53.25" customHeight="1" x14ac:dyDescent="0.25">
      <c r="A66" s="9" t="s">
        <v>42</v>
      </c>
      <c r="B66" s="10" t="e">
        <f>B67+B68+B69+B71</f>
        <v>#REF!</v>
      </c>
      <c r="C66" s="10">
        <f t="shared" ref="C66:AQ66" si="16">C67+C68+C69+C71</f>
        <v>25085.5</v>
      </c>
      <c r="D66" s="10">
        <f t="shared" si="16"/>
        <v>0</v>
      </c>
      <c r="E66" s="10">
        <f t="shared" si="16"/>
        <v>0</v>
      </c>
      <c r="F66" s="10">
        <f t="shared" si="16"/>
        <v>0</v>
      </c>
      <c r="G66" s="10">
        <f>F66/C66*100</f>
        <v>0</v>
      </c>
      <c r="H66" s="10" t="e">
        <f>F66/D66*100</f>
        <v>#DIV/0!</v>
      </c>
      <c r="I66" s="11">
        <f t="shared" si="16"/>
        <v>0</v>
      </c>
      <c r="J66" s="11">
        <f t="shared" si="16"/>
        <v>0</v>
      </c>
      <c r="K66" s="11">
        <f t="shared" si="16"/>
        <v>0</v>
      </c>
      <c r="L66" s="11">
        <f t="shared" si="16"/>
        <v>0</v>
      </c>
      <c r="M66" s="11">
        <f t="shared" si="16"/>
        <v>0</v>
      </c>
      <c r="N66" s="11">
        <f t="shared" si="16"/>
        <v>0</v>
      </c>
      <c r="O66" s="11">
        <f t="shared" si="16"/>
        <v>0</v>
      </c>
      <c r="P66" s="11">
        <f t="shared" si="16"/>
        <v>0</v>
      </c>
      <c r="Q66" s="11">
        <f t="shared" si="16"/>
        <v>0</v>
      </c>
      <c r="R66" s="11">
        <f t="shared" si="16"/>
        <v>0</v>
      </c>
      <c r="S66" s="11">
        <f t="shared" si="16"/>
        <v>0</v>
      </c>
      <c r="T66" s="11">
        <f t="shared" si="16"/>
        <v>0</v>
      </c>
      <c r="U66" s="11">
        <f t="shared" si="16"/>
        <v>0</v>
      </c>
      <c r="V66" s="11">
        <f t="shared" si="16"/>
        <v>0</v>
      </c>
      <c r="W66" s="11">
        <f t="shared" si="16"/>
        <v>0</v>
      </c>
      <c r="X66" s="11">
        <f t="shared" si="16"/>
        <v>0</v>
      </c>
      <c r="Y66" s="11">
        <f t="shared" si="16"/>
        <v>0</v>
      </c>
      <c r="Z66" s="11">
        <f t="shared" si="16"/>
        <v>0</v>
      </c>
      <c r="AA66" s="11">
        <f t="shared" si="16"/>
        <v>0</v>
      </c>
      <c r="AB66" s="11">
        <f t="shared" si="16"/>
        <v>0</v>
      </c>
      <c r="AC66" s="11">
        <f t="shared" si="16"/>
        <v>0</v>
      </c>
      <c r="AD66" s="11">
        <f t="shared" si="16"/>
        <v>0</v>
      </c>
      <c r="AE66" s="11">
        <f t="shared" si="16"/>
        <v>0</v>
      </c>
      <c r="AF66" s="11">
        <f t="shared" si="16"/>
        <v>0</v>
      </c>
      <c r="AG66" s="11">
        <f t="shared" si="16"/>
        <v>0</v>
      </c>
      <c r="AH66" s="11">
        <f t="shared" si="16"/>
        <v>0</v>
      </c>
      <c r="AI66" s="11">
        <f t="shared" si="16"/>
        <v>0</v>
      </c>
      <c r="AJ66" s="11">
        <f t="shared" si="16"/>
        <v>25085.5</v>
      </c>
      <c r="AK66" s="11">
        <f t="shared" si="16"/>
        <v>0</v>
      </c>
      <c r="AL66" s="11">
        <f t="shared" si="16"/>
        <v>0</v>
      </c>
      <c r="AM66" s="11">
        <f t="shared" si="16"/>
        <v>0</v>
      </c>
      <c r="AN66" s="11">
        <f t="shared" si="16"/>
        <v>0</v>
      </c>
      <c r="AO66" s="11">
        <f t="shared" si="16"/>
        <v>0</v>
      </c>
      <c r="AP66" s="11">
        <f t="shared" si="16"/>
        <v>0</v>
      </c>
      <c r="AQ66" s="11">
        <f t="shared" si="16"/>
        <v>0</v>
      </c>
      <c r="AR66" s="12"/>
    </row>
    <row r="67" spans="1:44" x14ac:dyDescent="0.25">
      <c r="A67" s="14" t="s">
        <v>16</v>
      </c>
      <c r="B67" s="15" t="e">
        <f>B73+#REF!</f>
        <v>#REF!</v>
      </c>
      <c r="C67" s="16">
        <f t="shared" si="2"/>
        <v>0</v>
      </c>
      <c r="D67" s="16"/>
      <c r="E67" s="16"/>
      <c r="F67" s="16"/>
      <c r="G67" s="16"/>
      <c r="H67" s="16"/>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47"/>
      <c r="AO67" s="17"/>
      <c r="AP67" s="17"/>
      <c r="AQ67" s="19"/>
      <c r="AR67" s="19"/>
    </row>
    <row r="68" spans="1:44" x14ac:dyDescent="0.25">
      <c r="A68" s="20" t="s">
        <v>26</v>
      </c>
      <c r="B68" s="15" t="e">
        <f>B74+#REF!</f>
        <v>#REF!</v>
      </c>
      <c r="C68" s="16">
        <f t="shared" si="2"/>
        <v>0</v>
      </c>
      <c r="D68" s="16"/>
      <c r="E68" s="16"/>
      <c r="F68" s="16"/>
      <c r="G68" s="16"/>
      <c r="H68" s="16"/>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47"/>
      <c r="AO68" s="17"/>
      <c r="AP68" s="17"/>
      <c r="AQ68" s="19"/>
      <c r="AR68" s="19"/>
    </row>
    <row r="69" spans="1:44" x14ac:dyDescent="0.25">
      <c r="A69" s="20" t="s">
        <v>15</v>
      </c>
      <c r="B69" s="15" t="e">
        <f>B75+#REF!</f>
        <v>#REF!</v>
      </c>
      <c r="C69" s="16">
        <f t="shared" si="2"/>
        <v>25085.5</v>
      </c>
      <c r="D69" s="16">
        <f>I69+L69</f>
        <v>0</v>
      </c>
      <c r="E69" s="16">
        <f>F69</f>
        <v>0</v>
      </c>
      <c r="F69" s="16">
        <f>K69+N69+Q69+T69+W69+Z69+AC69+AF69+AI69+AL69+AO69+AQ69</f>
        <v>0</v>
      </c>
      <c r="G69" s="16">
        <f>F69/C69*100</f>
        <v>0</v>
      </c>
      <c r="H69" s="16" t="e">
        <f>F69/D69*100</f>
        <v>#DIV/0!</v>
      </c>
      <c r="I69" s="17">
        <f>I75+I81</f>
        <v>0</v>
      </c>
      <c r="J69" s="17">
        <f t="shared" ref="J69:AQ69" si="17">J75+J81</f>
        <v>0</v>
      </c>
      <c r="K69" s="17">
        <f t="shared" si="17"/>
        <v>0</v>
      </c>
      <c r="L69" s="17">
        <f t="shared" si="17"/>
        <v>0</v>
      </c>
      <c r="M69" s="17">
        <f t="shared" si="17"/>
        <v>0</v>
      </c>
      <c r="N69" s="17">
        <f t="shared" si="17"/>
        <v>0</v>
      </c>
      <c r="O69" s="17">
        <f t="shared" si="17"/>
        <v>0</v>
      </c>
      <c r="P69" s="17">
        <f t="shared" si="17"/>
        <v>0</v>
      </c>
      <c r="Q69" s="17">
        <f t="shared" si="17"/>
        <v>0</v>
      </c>
      <c r="R69" s="17">
        <f t="shared" si="17"/>
        <v>0</v>
      </c>
      <c r="S69" s="17">
        <f t="shared" si="17"/>
        <v>0</v>
      </c>
      <c r="T69" s="17">
        <f t="shared" si="17"/>
        <v>0</v>
      </c>
      <c r="U69" s="17">
        <f t="shared" si="17"/>
        <v>0</v>
      </c>
      <c r="V69" s="17">
        <f t="shared" si="17"/>
        <v>0</v>
      </c>
      <c r="W69" s="17">
        <f t="shared" si="17"/>
        <v>0</v>
      </c>
      <c r="X69" s="17">
        <f t="shared" si="17"/>
        <v>0</v>
      </c>
      <c r="Y69" s="17">
        <f t="shared" si="17"/>
        <v>0</v>
      </c>
      <c r="Z69" s="17">
        <f t="shared" si="17"/>
        <v>0</v>
      </c>
      <c r="AA69" s="17">
        <f t="shared" si="17"/>
        <v>0</v>
      </c>
      <c r="AB69" s="17">
        <f t="shared" si="17"/>
        <v>0</v>
      </c>
      <c r="AC69" s="17">
        <f t="shared" si="17"/>
        <v>0</v>
      </c>
      <c r="AD69" s="17">
        <f t="shared" si="17"/>
        <v>0</v>
      </c>
      <c r="AE69" s="17">
        <f t="shared" si="17"/>
        <v>0</v>
      </c>
      <c r="AF69" s="17">
        <f t="shared" si="17"/>
        <v>0</v>
      </c>
      <c r="AG69" s="17">
        <f t="shared" si="17"/>
        <v>0</v>
      </c>
      <c r="AH69" s="17">
        <f t="shared" si="17"/>
        <v>0</v>
      </c>
      <c r="AI69" s="17">
        <f t="shared" si="17"/>
        <v>0</v>
      </c>
      <c r="AJ69" s="17">
        <f t="shared" si="17"/>
        <v>25085.5</v>
      </c>
      <c r="AK69" s="17">
        <f t="shared" si="17"/>
        <v>0</v>
      </c>
      <c r="AL69" s="17">
        <f t="shared" si="17"/>
        <v>0</v>
      </c>
      <c r="AM69" s="17">
        <f t="shared" si="17"/>
        <v>0</v>
      </c>
      <c r="AN69" s="17">
        <f t="shared" si="17"/>
        <v>0</v>
      </c>
      <c r="AO69" s="17">
        <f t="shared" si="17"/>
        <v>0</v>
      </c>
      <c r="AP69" s="17">
        <f t="shared" si="17"/>
        <v>0</v>
      </c>
      <c r="AQ69" s="17">
        <f t="shared" si="17"/>
        <v>0</v>
      </c>
      <c r="AR69" s="19"/>
    </row>
    <row r="70" spans="1:44" s="27" customFormat="1" x14ac:dyDescent="0.25">
      <c r="A70" s="21" t="s">
        <v>25</v>
      </c>
      <c r="B70" s="22"/>
      <c r="C70" s="23">
        <f t="shared" si="2"/>
        <v>0</v>
      </c>
      <c r="D70" s="23"/>
      <c r="E70" s="23"/>
      <c r="F70" s="23"/>
      <c r="G70" s="23"/>
      <c r="H70" s="23"/>
      <c r="I70" s="17"/>
      <c r="J70" s="24"/>
      <c r="K70" s="24"/>
      <c r="L70" s="17"/>
      <c r="M70" s="24"/>
      <c r="N70" s="24"/>
      <c r="O70" s="17"/>
      <c r="P70" s="24"/>
      <c r="Q70" s="24"/>
      <c r="R70" s="17"/>
      <c r="S70" s="24"/>
      <c r="T70" s="24"/>
      <c r="U70" s="17"/>
      <c r="V70" s="24"/>
      <c r="W70" s="24"/>
      <c r="X70" s="17"/>
      <c r="Y70" s="24"/>
      <c r="Z70" s="24"/>
      <c r="AA70" s="17"/>
      <c r="AB70" s="24"/>
      <c r="AC70" s="24"/>
      <c r="AD70" s="17"/>
      <c r="AE70" s="24"/>
      <c r="AF70" s="24"/>
      <c r="AG70" s="17"/>
      <c r="AH70" s="24"/>
      <c r="AI70" s="24"/>
      <c r="AJ70" s="17"/>
      <c r="AK70" s="24"/>
      <c r="AL70" s="24"/>
      <c r="AM70" s="17"/>
      <c r="AN70" s="25"/>
      <c r="AO70" s="24"/>
      <c r="AP70" s="17"/>
      <c r="AQ70" s="26"/>
      <c r="AR70" s="26"/>
    </row>
    <row r="71" spans="1:44" x14ac:dyDescent="0.25">
      <c r="A71" s="20" t="s">
        <v>21</v>
      </c>
      <c r="B71" s="15" t="e">
        <f>B77+#REF!</f>
        <v>#REF!</v>
      </c>
      <c r="C71" s="16">
        <f t="shared" si="2"/>
        <v>0</v>
      </c>
      <c r="D71" s="16"/>
      <c r="E71" s="16"/>
      <c r="F71" s="16"/>
      <c r="G71" s="16"/>
      <c r="H71" s="16"/>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47"/>
      <c r="AO71" s="17"/>
      <c r="AP71" s="17"/>
      <c r="AQ71" s="19"/>
      <c r="AR71" s="19"/>
    </row>
    <row r="72" spans="1:44" ht="156" customHeight="1" x14ac:dyDescent="0.25">
      <c r="A72" s="28" t="s">
        <v>43</v>
      </c>
      <c r="B72" s="29">
        <f>B74+B75+B73+B77</f>
        <v>5290</v>
      </c>
      <c r="C72" s="29">
        <f>C74+C75+C73+C77</f>
        <v>22323.5</v>
      </c>
      <c r="D72" s="29">
        <f t="shared" ref="D72:AQ72" si="18">D74+D75+D73+D77</f>
        <v>0</v>
      </c>
      <c r="E72" s="29">
        <f t="shared" si="18"/>
        <v>0</v>
      </c>
      <c r="F72" s="29">
        <f t="shared" si="18"/>
        <v>0</v>
      </c>
      <c r="G72" s="29">
        <f>F72/C72*100</f>
        <v>0</v>
      </c>
      <c r="H72" s="29" t="e">
        <f>F72/D72*100</f>
        <v>#DIV/0!</v>
      </c>
      <c r="I72" s="31">
        <f t="shared" si="18"/>
        <v>0</v>
      </c>
      <c r="J72" s="31">
        <f t="shared" si="18"/>
        <v>0</v>
      </c>
      <c r="K72" s="31">
        <f t="shared" si="18"/>
        <v>0</v>
      </c>
      <c r="L72" s="31">
        <f t="shared" si="18"/>
        <v>0</v>
      </c>
      <c r="M72" s="31">
        <f t="shared" si="18"/>
        <v>0</v>
      </c>
      <c r="N72" s="31">
        <f t="shared" si="18"/>
        <v>0</v>
      </c>
      <c r="O72" s="31">
        <f t="shared" si="18"/>
        <v>0</v>
      </c>
      <c r="P72" s="31">
        <f t="shared" si="18"/>
        <v>0</v>
      </c>
      <c r="Q72" s="31">
        <f t="shared" si="18"/>
        <v>0</v>
      </c>
      <c r="R72" s="31">
        <f t="shared" si="18"/>
        <v>0</v>
      </c>
      <c r="S72" s="31">
        <f t="shared" si="18"/>
        <v>0</v>
      </c>
      <c r="T72" s="31">
        <f t="shared" si="18"/>
        <v>0</v>
      </c>
      <c r="U72" s="31">
        <f t="shared" si="18"/>
        <v>0</v>
      </c>
      <c r="V72" s="31">
        <f t="shared" si="18"/>
        <v>0</v>
      </c>
      <c r="W72" s="31">
        <f t="shared" si="18"/>
        <v>0</v>
      </c>
      <c r="X72" s="31">
        <f t="shared" si="18"/>
        <v>0</v>
      </c>
      <c r="Y72" s="31">
        <f t="shared" si="18"/>
        <v>0</v>
      </c>
      <c r="Z72" s="31">
        <f t="shared" si="18"/>
        <v>0</v>
      </c>
      <c r="AA72" s="31">
        <f t="shared" si="18"/>
        <v>0</v>
      </c>
      <c r="AB72" s="31">
        <f t="shared" si="18"/>
        <v>0</v>
      </c>
      <c r="AC72" s="31">
        <f t="shared" si="18"/>
        <v>0</v>
      </c>
      <c r="AD72" s="31">
        <f t="shared" si="18"/>
        <v>0</v>
      </c>
      <c r="AE72" s="31">
        <f t="shared" si="18"/>
        <v>0</v>
      </c>
      <c r="AF72" s="31">
        <f t="shared" si="18"/>
        <v>0</v>
      </c>
      <c r="AG72" s="31">
        <f t="shared" si="18"/>
        <v>0</v>
      </c>
      <c r="AH72" s="31">
        <f t="shared" si="18"/>
        <v>0</v>
      </c>
      <c r="AI72" s="31">
        <f t="shared" si="18"/>
        <v>0</v>
      </c>
      <c r="AJ72" s="31">
        <f t="shared" si="18"/>
        <v>22323.5</v>
      </c>
      <c r="AK72" s="31">
        <f t="shared" si="18"/>
        <v>0</v>
      </c>
      <c r="AL72" s="31">
        <f t="shared" si="18"/>
        <v>0</v>
      </c>
      <c r="AM72" s="31">
        <f t="shared" si="18"/>
        <v>0</v>
      </c>
      <c r="AN72" s="31">
        <f t="shared" si="18"/>
        <v>0</v>
      </c>
      <c r="AO72" s="31">
        <f t="shared" si="18"/>
        <v>0</v>
      </c>
      <c r="AP72" s="31">
        <f t="shared" si="18"/>
        <v>0</v>
      </c>
      <c r="AQ72" s="31">
        <f t="shared" si="18"/>
        <v>0</v>
      </c>
      <c r="AR72" s="69" t="s">
        <v>58</v>
      </c>
    </row>
    <row r="73" spans="1:44" x14ac:dyDescent="0.25">
      <c r="A73" s="14" t="s">
        <v>16</v>
      </c>
      <c r="B73" s="15">
        <v>0</v>
      </c>
      <c r="C73" s="16">
        <f t="shared" ref="C73:C77" si="19">I73+L73+O73+R73+U73+X73+AA73+AD73+AG73+AJ73+AM73+AP73</f>
        <v>0</v>
      </c>
      <c r="D73" s="16"/>
      <c r="E73" s="16"/>
      <c r="F73" s="16"/>
      <c r="G73" s="16"/>
      <c r="H73" s="16"/>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8"/>
      <c r="AO73" s="17"/>
      <c r="AP73" s="17"/>
      <c r="AQ73" s="19"/>
      <c r="AR73" s="70"/>
    </row>
    <row r="74" spans="1:44" x14ac:dyDescent="0.25">
      <c r="A74" s="20" t="s">
        <v>26</v>
      </c>
      <c r="B74" s="15">
        <v>0</v>
      </c>
      <c r="C74" s="16">
        <f t="shared" si="19"/>
        <v>0</v>
      </c>
      <c r="D74" s="16"/>
      <c r="E74" s="16"/>
      <c r="F74" s="16"/>
      <c r="G74" s="16"/>
      <c r="H74" s="16"/>
      <c r="I74" s="17"/>
      <c r="J74" s="48"/>
      <c r="K74" s="48"/>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9"/>
      <c r="AO74" s="46"/>
      <c r="AP74" s="46"/>
      <c r="AQ74" s="19"/>
      <c r="AR74" s="70"/>
    </row>
    <row r="75" spans="1:44" x14ac:dyDescent="0.25">
      <c r="A75" s="20" t="s">
        <v>15</v>
      </c>
      <c r="B75" s="15">
        <v>5290</v>
      </c>
      <c r="C75" s="16">
        <f>I75+L75+O75+R75+U75+X75+AA75+AD75+AG75+AJ75+AM75+AP75</f>
        <v>22323.5</v>
      </c>
      <c r="D75" s="16">
        <f>I75+L75</f>
        <v>0</v>
      </c>
      <c r="E75" s="16">
        <f>F75</f>
        <v>0</v>
      </c>
      <c r="F75" s="16">
        <f>K75+N75+Q75+T75+W75+Z75+AC75+AF75+AI75+AL75+AO75+AQ75</f>
        <v>0</v>
      </c>
      <c r="G75" s="16">
        <f>F75/C75*100</f>
        <v>0</v>
      </c>
      <c r="H75" s="16" t="e">
        <f>F75/D75*100</f>
        <v>#DIV/0!</v>
      </c>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v>22323.5</v>
      </c>
      <c r="AK75" s="46"/>
      <c r="AL75" s="46"/>
      <c r="AM75" s="46"/>
      <c r="AN75" s="49"/>
      <c r="AO75" s="46"/>
      <c r="AP75" s="46"/>
      <c r="AQ75" s="19"/>
      <c r="AR75" s="70"/>
    </row>
    <row r="76" spans="1:44" s="27" customFormat="1" ht="15" x14ac:dyDescent="0.25">
      <c r="A76" s="21" t="s">
        <v>25</v>
      </c>
      <c r="B76" s="22"/>
      <c r="C76" s="23">
        <f t="shared" si="19"/>
        <v>0</v>
      </c>
      <c r="D76" s="23"/>
      <c r="E76" s="23"/>
      <c r="F76" s="23"/>
      <c r="G76" s="23"/>
      <c r="H76" s="23"/>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5"/>
      <c r="AO76" s="24"/>
      <c r="AP76" s="24"/>
      <c r="AQ76" s="26"/>
      <c r="AR76" s="70"/>
    </row>
    <row r="77" spans="1:44" x14ac:dyDescent="0.25">
      <c r="A77" s="20" t="s">
        <v>21</v>
      </c>
      <c r="B77" s="15">
        <v>0</v>
      </c>
      <c r="C77" s="16">
        <f t="shared" si="19"/>
        <v>0</v>
      </c>
      <c r="D77" s="16"/>
      <c r="E77" s="16"/>
      <c r="F77" s="16"/>
      <c r="G77" s="16"/>
      <c r="H77" s="1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9"/>
      <c r="AO77" s="46"/>
      <c r="AP77" s="46"/>
      <c r="AQ77" s="19"/>
      <c r="AR77" s="71"/>
    </row>
    <row r="78" spans="1:44" ht="20.25" customHeight="1" x14ac:dyDescent="0.25">
      <c r="A78" s="28" t="s">
        <v>59</v>
      </c>
      <c r="B78" s="29"/>
      <c r="C78" s="30">
        <f>C79+C80+C81+C82+C83</f>
        <v>2762</v>
      </c>
      <c r="D78" s="30"/>
      <c r="E78" s="30"/>
      <c r="F78" s="30"/>
      <c r="G78" s="30"/>
      <c r="H78" s="3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1"/>
      <c r="AO78" s="50"/>
      <c r="AP78" s="50"/>
      <c r="AQ78" s="52"/>
      <c r="AR78" s="69" t="s">
        <v>60</v>
      </c>
    </row>
    <row r="79" spans="1:44" x14ac:dyDescent="0.25">
      <c r="A79" s="14" t="s">
        <v>16</v>
      </c>
      <c r="B79" s="15"/>
      <c r="C79" s="16"/>
      <c r="D79" s="16"/>
      <c r="E79" s="16"/>
      <c r="F79" s="16"/>
      <c r="G79" s="16"/>
      <c r="H79" s="1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9"/>
      <c r="AO79" s="46"/>
      <c r="AP79" s="46"/>
      <c r="AQ79" s="19"/>
      <c r="AR79" s="70"/>
    </row>
    <row r="80" spans="1:44" x14ac:dyDescent="0.25">
      <c r="A80" s="20" t="s">
        <v>26</v>
      </c>
      <c r="B80" s="15"/>
      <c r="C80" s="16"/>
      <c r="D80" s="16"/>
      <c r="E80" s="16"/>
      <c r="F80" s="16"/>
      <c r="G80" s="16"/>
      <c r="H80" s="1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9"/>
      <c r="AO80" s="46"/>
      <c r="AP80" s="46"/>
      <c r="AQ80" s="19"/>
      <c r="AR80" s="70"/>
    </row>
    <row r="81" spans="1:44" x14ac:dyDescent="0.25">
      <c r="A81" s="20" t="s">
        <v>15</v>
      </c>
      <c r="B81" s="15"/>
      <c r="C81" s="16">
        <f>I81+L81+O81+R81+U81+X81+AA81+AD81+AG81+AJ81+AM81+AP81</f>
        <v>2762</v>
      </c>
      <c r="D81" s="16">
        <f t="shared" ref="D81" si="20">I81+L81</f>
        <v>0</v>
      </c>
      <c r="E81" s="16">
        <f t="shared" ref="E81" si="21">F81</f>
        <v>0</v>
      </c>
      <c r="F81" s="16">
        <f>K81+N81+Q81+T81+W81+Z81+AC81+AF81+AI81+AL81+AO81+AQ81</f>
        <v>0</v>
      </c>
      <c r="G81" s="16">
        <f>F81/C81*100</f>
        <v>0</v>
      </c>
      <c r="H81" s="16" t="e">
        <f>F81/D81*100</f>
        <v>#DIV/0!</v>
      </c>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v>2762</v>
      </c>
      <c r="AK81" s="46"/>
      <c r="AL81" s="46"/>
      <c r="AM81" s="46"/>
      <c r="AN81" s="49"/>
      <c r="AO81" s="46"/>
      <c r="AP81" s="46"/>
      <c r="AQ81" s="19"/>
      <c r="AR81" s="70"/>
    </row>
    <row r="82" spans="1:44" x14ac:dyDescent="0.25">
      <c r="A82" s="21" t="s">
        <v>25</v>
      </c>
      <c r="B82" s="15"/>
      <c r="C82" s="16"/>
      <c r="D82" s="16"/>
      <c r="E82" s="16"/>
      <c r="F82" s="16"/>
      <c r="G82" s="16"/>
      <c r="H82" s="1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9"/>
      <c r="AO82" s="46"/>
      <c r="AP82" s="46"/>
      <c r="AQ82" s="19"/>
      <c r="AR82" s="70"/>
    </row>
    <row r="83" spans="1:44" x14ac:dyDescent="0.25">
      <c r="A83" s="20" t="s">
        <v>21</v>
      </c>
      <c r="B83" s="15"/>
      <c r="C83" s="16"/>
      <c r="D83" s="16"/>
      <c r="E83" s="16"/>
      <c r="F83" s="16"/>
      <c r="G83" s="16"/>
      <c r="H83" s="1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9"/>
      <c r="AO83" s="46"/>
      <c r="AP83" s="46"/>
      <c r="AQ83" s="19"/>
      <c r="AR83" s="71"/>
    </row>
    <row r="84" spans="1:44" s="13" customFormat="1" x14ac:dyDescent="0.25">
      <c r="A84" s="53" t="s">
        <v>44</v>
      </c>
      <c r="B84" s="10" t="e">
        <f>B86+B87</f>
        <v>#REF!</v>
      </c>
      <c r="C84" s="10">
        <f>C86+C87</f>
        <v>204274.87</v>
      </c>
      <c r="D84" s="10">
        <f t="shared" ref="D84:F84" si="22">D86+D87</f>
        <v>31941.089999999997</v>
      </c>
      <c r="E84" s="10">
        <f t="shared" si="22"/>
        <v>21767.300000000003</v>
      </c>
      <c r="F84" s="10">
        <f t="shared" si="22"/>
        <v>21767.300000000003</v>
      </c>
      <c r="G84" s="10">
        <f>F84/C84*100</f>
        <v>10.655887334550746</v>
      </c>
      <c r="H84" s="10">
        <f>F84/D84*100</f>
        <v>68.148269204338376</v>
      </c>
      <c r="I84" s="11">
        <f t="shared" ref="I84:AQ84" si="23">I86+I87</f>
        <v>12558.35</v>
      </c>
      <c r="J84" s="11" t="e">
        <f t="shared" si="23"/>
        <v>#REF!</v>
      </c>
      <c r="K84" s="11">
        <f t="shared" si="23"/>
        <v>8610.26</v>
      </c>
      <c r="L84" s="11">
        <f t="shared" si="23"/>
        <v>19382.739999999998</v>
      </c>
      <c r="M84" s="11" t="e">
        <f t="shared" si="23"/>
        <v>#REF!</v>
      </c>
      <c r="N84" s="11">
        <f t="shared" si="23"/>
        <v>13157.04</v>
      </c>
      <c r="O84" s="11">
        <f t="shared" si="23"/>
        <v>14761.619999999999</v>
      </c>
      <c r="P84" s="11" t="e">
        <f t="shared" si="23"/>
        <v>#REF!</v>
      </c>
      <c r="Q84" s="11">
        <f t="shared" si="23"/>
        <v>0</v>
      </c>
      <c r="R84" s="11">
        <f t="shared" si="23"/>
        <v>16780.61</v>
      </c>
      <c r="S84" s="11" t="e">
        <f t="shared" si="23"/>
        <v>#REF!</v>
      </c>
      <c r="T84" s="11">
        <f t="shared" si="23"/>
        <v>0</v>
      </c>
      <c r="U84" s="11">
        <f t="shared" si="23"/>
        <v>14241.580000000002</v>
      </c>
      <c r="V84" s="11" t="e">
        <f t="shared" si="23"/>
        <v>#REF!</v>
      </c>
      <c r="W84" s="11">
        <f t="shared" si="23"/>
        <v>0</v>
      </c>
      <c r="X84" s="11">
        <f t="shared" si="23"/>
        <v>16267.930000000002</v>
      </c>
      <c r="Y84" s="11" t="e">
        <f t="shared" si="23"/>
        <v>#REF!</v>
      </c>
      <c r="Z84" s="11">
        <f t="shared" si="23"/>
        <v>0</v>
      </c>
      <c r="AA84" s="11">
        <f t="shared" si="23"/>
        <v>15322.77</v>
      </c>
      <c r="AB84" s="11" t="e">
        <f t="shared" si="23"/>
        <v>#REF!</v>
      </c>
      <c r="AC84" s="11">
        <f t="shared" si="23"/>
        <v>0</v>
      </c>
      <c r="AD84" s="11">
        <f t="shared" si="23"/>
        <v>13161.97</v>
      </c>
      <c r="AE84" s="11" t="e">
        <f t="shared" si="23"/>
        <v>#REF!</v>
      </c>
      <c r="AF84" s="11">
        <f t="shared" si="23"/>
        <v>0</v>
      </c>
      <c r="AG84" s="11">
        <f t="shared" si="23"/>
        <v>12257.54</v>
      </c>
      <c r="AH84" s="11" t="e">
        <f t="shared" si="23"/>
        <v>#REF!</v>
      </c>
      <c r="AI84" s="11">
        <f t="shared" si="23"/>
        <v>0</v>
      </c>
      <c r="AJ84" s="11">
        <f t="shared" si="23"/>
        <v>48326.09</v>
      </c>
      <c r="AK84" s="11" t="e">
        <f t="shared" si="23"/>
        <v>#REF!</v>
      </c>
      <c r="AL84" s="11">
        <f t="shared" si="23"/>
        <v>0</v>
      </c>
      <c r="AM84" s="11">
        <f t="shared" si="23"/>
        <v>8920.09</v>
      </c>
      <c r="AN84" s="11" t="e">
        <f t="shared" si="23"/>
        <v>#REF!</v>
      </c>
      <c r="AO84" s="11">
        <f t="shared" si="23"/>
        <v>0</v>
      </c>
      <c r="AP84" s="11">
        <f t="shared" si="23"/>
        <v>12293.580000000002</v>
      </c>
      <c r="AQ84" s="11">
        <f t="shared" si="23"/>
        <v>0</v>
      </c>
      <c r="AR84" s="12"/>
    </row>
    <row r="85" spans="1:44" x14ac:dyDescent="0.25">
      <c r="A85" s="14" t="s">
        <v>16</v>
      </c>
      <c r="B85" s="15" t="e">
        <f>#REF!+B67+B61+B55+B49+B43+B31+B7</f>
        <v>#REF!</v>
      </c>
      <c r="C85" s="15">
        <f>C67+C61+C55+C49+C43+C31+C7</f>
        <v>0</v>
      </c>
      <c r="D85" s="15"/>
      <c r="E85" s="15"/>
      <c r="F85" s="15"/>
      <c r="G85" s="15"/>
      <c r="H85" s="15"/>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19"/>
    </row>
    <row r="86" spans="1:44" x14ac:dyDescent="0.25">
      <c r="A86" s="55" t="s">
        <v>26</v>
      </c>
      <c r="B86" s="15" t="e">
        <f>#REF!+#REF!+B68+B62+B56+B50+B44+B32+B8</f>
        <v>#REF!</v>
      </c>
      <c r="C86" s="15">
        <f t="shared" ref="C86:C89" si="24">C68+C62+C56+C50+C44+C32+C8</f>
        <v>0</v>
      </c>
      <c r="D86" s="15">
        <f>I86+L86</f>
        <v>0</v>
      </c>
      <c r="E86" s="15">
        <f>F86</f>
        <v>0</v>
      </c>
      <c r="F86" s="15">
        <f>K86+N86+Q86+T86+W86+Z86+AC86+AF86+AI86+AL86+AO86+AQ86</f>
        <v>0</v>
      </c>
      <c r="G86" s="15" t="e">
        <f>F86/C86*100</f>
        <v>#DIV/0!</v>
      </c>
      <c r="H86" s="15" t="e">
        <f>F86/D86*100</f>
        <v>#DIV/0!</v>
      </c>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6"/>
      <c r="AO86" s="54"/>
      <c r="AP86" s="54"/>
      <c r="AQ86" s="54"/>
      <c r="AR86" s="19"/>
    </row>
    <row r="87" spans="1:44" x14ac:dyDescent="0.25">
      <c r="A87" s="55" t="s">
        <v>15</v>
      </c>
      <c r="B87" s="15" t="e">
        <f>#REF!+B69+B63+B57+B51+B45+B33+B9</f>
        <v>#REF!</v>
      </c>
      <c r="C87" s="15">
        <f t="shared" si="24"/>
        <v>204274.87</v>
      </c>
      <c r="D87" s="15">
        <f>I87+L87</f>
        <v>31941.089999999997</v>
      </c>
      <c r="E87" s="15">
        <f>F87</f>
        <v>21767.300000000003</v>
      </c>
      <c r="F87" s="15">
        <f>K87+N87+Q87+T87+W87+Z87+AC87+AF87+AI87+AL87+AO87+AQ87</f>
        <v>21767.300000000003</v>
      </c>
      <c r="G87" s="15">
        <f>F87/C87*100</f>
        <v>10.655887334550746</v>
      </c>
      <c r="H87" s="15">
        <f>F87/D87*100</f>
        <v>68.148269204338376</v>
      </c>
      <c r="I87" s="54">
        <f t="shared" ref="I87" si="25">I69+I63+I57+I51+I45+I33+I9</f>
        <v>12558.35</v>
      </c>
      <c r="J87" s="54" t="e">
        <f>#REF!+J69+J63+J57+J51+J45+J33+J9</f>
        <v>#REF!</v>
      </c>
      <c r="K87" s="54">
        <f t="shared" ref="K87:AQ87" si="26">K69+K63+K57+K51+K45+K33+K9</f>
        <v>8610.26</v>
      </c>
      <c r="L87" s="54">
        <f t="shared" si="26"/>
        <v>19382.739999999998</v>
      </c>
      <c r="M87" s="54" t="e">
        <f>#REF!+M69+M63+M57+M51+M45+M33+M9</f>
        <v>#REF!</v>
      </c>
      <c r="N87" s="54">
        <f t="shared" ref="N87" si="27">N69+N63+N57+N51+N45+N33+N9</f>
        <v>13157.04</v>
      </c>
      <c r="O87" s="54">
        <f t="shared" si="26"/>
        <v>14761.619999999999</v>
      </c>
      <c r="P87" s="54" t="e">
        <f>#REF!+P69+P63+P57+P51+P45+P33+P9</f>
        <v>#REF!</v>
      </c>
      <c r="Q87" s="54">
        <f t="shared" ref="Q87" si="28">Q69+Q63+Q57+Q51+Q45+Q33+Q9</f>
        <v>0</v>
      </c>
      <c r="R87" s="54">
        <f t="shared" si="26"/>
        <v>16780.61</v>
      </c>
      <c r="S87" s="54" t="e">
        <f>#REF!+S69+S63+S57+S51+S45+S33+S9</f>
        <v>#REF!</v>
      </c>
      <c r="T87" s="54">
        <f t="shared" ref="T87" si="29">T69+T63+T57+T51+T45+T33+T9</f>
        <v>0</v>
      </c>
      <c r="U87" s="54">
        <f t="shared" si="26"/>
        <v>14241.580000000002</v>
      </c>
      <c r="V87" s="54" t="e">
        <f>#REF!+V69+V63+V57+V51+V45+V33+V9</f>
        <v>#REF!</v>
      </c>
      <c r="W87" s="54">
        <f t="shared" ref="W87" si="30">W69+W63+W57+W51+W45+W33+W9</f>
        <v>0</v>
      </c>
      <c r="X87" s="54">
        <f t="shared" si="26"/>
        <v>16267.930000000002</v>
      </c>
      <c r="Y87" s="54" t="e">
        <f>#REF!+Y69+Y63+Y57+Y51+Y45+Y33+Y9</f>
        <v>#REF!</v>
      </c>
      <c r="Z87" s="54">
        <f t="shared" ref="Z87" si="31">Z69+Z63+Z57+Z51+Z45+Z33+Z9</f>
        <v>0</v>
      </c>
      <c r="AA87" s="54">
        <f t="shared" si="26"/>
        <v>15322.77</v>
      </c>
      <c r="AB87" s="54" t="e">
        <f>#REF!+AB69+AB63+AB57+AB51+AB45+AB33+AB9</f>
        <v>#REF!</v>
      </c>
      <c r="AC87" s="54">
        <f t="shared" ref="AC87" si="32">AC69+AC63+AC57+AC51+AC45+AC33+AC9</f>
        <v>0</v>
      </c>
      <c r="AD87" s="54">
        <f t="shared" si="26"/>
        <v>13161.97</v>
      </c>
      <c r="AE87" s="54" t="e">
        <f>#REF!+AE69+AE63+AE57+AE51+AE45+AE33+AE9</f>
        <v>#REF!</v>
      </c>
      <c r="AF87" s="54">
        <f t="shared" ref="AF87" si="33">AF69+AF63+AF57+AF51+AF45+AF33+AF9</f>
        <v>0</v>
      </c>
      <c r="AG87" s="54">
        <f t="shared" si="26"/>
        <v>12257.54</v>
      </c>
      <c r="AH87" s="54" t="e">
        <f>#REF!+AH69+AH63+AH57+AH51+AH45+AH33+AH9</f>
        <v>#REF!</v>
      </c>
      <c r="AI87" s="54">
        <f t="shared" ref="AI87" si="34">AI69+AI63+AI57+AI51+AI45+AI33+AI9</f>
        <v>0</v>
      </c>
      <c r="AJ87" s="54">
        <f>AJ69+AJ63+AJ57+AJ51+AJ45+AJ33+AJ9</f>
        <v>48326.09</v>
      </c>
      <c r="AK87" s="54" t="e">
        <f>#REF!+AK69+AK63+AK57+AK51+AK45+AK33+AK9</f>
        <v>#REF!</v>
      </c>
      <c r="AL87" s="54">
        <f t="shared" ref="AL87" si="35">AL69+AL63+AL57+AL51+AL45+AL33+AL9</f>
        <v>0</v>
      </c>
      <c r="AM87" s="54">
        <f>AM69+AM63+AM57+AM51+AM45+AM33+AM9</f>
        <v>8920.09</v>
      </c>
      <c r="AN87" s="56" t="e">
        <f>#REF!+AN69+AN63+AN57+AN51+AN45+AN33+AN9</f>
        <v>#REF!</v>
      </c>
      <c r="AO87" s="54">
        <f t="shared" ref="AO87" si="36">AO69+AO63+AO57+AO51+AO45+AO33+AO9</f>
        <v>0</v>
      </c>
      <c r="AP87" s="54">
        <f t="shared" si="26"/>
        <v>12293.580000000002</v>
      </c>
      <c r="AQ87" s="54">
        <f t="shared" si="26"/>
        <v>0</v>
      </c>
      <c r="AR87" s="19"/>
    </row>
    <row r="88" spans="1:44" s="27" customFormat="1" x14ac:dyDescent="0.25">
      <c r="A88" s="21" t="s">
        <v>25</v>
      </c>
      <c r="B88" s="22" t="e">
        <f>#REF!+B70+B64+B58+B52+B46+B34+B10</f>
        <v>#REF!</v>
      </c>
      <c r="C88" s="15">
        <f t="shared" si="24"/>
        <v>0</v>
      </c>
      <c r="D88" s="15"/>
      <c r="E88" s="15"/>
      <c r="F88" s="15"/>
      <c r="G88" s="15"/>
      <c r="H88" s="15"/>
      <c r="I88" s="54"/>
      <c r="J88" s="24"/>
      <c r="K88" s="54"/>
      <c r="L88" s="54"/>
      <c r="M88" s="24"/>
      <c r="N88" s="54"/>
      <c r="O88" s="54"/>
      <c r="P88" s="24"/>
      <c r="Q88" s="54"/>
      <c r="R88" s="54"/>
      <c r="S88" s="24"/>
      <c r="T88" s="54"/>
      <c r="U88" s="54"/>
      <c r="V88" s="24"/>
      <c r="W88" s="54"/>
      <c r="X88" s="54"/>
      <c r="Y88" s="24"/>
      <c r="Z88" s="54"/>
      <c r="AA88" s="54"/>
      <c r="AB88" s="24"/>
      <c r="AC88" s="54"/>
      <c r="AD88" s="54"/>
      <c r="AE88" s="24"/>
      <c r="AF88" s="54"/>
      <c r="AG88" s="54"/>
      <c r="AH88" s="24"/>
      <c r="AI88" s="54"/>
      <c r="AJ88" s="54"/>
      <c r="AK88" s="24"/>
      <c r="AL88" s="54"/>
      <c r="AM88" s="54"/>
      <c r="AN88" s="25"/>
      <c r="AO88" s="54"/>
      <c r="AP88" s="54"/>
      <c r="AQ88" s="54"/>
      <c r="AR88" s="26"/>
    </row>
    <row r="89" spans="1:44" x14ac:dyDescent="0.25">
      <c r="A89" s="20" t="s">
        <v>21</v>
      </c>
      <c r="B89" s="15" t="e">
        <f>#REF!+B71+B65+B59+B53+B47+B35+B11</f>
        <v>#REF!</v>
      </c>
      <c r="C89" s="15">
        <f t="shared" si="24"/>
        <v>0</v>
      </c>
      <c r="D89" s="15"/>
      <c r="E89" s="15"/>
      <c r="F89" s="15"/>
      <c r="G89" s="15"/>
      <c r="H89" s="15"/>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6"/>
      <c r="AO89" s="54"/>
      <c r="AP89" s="54"/>
      <c r="AQ89" s="54"/>
      <c r="AR89" s="19"/>
    </row>
    <row r="90" spans="1:44" x14ac:dyDescent="0.25">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1:44" x14ac:dyDescent="0.25">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1:44" x14ac:dyDescent="0.25">
      <c r="A92" s="57" t="s">
        <v>46</v>
      </c>
      <c r="B92" s="57"/>
      <c r="C92" s="57"/>
      <c r="D92" s="57"/>
      <c r="E92" s="57"/>
      <c r="F92" s="57"/>
      <c r="G92" s="65" t="s">
        <v>22</v>
      </c>
      <c r="H92" s="65"/>
      <c r="I92" s="65"/>
      <c r="J92" s="65"/>
      <c r="K92" s="65"/>
      <c r="L92" s="65"/>
      <c r="M92" s="65"/>
      <c r="N92" s="65"/>
      <c r="O92" s="57"/>
      <c r="X92" s="66"/>
      <c r="Y92" s="66"/>
      <c r="Z92" s="66"/>
      <c r="AA92" s="66"/>
      <c r="AB92" s="66"/>
      <c r="AC92" s="66"/>
      <c r="AD92" s="66"/>
      <c r="AE92" s="66"/>
      <c r="AF92" s="66"/>
      <c r="AG92" s="66"/>
      <c r="AH92" s="66"/>
      <c r="AI92" s="66"/>
      <c r="AJ92" s="66"/>
      <c r="AN92" s="18"/>
      <c r="AO92" s="18"/>
      <c r="AP92" s="18"/>
    </row>
    <row r="93" spans="1:44" x14ac:dyDescent="0.25">
      <c r="A93" s="58"/>
      <c r="B93" s="58"/>
      <c r="C93" s="58"/>
      <c r="D93" s="58"/>
      <c r="E93" s="58"/>
      <c r="F93" s="58"/>
      <c r="G93" s="58"/>
      <c r="H93" s="58"/>
      <c r="I93" s="58"/>
      <c r="J93" s="58"/>
      <c r="K93" s="58"/>
      <c r="L93" s="58"/>
      <c r="M93" s="58"/>
      <c r="N93" s="58"/>
      <c r="O93" s="58"/>
      <c r="AN93" s="42"/>
      <c r="AO93" s="42"/>
      <c r="AP93" s="42"/>
    </row>
    <row r="94" spans="1:44" x14ac:dyDescent="0.25">
      <c r="A94" s="58"/>
      <c r="B94" s="58"/>
      <c r="C94" s="58"/>
      <c r="D94" s="58"/>
      <c r="E94" s="58"/>
      <c r="F94" s="58"/>
      <c r="G94" s="58"/>
      <c r="H94" s="58"/>
      <c r="I94" s="58"/>
      <c r="J94" s="58"/>
      <c r="K94" s="58"/>
      <c r="L94" s="58"/>
      <c r="M94" s="58"/>
      <c r="N94" s="58"/>
      <c r="O94" s="58"/>
      <c r="AN94" s="42"/>
      <c r="AO94" s="42"/>
      <c r="AP94" s="42"/>
    </row>
    <row r="95" spans="1:44" x14ac:dyDescent="0.25">
      <c r="A95" s="59"/>
      <c r="B95" s="58"/>
      <c r="C95" s="65" t="s">
        <v>27</v>
      </c>
      <c r="D95" s="65"/>
      <c r="E95" s="58"/>
      <c r="F95" s="58"/>
      <c r="G95" s="67"/>
      <c r="H95" s="67"/>
      <c r="I95" s="65" t="s">
        <v>45</v>
      </c>
      <c r="J95" s="65"/>
      <c r="K95" s="65"/>
      <c r="L95" s="65"/>
      <c r="M95" s="65"/>
      <c r="N95" s="65"/>
      <c r="O95" s="65"/>
      <c r="AN95" s="42"/>
      <c r="AO95" s="42"/>
      <c r="AP95" s="42"/>
    </row>
    <row r="96" spans="1:44" x14ac:dyDescent="0.25">
      <c r="A96" s="60"/>
      <c r="B96" s="3"/>
      <c r="C96" s="3"/>
      <c r="D96" s="3"/>
      <c r="E96" s="3"/>
      <c r="F96" s="3"/>
      <c r="G96" s="3"/>
      <c r="H96" s="3"/>
      <c r="AN96" s="42"/>
      <c r="AO96" s="42"/>
      <c r="AP96" s="42"/>
    </row>
    <row r="97" spans="1:42" x14ac:dyDescent="0.25">
      <c r="A97" s="60"/>
      <c r="B97" s="3"/>
      <c r="C97" s="3"/>
      <c r="D97" s="3"/>
      <c r="E97" s="3"/>
      <c r="F97" s="3"/>
      <c r="G97" s="3"/>
      <c r="H97" s="3"/>
      <c r="AN97" s="42"/>
      <c r="AO97" s="42"/>
      <c r="AP97" s="42"/>
    </row>
    <row r="98" spans="1:42" x14ac:dyDescent="0.25">
      <c r="A98" s="60"/>
      <c r="B98" s="3"/>
      <c r="C98" s="3"/>
      <c r="D98" s="3"/>
      <c r="E98" s="3"/>
      <c r="F98" s="3"/>
      <c r="G98" s="3"/>
      <c r="H98" s="3"/>
      <c r="AN98" s="42"/>
      <c r="AO98" s="42"/>
      <c r="AP98" s="42"/>
    </row>
    <row r="99" spans="1:42" x14ac:dyDescent="0.25">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1:42" x14ac:dyDescent="0.25">
      <c r="I100" s="18"/>
      <c r="J100" s="61"/>
      <c r="K100" s="61"/>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row>
    <row r="101" spans="1:42" x14ac:dyDescent="0.25">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1:42" x14ac:dyDescent="0.25">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1:42" x14ac:dyDescent="0.25">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1:42" x14ac:dyDescent="0.25">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1:42" x14ac:dyDescent="0.25">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1:42" x14ac:dyDescent="0.25">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row>
    <row r="107" spans="1:42" x14ac:dyDescent="0.25">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row>
    <row r="108" spans="1:42" x14ac:dyDescent="0.25">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row>
    <row r="109" spans="1:42" x14ac:dyDescent="0.25">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row>
    <row r="110" spans="1:42" x14ac:dyDescent="0.25">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row>
    <row r="111" spans="1:42" x14ac:dyDescent="0.25">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row>
    <row r="112" spans="1:42" x14ac:dyDescent="0.25">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row>
    <row r="113" spans="9:42" x14ac:dyDescent="0.25">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row>
    <row r="114" spans="9:42" x14ac:dyDescent="0.25">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row>
    <row r="115" spans="9:42" x14ac:dyDescent="0.25">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row>
    <row r="116" spans="9:42" x14ac:dyDescent="0.25">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row>
    <row r="117" spans="9:42" x14ac:dyDescent="0.25">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row>
    <row r="118" spans="9:42" x14ac:dyDescent="0.25">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row>
    <row r="119" spans="9:42" x14ac:dyDescent="0.25">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row>
    <row r="120" spans="9:42" x14ac:dyDescent="0.25">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row>
    <row r="121" spans="9:42" x14ac:dyDescent="0.25">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row>
    <row r="122" spans="9:42" x14ac:dyDescent="0.25">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row>
    <row r="123" spans="9:42" x14ac:dyDescent="0.25">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row>
    <row r="124" spans="9:42" x14ac:dyDescent="0.25">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row>
    <row r="125" spans="9:42" x14ac:dyDescent="0.25">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row>
    <row r="126" spans="9:42" x14ac:dyDescent="0.25">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row>
    <row r="127" spans="9:42" x14ac:dyDescent="0.25">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row>
    <row r="128" spans="9:42" x14ac:dyDescent="0.25">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row>
    <row r="129" spans="9:42" x14ac:dyDescent="0.25">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row>
    <row r="130" spans="9:42" x14ac:dyDescent="0.25">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row>
    <row r="131" spans="9:42" x14ac:dyDescent="0.25">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row>
    <row r="132" spans="9:42" x14ac:dyDescent="0.25">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row>
    <row r="133" spans="9:42" x14ac:dyDescent="0.25">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row>
    <row r="134" spans="9:42" x14ac:dyDescent="0.25">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row>
    <row r="135" spans="9:42" x14ac:dyDescent="0.25">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row>
    <row r="136" spans="9:42" x14ac:dyDescent="0.25">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row>
    <row r="137" spans="9:42" x14ac:dyDescent="0.25">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row>
    <row r="138" spans="9:42" x14ac:dyDescent="0.25">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row>
    <row r="139" spans="9:42" x14ac:dyDescent="0.25">
      <c r="I139" s="64"/>
      <c r="J139" s="64"/>
      <c r="K139" s="64"/>
      <c r="L139" s="64"/>
      <c r="M139" s="64"/>
      <c r="N139" s="64"/>
      <c r="O139" s="64"/>
      <c r="P139" s="61"/>
      <c r="Q139" s="61"/>
      <c r="R139" s="61"/>
      <c r="S139" s="61"/>
      <c r="T139" s="61"/>
      <c r="U139" s="61"/>
      <c r="V139" s="61"/>
      <c r="W139" s="61"/>
      <c r="X139" s="68"/>
      <c r="Y139" s="68"/>
      <c r="Z139" s="68"/>
      <c r="AA139" s="68"/>
      <c r="AB139" s="68"/>
      <c r="AC139" s="68"/>
      <c r="AD139" s="68"/>
      <c r="AE139" s="68"/>
      <c r="AF139" s="68"/>
      <c r="AG139" s="68"/>
      <c r="AH139" s="68"/>
      <c r="AI139" s="68"/>
      <c r="AJ139" s="68"/>
      <c r="AK139" s="61"/>
      <c r="AL139" s="61"/>
      <c r="AM139" s="61"/>
      <c r="AN139" s="61"/>
      <c r="AO139" s="61"/>
      <c r="AP139" s="61"/>
    </row>
    <row r="140" spans="9:42" x14ac:dyDescent="0.25">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row>
  </sheetData>
  <mergeCells count="34">
    <mergeCell ref="A1:AP1"/>
    <mergeCell ref="A3:A4"/>
    <mergeCell ref="C3:C4"/>
    <mergeCell ref="D3:D4"/>
    <mergeCell ref="E3:E4"/>
    <mergeCell ref="F3:F4"/>
    <mergeCell ref="G3:H3"/>
    <mergeCell ref="I3:K3"/>
    <mergeCell ref="L3:N3"/>
    <mergeCell ref="O3:Q3"/>
    <mergeCell ref="AR30:AR35"/>
    <mergeCell ref="R3:T3"/>
    <mergeCell ref="U3:W3"/>
    <mergeCell ref="X3:Z3"/>
    <mergeCell ref="AA3:AC3"/>
    <mergeCell ref="AD3:AF3"/>
    <mergeCell ref="AG3:AI3"/>
    <mergeCell ref="AJ3:AL3"/>
    <mergeCell ref="AM3:AO3"/>
    <mergeCell ref="AP3:AQ3"/>
    <mergeCell ref="AR3:AR4"/>
    <mergeCell ref="AR12:AR17"/>
    <mergeCell ref="X139:AJ139"/>
    <mergeCell ref="AR36:AR41"/>
    <mergeCell ref="AR42:AR47"/>
    <mergeCell ref="AR54:AR59"/>
    <mergeCell ref="AR60:AR65"/>
    <mergeCell ref="AR72:AR77"/>
    <mergeCell ref="AR78:AR83"/>
    <mergeCell ref="G92:N92"/>
    <mergeCell ref="X92:AJ92"/>
    <mergeCell ref="C95:D95"/>
    <mergeCell ref="G95:H95"/>
    <mergeCell ref="I95:O95"/>
  </mergeCells>
  <pageMargins left="0.39370078740157483" right="0.39370078740157483" top="0.19685039370078741" bottom="0.19685039370078741" header="0.31496062992125984" footer="0.31496062992125984"/>
  <pageSetup paperSize="9" scale="35"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за февраль</vt:lpstr>
      <vt:lpstr>'за февраль'!Заголовки_для_печати</vt:lpstr>
      <vt:lpstr>'за февраль'!Область_печати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2021-03-03T10:11:38Z</dcterms:modified>
</cp:coreProperties>
</file>