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Общая\ОТДЕЛ ИНФОРМАТИЗАЦИИ\На сайт ОАиГ\МП РЖС\"/>
    </mc:Choice>
  </mc:AlternateContent>
  <bookViews>
    <workbookView xWindow="0" yWindow="0" windowWidth="25200" windowHeight="11730"/>
  </bookViews>
  <sheets>
    <sheet name="на 01.07.2024" sheetId="2" r:id="rId1"/>
  </sheets>
  <definedNames>
    <definedName name="Z_009B3074_D8EC_4952_BF50_43CD64449612_.wvu.Cols" localSheetId="0" hidden="1">'на 01.07.2024'!$AG:$AG</definedName>
    <definedName name="Z_009B3074_D8EC_4952_BF50_43CD64449612_.wvu.Rows" localSheetId="0" hidden="1">'на 01.07.2024'!$116:$121</definedName>
    <definedName name="Z_09C3E205_981E_4A4E_BE89_8B7044192060_.wvu.Cols" localSheetId="0" hidden="1">'на 01.07.2024'!$AG:$AG</definedName>
    <definedName name="Z_09C3E205_981E_4A4E_BE89_8B7044192060_.wvu.Rows" localSheetId="0" hidden="1">'на 01.07.2024'!$116:$121</definedName>
    <definedName name="Z_0C2B9C2A_7B94_41EF_A2E6_F8AC9A67DE25_.wvu.Cols" localSheetId="0" hidden="1">'на 01.07.2024'!$AG:$AG</definedName>
    <definedName name="Z_0C2B9C2A_7B94_41EF_A2E6_F8AC9A67DE25_.wvu.Rows" localSheetId="0" hidden="1">'на 01.07.2024'!$116:$121</definedName>
    <definedName name="Z_47B983AB_FE5F_4725_860C_A2F29420596D_.wvu.Cols" localSheetId="0" hidden="1">'на 01.07.2024'!$AG:$AG</definedName>
    <definedName name="Z_47B983AB_FE5F_4725_860C_A2F29420596D_.wvu.Rows" localSheetId="0" hidden="1">'на 01.07.2024'!$116:$121</definedName>
    <definedName name="Z_4D0DFB57_2CBA_42F2_9A97_C453A6851FBA_.wvu.Cols" localSheetId="0" hidden="1">'на 01.07.2024'!$AG:$AG</definedName>
    <definedName name="Z_4D0DFB57_2CBA_42F2_9A97_C453A6851FBA_.wvu.Rows" localSheetId="0" hidden="1">'на 01.07.2024'!$116:$121</definedName>
    <definedName name="Z_4F41B9CC_959D_442C_80B0_1F0DB2C76D27_.wvu.Cols" localSheetId="0" hidden="1">'на 01.07.2024'!$AG:$AG</definedName>
    <definedName name="Z_4F41B9CC_959D_442C_80B0_1F0DB2C76D27_.wvu.Rows" localSheetId="0" hidden="1">'на 01.07.2024'!$116:$121</definedName>
    <definedName name="Z_533DC55B_6AD4_4674_9488_685EF2039F3E_.wvu.Cols" localSheetId="0" hidden="1">'на 01.07.2024'!$AG:$AG</definedName>
    <definedName name="Z_533DC55B_6AD4_4674_9488_685EF2039F3E_.wvu.Rows" localSheetId="0" hidden="1">'на 01.07.2024'!$116:$121</definedName>
    <definedName name="Z_602C8EDB_B9EF_4C85_B0D5_0558C3A0ABAB_.wvu.Cols" localSheetId="0" hidden="1">'на 01.07.2024'!$AG:$AG</definedName>
    <definedName name="Z_602C8EDB_B9EF_4C85_B0D5_0558C3A0ABAB_.wvu.Rows" localSheetId="0" hidden="1">'на 01.07.2024'!$116:$121</definedName>
    <definedName name="Z_69DABE6F_6182_4403_A4A2_969F10F1C13A_.wvu.Cols" localSheetId="0" hidden="1">'на 01.07.2024'!$AG:$AG</definedName>
    <definedName name="Z_69DABE6F_6182_4403_A4A2_969F10F1C13A_.wvu.Rows" localSheetId="0" hidden="1">'на 01.07.2024'!$116:$121</definedName>
    <definedName name="Z_6A602CB8_B24C_4ED4_B378_B27354BE0A1A_.wvu.Cols" localSheetId="0" hidden="1">'на 01.07.2024'!$AG:$AG</definedName>
    <definedName name="Z_6A602CB8_B24C_4ED4_B378_B27354BE0A1A_.wvu.Rows" localSheetId="0" hidden="1">'на 01.07.2024'!$116:$121</definedName>
    <definedName name="Z_74870EE6_26B9_40F7_9DC9_260EF16D8959_.wvu.Cols" localSheetId="0" hidden="1">'на 01.07.2024'!$AG:$AG</definedName>
    <definedName name="Z_74870EE6_26B9_40F7_9DC9_260EF16D8959_.wvu.Rows" localSheetId="0" hidden="1">'на 01.07.2024'!$116:$121</definedName>
    <definedName name="Z_770624BF_07F3_44B6_94C3_4CC447CDD45C_.wvu.Cols" localSheetId="0" hidden="1">'на 01.07.2024'!$AG:$AG</definedName>
    <definedName name="Z_770624BF_07F3_44B6_94C3_4CC447CDD45C_.wvu.Rows" localSheetId="0" hidden="1">'на 01.07.2024'!$116:$121</definedName>
    <definedName name="Z_7C130984_112A_4861_AA43_E2940708E3DC_.wvu.Cols" localSheetId="0" hidden="1">'на 01.07.2024'!$AG:$AG</definedName>
    <definedName name="Z_7C130984_112A_4861_AA43_E2940708E3DC_.wvu.Rows" localSheetId="0" hidden="1">'на 01.07.2024'!$116:$121</definedName>
    <definedName name="Z_84867370_1F3E_4368_AF79_FBCE46FFFE92_.wvu.Cols" localSheetId="0" hidden="1">'на 01.07.2024'!$AG:$AG</definedName>
    <definedName name="Z_84867370_1F3E_4368_AF79_FBCE46FFFE92_.wvu.Rows" localSheetId="0" hidden="1">'на 01.07.2024'!$116:$121</definedName>
    <definedName name="Z_85F4575B_DBC5_482A_9916_255D8F0BC94E_.wvu.Cols" localSheetId="0" hidden="1">'на 01.07.2024'!$AG:$AG</definedName>
    <definedName name="Z_85F4575B_DBC5_482A_9916_255D8F0BC94E_.wvu.Rows" localSheetId="0" hidden="1">'на 01.07.2024'!$116:$121</definedName>
    <definedName name="Z_959E901C_5DDE_42EE_AE94_AB8976B5E00B_.wvu.Cols" localSheetId="0" hidden="1">'на 01.07.2024'!$AG:$AG</definedName>
    <definedName name="Z_959E901C_5DDE_42EE_AE94_AB8976B5E00B_.wvu.Rows" localSheetId="0" hidden="1">'на 01.07.2024'!$116:$121</definedName>
    <definedName name="Z_B1BF08D1_D416_4B47_ADD0_4F59132DC9E8_.wvu.Cols" localSheetId="0" hidden="1">'на 01.07.2024'!$AG:$AG</definedName>
    <definedName name="Z_B1BF08D1_D416_4B47_ADD0_4F59132DC9E8_.wvu.Rows" localSheetId="0" hidden="1">'на 01.07.2024'!$116:$121</definedName>
    <definedName name="Z_D01FA037_9AEC_4167_ADB8_2F327C01ECE6_.wvu.Cols" localSheetId="0" hidden="1">'на 01.07.2024'!$AG:$AG</definedName>
    <definedName name="Z_D01FA037_9AEC_4167_ADB8_2F327C01ECE6_.wvu.Rows" localSheetId="0" hidden="1">'на 01.07.2024'!$116:$121</definedName>
    <definedName name="Z_DAA8A688_7558_4B5B_8DBD_E2629BD9E9A8_.wvu.Cols" localSheetId="0" hidden="1">'на 01.07.2024'!$AG:$AG</definedName>
    <definedName name="Z_DAA8A688_7558_4B5B_8DBD_E2629BD9E9A8_.wvu.Rows" localSheetId="0" hidden="1">'на 01.07.2024'!$116:$121</definedName>
    <definedName name="Z_E508E171_4ED9_4B07_84DF_DA28C60E1969_.wvu.Cols" localSheetId="0" hidden="1">'на 01.07.2024'!$AG:$AG</definedName>
    <definedName name="Z_E508E171_4ED9_4B07_84DF_DA28C60E1969_.wvu.Rows" localSheetId="0" hidden="1">'на 01.07.2024'!$116:$121</definedName>
    <definedName name="Z_F679EF4A_C5FD_4B86_B87B_D85968E0F2CA_.wvu.Cols" localSheetId="0" hidden="1">'на 01.07.2024'!$AG:$AG</definedName>
    <definedName name="Z_F679EF4A_C5FD_4B86_B87B_D85968E0F2CA_.wvu.Rows" localSheetId="0" hidden="1">'на 01.07.2024'!$116:$121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" i="2" l="1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H115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H112" i="2"/>
  <c r="H113" i="2"/>
  <c r="H111" i="2"/>
  <c r="E115" i="2"/>
  <c r="E112" i="2"/>
  <c r="E113" i="2"/>
  <c r="E111" i="2"/>
  <c r="D115" i="2"/>
  <c r="D112" i="2"/>
  <c r="D113" i="2"/>
  <c r="D111" i="2"/>
  <c r="C115" i="2"/>
  <c r="C112" i="2"/>
  <c r="C113" i="2"/>
  <c r="C111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H104" i="2"/>
  <c r="E104" i="2"/>
  <c r="E101" i="2"/>
  <c r="E102" i="2"/>
  <c r="E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H101" i="2"/>
  <c r="H102" i="2"/>
  <c r="H100" i="2"/>
  <c r="D104" i="2"/>
  <c r="D101" i="2"/>
  <c r="D102" i="2"/>
  <c r="D100" i="2"/>
  <c r="C104" i="2"/>
  <c r="C101" i="2"/>
  <c r="C102" i="2"/>
  <c r="C100" i="2"/>
  <c r="B104" i="2"/>
  <c r="B101" i="2"/>
  <c r="B102" i="2"/>
  <c r="B100" i="2"/>
  <c r="B115" i="2" l="1"/>
  <c r="AG115" i="2" s="1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B114" i="2" s="1"/>
  <c r="B113" i="2"/>
  <c r="AG113" i="2" s="1"/>
  <c r="AD110" i="2"/>
  <c r="Z110" i="2"/>
  <c r="V110" i="2"/>
  <c r="T110" i="2"/>
  <c r="R110" i="2"/>
  <c r="N110" i="2"/>
  <c r="J110" i="2"/>
  <c r="AC110" i="2"/>
  <c r="AB110" i="2"/>
  <c r="Y110" i="2"/>
  <c r="U110" i="2"/>
  <c r="Q110" i="2"/>
  <c r="M110" i="2"/>
  <c r="L110" i="2"/>
  <c r="I110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AE106" i="2"/>
  <c r="AD106" i="2"/>
  <c r="AC106" i="2"/>
  <c r="AC105" i="2" s="1"/>
  <c r="AB106" i="2"/>
  <c r="AA106" i="2"/>
  <c r="AA105" i="2" s="1"/>
  <c r="Z106" i="2"/>
  <c r="Y106" i="2"/>
  <c r="Y105" i="2" s="1"/>
  <c r="X106" i="2"/>
  <c r="X105" i="2" s="1"/>
  <c r="W106" i="2"/>
  <c r="V106" i="2"/>
  <c r="U106" i="2"/>
  <c r="U105" i="2" s="1"/>
  <c r="T106" i="2"/>
  <c r="T105" i="2" s="1"/>
  <c r="S106" i="2"/>
  <c r="R106" i="2"/>
  <c r="Q106" i="2"/>
  <c r="Q105" i="2" s="1"/>
  <c r="P106" i="2"/>
  <c r="P105" i="2" s="1"/>
  <c r="O106" i="2"/>
  <c r="N106" i="2"/>
  <c r="M106" i="2"/>
  <c r="M105" i="2" s="1"/>
  <c r="L106" i="2"/>
  <c r="L105" i="2" s="1"/>
  <c r="K106" i="2"/>
  <c r="K105" i="2" s="1"/>
  <c r="J106" i="2"/>
  <c r="I106" i="2"/>
  <c r="I105" i="2" s="1"/>
  <c r="H106" i="2"/>
  <c r="H105" i="2" s="1"/>
  <c r="AE105" i="2"/>
  <c r="W105" i="2"/>
  <c r="S105" i="2"/>
  <c r="O105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AD119" i="2"/>
  <c r="AC119" i="2"/>
  <c r="AA119" i="2"/>
  <c r="Y119" i="2"/>
  <c r="V119" i="2"/>
  <c r="U119" i="2"/>
  <c r="S119" i="2"/>
  <c r="Q119" i="2"/>
  <c r="N119" i="2"/>
  <c r="M119" i="2"/>
  <c r="K119" i="2"/>
  <c r="I119" i="2"/>
  <c r="AC118" i="2"/>
  <c r="AB118" i="2"/>
  <c r="AA118" i="2"/>
  <c r="Y118" i="2"/>
  <c r="X118" i="2"/>
  <c r="U118" i="2"/>
  <c r="T118" i="2"/>
  <c r="S118" i="2"/>
  <c r="Q118" i="2"/>
  <c r="P118" i="2"/>
  <c r="M118" i="2"/>
  <c r="L118" i="2"/>
  <c r="K118" i="2"/>
  <c r="I118" i="2"/>
  <c r="H118" i="2"/>
  <c r="AE117" i="2"/>
  <c r="AC117" i="2"/>
  <c r="AA117" i="2"/>
  <c r="Y117" i="2"/>
  <c r="W117" i="2"/>
  <c r="U117" i="2"/>
  <c r="S117" i="2"/>
  <c r="Q117" i="2"/>
  <c r="O117" i="2"/>
  <c r="M117" i="2"/>
  <c r="K117" i="2"/>
  <c r="I117" i="2"/>
  <c r="AB99" i="2"/>
  <c r="Y99" i="2"/>
  <c r="X99" i="2"/>
  <c r="T99" i="2"/>
  <c r="P99" i="2"/>
  <c r="L99" i="2"/>
  <c r="H99" i="2"/>
  <c r="AG98" i="2"/>
  <c r="E98" i="2"/>
  <c r="D98" i="2" s="1"/>
  <c r="C98" i="2"/>
  <c r="B98" i="2"/>
  <c r="AG97" i="2"/>
  <c r="E97" i="2"/>
  <c r="F97" i="2" s="1"/>
  <c r="C97" i="2"/>
  <c r="B97" i="2"/>
  <c r="E96" i="2"/>
  <c r="D96" i="2" s="1"/>
  <c r="C96" i="2"/>
  <c r="B96" i="2"/>
  <c r="AG96" i="2" s="1"/>
  <c r="E95" i="2"/>
  <c r="D95" i="2" s="1"/>
  <c r="C95" i="2"/>
  <c r="C94" i="2" s="1"/>
  <c r="B95" i="2"/>
  <c r="AG95" i="2" s="1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B94" i="2"/>
  <c r="AG93" i="2"/>
  <c r="E92" i="2"/>
  <c r="D92" i="2" s="1"/>
  <c r="C92" i="2"/>
  <c r="B92" i="2"/>
  <c r="AG92" i="2" s="1"/>
  <c r="AG91" i="2"/>
  <c r="E91" i="2"/>
  <c r="F91" i="2" s="1"/>
  <c r="D91" i="2"/>
  <c r="C91" i="2"/>
  <c r="B91" i="2"/>
  <c r="E90" i="2"/>
  <c r="D90" i="2" s="1"/>
  <c r="C90" i="2"/>
  <c r="B90" i="2"/>
  <c r="AG90" i="2" s="1"/>
  <c r="E89" i="2"/>
  <c r="D89" i="2" s="1"/>
  <c r="C89" i="2"/>
  <c r="C88" i="2" s="1"/>
  <c r="B89" i="2"/>
  <c r="AG89" i="2" s="1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AG87" i="2"/>
  <c r="E86" i="2"/>
  <c r="D86" i="2"/>
  <c r="C86" i="2"/>
  <c r="B86" i="2"/>
  <c r="AG86" i="2" s="1"/>
  <c r="E85" i="2"/>
  <c r="C85" i="2"/>
  <c r="B85" i="2"/>
  <c r="AG85" i="2" s="1"/>
  <c r="E84" i="2"/>
  <c r="D84" i="2"/>
  <c r="C84" i="2"/>
  <c r="B84" i="2"/>
  <c r="AG84" i="2" s="1"/>
  <c r="E83" i="2"/>
  <c r="D83" i="2"/>
  <c r="C83" i="2"/>
  <c r="C82" i="2" s="1"/>
  <c r="B83" i="2"/>
  <c r="AG83" i="2" s="1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AG81" i="2"/>
  <c r="AG80" i="2"/>
  <c r="AG79" i="2"/>
  <c r="E78" i="2"/>
  <c r="D78" i="2"/>
  <c r="C78" i="2"/>
  <c r="B78" i="2"/>
  <c r="AG78" i="2" s="1"/>
  <c r="E77" i="2"/>
  <c r="C77" i="2"/>
  <c r="B77" i="2"/>
  <c r="AG77" i="2" s="1"/>
  <c r="E76" i="2"/>
  <c r="D76" i="2" s="1"/>
  <c r="C76" i="2"/>
  <c r="B76" i="2"/>
  <c r="E75" i="2"/>
  <c r="D75" i="2" s="1"/>
  <c r="C75" i="2"/>
  <c r="B75" i="2"/>
  <c r="AG75" i="2" s="1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E74" i="2"/>
  <c r="AG73" i="2"/>
  <c r="E72" i="2"/>
  <c r="D72" i="2"/>
  <c r="C72" i="2"/>
  <c r="B72" i="2"/>
  <c r="AG72" i="2" s="1"/>
  <c r="E71" i="2"/>
  <c r="F71" i="2" s="1"/>
  <c r="C71" i="2"/>
  <c r="B71" i="2"/>
  <c r="AG71" i="2" s="1"/>
  <c r="E70" i="2"/>
  <c r="D70" i="2"/>
  <c r="C70" i="2"/>
  <c r="B70" i="2"/>
  <c r="E69" i="2"/>
  <c r="D69" i="2"/>
  <c r="C69" i="2"/>
  <c r="C68" i="2" s="1"/>
  <c r="B69" i="2"/>
  <c r="AG69" i="2" s="1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AG67" i="2"/>
  <c r="E66" i="2"/>
  <c r="D66" i="2"/>
  <c r="C66" i="2"/>
  <c r="B66" i="2"/>
  <c r="AG66" i="2" s="1"/>
  <c r="E65" i="2"/>
  <c r="D65" i="2"/>
  <c r="C65" i="2"/>
  <c r="G65" i="2" s="1"/>
  <c r="B65" i="2"/>
  <c r="F65" i="2" s="1"/>
  <c r="E64" i="2"/>
  <c r="C64" i="2"/>
  <c r="B64" i="2"/>
  <c r="AG64" i="2" s="1"/>
  <c r="E63" i="2"/>
  <c r="D63" i="2" s="1"/>
  <c r="C63" i="2"/>
  <c r="B63" i="2"/>
  <c r="AG63" i="2" s="1"/>
  <c r="F62" i="2"/>
  <c r="E62" i="2"/>
  <c r="C62" i="2"/>
  <c r="B62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AG60" i="2"/>
  <c r="AG59" i="2"/>
  <c r="AG58" i="2"/>
  <c r="E57" i="2"/>
  <c r="C57" i="2"/>
  <c r="B57" i="2"/>
  <c r="E56" i="2"/>
  <c r="F56" i="2" s="1"/>
  <c r="D56" i="2"/>
  <c r="C56" i="2"/>
  <c r="B56" i="2"/>
  <c r="E55" i="2"/>
  <c r="C55" i="2"/>
  <c r="B55" i="2"/>
  <c r="E54" i="2"/>
  <c r="D54" i="2"/>
  <c r="C54" i="2"/>
  <c r="G54" i="2" s="1"/>
  <c r="B54" i="2"/>
  <c r="E53" i="2"/>
  <c r="F53" i="2" s="1"/>
  <c r="C53" i="2"/>
  <c r="C52" i="2" s="1"/>
  <c r="B53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0" i="2"/>
  <c r="E50" i="2"/>
  <c r="D50" i="2" s="1"/>
  <c r="C50" i="2"/>
  <c r="B50" i="2"/>
  <c r="AG50" i="2" s="1"/>
  <c r="E49" i="2"/>
  <c r="D49" i="2" s="1"/>
  <c r="C49" i="2"/>
  <c r="G49" i="2" s="1"/>
  <c r="B49" i="2"/>
  <c r="AG49" i="2" s="1"/>
  <c r="E48" i="2"/>
  <c r="C48" i="2"/>
  <c r="B48" i="2"/>
  <c r="AG47" i="2"/>
  <c r="E47" i="2"/>
  <c r="C47" i="2"/>
  <c r="B47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C46" i="2"/>
  <c r="AG45" i="2"/>
  <c r="E44" i="2"/>
  <c r="F44" i="2" s="1"/>
  <c r="C44" i="2"/>
  <c r="B44" i="2"/>
  <c r="AG44" i="2" s="1"/>
  <c r="F43" i="2"/>
  <c r="E43" i="2"/>
  <c r="D43" i="2" s="1"/>
  <c r="C43" i="2"/>
  <c r="B43" i="2"/>
  <c r="AG42" i="2"/>
  <c r="E42" i="2"/>
  <c r="G42" i="2" s="1"/>
  <c r="C42" i="2"/>
  <c r="B42" i="2"/>
  <c r="AG41" i="2"/>
  <c r="E41" i="2"/>
  <c r="C41" i="2"/>
  <c r="B41" i="2"/>
  <c r="E40" i="2"/>
  <c r="D40" i="2" s="1"/>
  <c r="C40" i="2"/>
  <c r="C39" i="2" s="1"/>
  <c r="B40" i="2"/>
  <c r="B39" i="2" s="1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AG38" i="2"/>
  <c r="AG37" i="2"/>
  <c r="E37" i="2"/>
  <c r="F37" i="2" s="1"/>
  <c r="C37" i="2"/>
  <c r="B37" i="2"/>
  <c r="E36" i="2"/>
  <c r="D36" i="2" s="1"/>
  <c r="C36" i="2"/>
  <c r="B36" i="2"/>
  <c r="E35" i="2"/>
  <c r="G35" i="2" s="1"/>
  <c r="D35" i="2"/>
  <c r="C35" i="2"/>
  <c r="B35" i="2"/>
  <c r="AG34" i="2"/>
  <c r="E34" i="2"/>
  <c r="F34" i="2" s="1"/>
  <c r="C34" i="2"/>
  <c r="B34" i="2"/>
  <c r="E33" i="2"/>
  <c r="D33" i="2"/>
  <c r="C33" i="2"/>
  <c r="B33" i="2"/>
  <c r="AG33" i="2" s="1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AG31" i="2"/>
  <c r="E30" i="2"/>
  <c r="C30" i="2"/>
  <c r="B30" i="2"/>
  <c r="AG30" i="2" s="1"/>
  <c r="E29" i="2"/>
  <c r="D29" i="2" s="1"/>
  <c r="C29" i="2"/>
  <c r="B29" i="2"/>
  <c r="E28" i="2"/>
  <c r="D28" i="2"/>
  <c r="C28" i="2"/>
  <c r="B28" i="2"/>
  <c r="AG28" i="2" s="1"/>
  <c r="E27" i="2"/>
  <c r="C27" i="2"/>
  <c r="C25" i="2" s="1"/>
  <c r="B27" i="2"/>
  <c r="AG27" i="2" s="1"/>
  <c r="E26" i="2"/>
  <c r="D26" i="2"/>
  <c r="C26" i="2"/>
  <c r="B26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AG24" i="2"/>
  <c r="AG23" i="2"/>
  <c r="E22" i="2"/>
  <c r="G22" i="2" s="1"/>
  <c r="D22" i="2"/>
  <c r="C22" i="2"/>
  <c r="B22" i="2"/>
  <c r="AG21" i="2"/>
  <c r="E21" i="2"/>
  <c r="F21" i="2" s="1"/>
  <c r="C21" i="2"/>
  <c r="B21" i="2"/>
  <c r="E20" i="2"/>
  <c r="D20" i="2"/>
  <c r="C20" i="2"/>
  <c r="B20" i="2"/>
  <c r="AG20" i="2" s="1"/>
  <c r="E19" i="2"/>
  <c r="D19" i="2" s="1"/>
  <c r="C19" i="2"/>
  <c r="C18" i="2" s="1"/>
  <c r="B19" i="2"/>
  <c r="AG19" i="2" s="1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AG17" i="2"/>
  <c r="E16" i="2"/>
  <c r="D16" i="2" s="1"/>
  <c r="C16" i="2"/>
  <c r="B16" i="2"/>
  <c r="AG16" i="2" s="1"/>
  <c r="AG15" i="2"/>
  <c r="E15" i="2"/>
  <c r="D15" i="2" s="1"/>
  <c r="C15" i="2"/>
  <c r="B15" i="2"/>
  <c r="E14" i="2"/>
  <c r="D14" i="2" s="1"/>
  <c r="C14" i="2"/>
  <c r="B14" i="2"/>
  <c r="E13" i="2"/>
  <c r="C13" i="2"/>
  <c r="B13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AG11" i="2"/>
  <c r="Y116" i="2" l="1"/>
  <c r="O119" i="2"/>
  <c r="W119" i="2"/>
  <c r="AE119" i="2"/>
  <c r="G44" i="2"/>
  <c r="AB105" i="2"/>
  <c r="F22" i="2"/>
  <c r="AG22" i="2"/>
  <c r="B25" i="2"/>
  <c r="AG25" i="2" s="1"/>
  <c r="AG26" i="2"/>
  <c r="F35" i="2"/>
  <c r="AG35" i="2"/>
  <c r="G43" i="2"/>
  <c r="F54" i="2"/>
  <c r="G56" i="2"/>
  <c r="C61" i="2"/>
  <c r="E68" i="2"/>
  <c r="C74" i="2"/>
  <c r="D88" i="2"/>
  <c r="AG94" i="2"/>
  <c r="Q99" i="2"/>
  <c r="Q116" i="2" s="1"/>
  <c r="P110" i="2"/>
  <c r="X110" i="2"/>
  <c r="AG39" i="2"/>
  <c r="AG40" i="2"/>
  <c r="E32" i="2"/>
  <c r="B74" i="2"/>
  <c r="AG74" i="2" s="1"/>
  <c r="G20" i="2"/>
  <c r="G21" i="2"/>
  <c r="G33" i="2"/>
  <c r="C32" i="2"/>
  <c r="G37" i="2"/>
  <c r="G40" i="2"/>
  <c r="F41" i="2"/>
  <c r="D44" i="2"/>
  <c r="F50" i="2"/>
  <c r="F64" i="2"/>
  <c r="B68" i="2"/>
  <c r="AG68" i="2" s="1"/>
  <c r="F77" i="2"/>
  <c r="E82" i="2"/>
  <c r="G82" i="2" s="1"/>
  <c r="G91" i="2"/>
  <c r="I99" i="2"/>
  <c r="I116" i="2" s="1"/>
  <c r="J105" i="2"/>
  <c r="N105" i="2"/>
  <c r="R105" i="2"/>
  <c r="V105" i="2"/>
  <c r="Z105" i="2"/>
  <c r="AD105" i="2"/>
  <c r="J119" i="2"/>
  <c r="R119" i="2"/>
  <c r="Z119" i="2"/>
  <c r="B88" i="2"/>
  <c r="AG88" i="2" s="1"/>
  <c r="B112" i="2"/>
  <c r="AG112" i="2" s="1"/>
  <c r="D114" i="2"/>
  <c r="D103" i="2"/>
  <c r="G32" i="2"/>
  <c r="E106" i="2"/>
  <c r="B107" i="2"/>
  <c r="AG107" i="2" s="1"/>
  <c r="F14" i="2"/>
  <c r="C108" i="2"/>
  <c r="C119" i="2"/>
  <c r="G15" i="2"/>
  <c r="D109" i="2"/>
  <c r="F20" i="2"/>
  <c r="F28" i="2"/>
  <c r="C114" i="2"/>
  <c r="C103" i="2"/>
  <c r="G29" i="2"/>
  <c r="F115" i="2"/>
  <c r="F33" i="2"/>
  <c r="G34" i="2"/>
  <c r="G47" i="2"/>
  <c r="F47" i="2"/>
  <c r="E46" i="2"/>
  <c r="D48" i="2"/>
  <c r="G48" i="2"/>
  <c r="D55" i="2"/>
  <c r="G55" i="2"/>
  <c r="AG70" i="2"/>
  <c r="E12" i="2"/>
  <c r="B106" i="2"/>
  <c r="F13" i="2"/>
  <c r="C107" i="2"/>
  <c r="G14" i="2"/>
  <c r="E109" i="2"/>
  <c r="E18" i="2"/>
  <c r="F19" i="2"/>
  <c r="D21" i="2"/>
  <c r="D108" i="2" s="1"/>
  <c r="F27" i="2"/>
  <c r="G28" i="2"/>
  <c r="F30" i="2"/>
  <c r="B32" i="2"/>
  <c r="AG32" i="2" s="1"/>
  <c r="D34" i="2"/>
  <c r="D32" i="2" s="1"/>
  <c r="F36" i="2"/>
  <c r="D37" i="2"/>
  <c r="G41" i="2"/>
  <c r="D42" i="2"/>
  <c r="F48" i="2"/>
  <c r="B52" i="2"/>
  <c r="F55" i="2"/>
  <c r="D57" i="2"/>
  <c r="G57" i="2"/>
  <c r="AG62" i="2"/>
  <c r="B61" i="2"/>
  <c r="AG61" i="2" s="1"/>
  <c r="AG76" i="2"/>
  <c r="F57" i="2"/>
  <c r="D85" i="2"/>
  <c r="D82" i="2" s="1"/>
  <c r="G85" i="2"/>
  <c r="D64" i="2"/>
  <c r="G64" i="2"/>
  <c r="D77" i="2"/>
  <c r="D74" i="2" s="1"/>
  <c r="G77" i="2"/>
  <c r="B12" i="2"/>
  <c r="AG12" i="2" s="1"/>
  <c r="C106" i="2"/>
  <c r="G13" i="2"/>
  <c r="D107" i="2"/>
  <c r="AG14" i="2"/>
  <c r="E108" i="2"/>
  <c r="B109" i="2"/>
  <c r="AG109" i="2" s="1"/>
  <c r="F16" i="2"/>
  <c r="B18" i="2"/>
  <c r="AG18" i="2" s="1"/>
  <c r="G19" i="2"/>
  <c r="E25" i="2"/>
  <c r="F26" i="2"/>
  <c r="G112" i="2"/>
  <c r="G27" i="2"/>
  <c r="E114" i="2"/>
  <c r="E103" i="2"/>
  <c r="G115" i="2"/>
  <c r="G30" i="2"/>
  <c r="G36" i="2"/>
  <c r="E39" i="2"/>
  <c r="F40" i="2"/>
  <c r="AG48" i="2"/>
  <c r="B46" i="2"/>
  <c r="AG46" i="2" s="1"/>
  <c r="F49" i="2"/>
  <c r="C12" i="2"/>
  <c r="D13" i="2"/>
  <c r="AG13" i="2"/>
  <c r="E107" i="2"/>
  <c r="B108" i="2"/>
  <c r="AG108" i="2" s="1"/>
  <c r="F15" i="2"/>
  <c r="C109" i="2"/>
  <c r="G16" i="2"/>
  <c r="G26" i="2"/>
  <c r="D27" i="2"/>
  <c r="D25" i="2" s="1"/>
  <c r="B103" i="2"/>
  <c r="F29" i="2"/>
  <c r="D30" i="2"/>
  <c r="D41" i="2"/>
  <c r="D39" i="2" s="1"/>
  <c r="F42" i="2"/>
  <c r="D47" i="2"/>
  <c r="D46" i="2" s="1"/>
  <c r="E52" i="2"/>
  <c r="D53" i="2"/>
  <c r="D52" i="2" s="1"/>
  <c r="G53" i="2"/>
  <c r="E61" i="2"/>
  <c r="D62" i="2"/>
  <c r="G62" i="2"/>
  <c r="G66" i="2"/>
  <c r="F66" i="2"/>
  <c r="D71" i="2"/>
  <c r="D68" i="2" s="1"/>
  <c r="G71" i="2"/>
  <c r="B82" i="2"/>
  <c r="F85" i="2"/>
  <c r="E88" i="2"/>
  <c r="G97" i="2"/>
  <c r="P116" i="2"/>
  <c r="X116" i="2"/>
  <c r="H117" i="2"/>
  <c r="P117" i="2"/>
  <c r="X117" i="2"/>
  <c r="E94" i="2"/>
  <c r="D97" i="2"/>
  <c r="D94" i="2" s="1"/>
  <c r="K110" i="2"/>
  <c r="O110" i="2"/>
  <c r="S110" i="2"/>
  <c r="W110" i="2"/>
  <c r="AA110" i="2"/>
  <c r="AE110" i="2"/>
  <c r="L116" i="2"/>
  <c r="T116" i="2"/>
  <c r="AB116" i="2"/>
  <c r="J117" i="2"/>
  <c r="J99" i="2"/>
  <c r="J116" i="2" s="1"/>
  <c r="N117" i="2"/>
  <c r="N99" i="2"/>
  <c r="N116" i="2" s="1"/>
  <c r="R117" i="2"/>
  <c r="R99" i="2"/>
  <c r="R116" i="2" s="1"/>
  <c r="V117" i="2"/>
  <c r="V99" i="2"/>
  <c r="V116" i="2" s="1"/>
  <c r="Z117" i="2"/>
  <c r="Z99" i="2"/>
  <c r="Z116" i="2" s="1"/>
  <c r="AD117" i="2"/>
  <c r="AD99" i="2"/>
  <c r="AD116" i="2" s="1"/>
  <c r="J118" i="2"/>
  <c r="N118" i="2"/>
  <c r="R118" i="2"/>
  <c r="V118" i="2"/>
  <c r="Z118" i="2"/>
  <c r="AD118" i="2"/>
  <c r="H110" i="2"/>
  <c r="H116" i="2" s="1"/>
  <c r="L117" i="2"/>
  <c r="T117" i="2"/>
  <c r="AB117" i="2"/>
  <c r="O118" i="2"/>
  <c r="W118" i="2"/>
  <c r="AE118" i="2"/>
  <c r="M99" i="2"/>
  <c r="M116" i="2" s="1"/>
  <c r="U99" i="2"/>
  <c r="U116" i="2" s="1"/>
  <c r="AC99" i="2"/>
  <c r="AC116" i="2" s="1"/>
  <c r="K99" i="2"/>
  <c r="K116" i="2" s="1"/>
  <c r="O99" i="2"/>
  <c r="O116" i="2" s="1"/>
  <c r="S99" i="2"/>
  <c r="W99" i="2"/>
  <c r="AA99" i="2"/>
  <c r="AA116" i="2" s="1"/>
  <c r="AE99" i="2"/>
  <c r="AE116" i="2" s="1"/>
  <c r="H119" i="2"/>
  <c r="L119" i="2"/>
  <c r="P119" i="2"/>
  <c r="T119" i="2"/>
  <c r="X119" i="2"/>
  <c r="AB119" i="2"/>
  <c r="B111" i="2"/>
  <c r="S116" i="2" l="1"/>
  <c r="F112" i="2"/>
  <c r="C110" i="2"/>
  <c r="G101" i="2"/>
  <c r="E118" i="2"/>
  <c r="F101" i="2"/>
  <c r="F39" i="2"/>
  <c r="G39" i="2"/>
  <c r="G103" i="2"/>
  <c r="F103" i="2"/>
  <c r="F102" i="2"/>
  <c r="G102" i="2"/>
  <c r="E119" i="2"/>
  <c r="G111" i="2"/>
  <c r="F111" i="2"/>
  <c r="E110" i="2"/>
  <c r="G18" i="2"/>
  <c r="F18" i="2"/>
  <c r="C118" i="2"/>
  <c r="B105" i="2"/>
  <c r="AG105" i="2" s="1"/>
  <c r="AG106" i="2"/>
  <c r="F46" i="2"/>
  <c r="G46" i="2"/>
  <c r="G106" i="2"/>
  <c r="F106" i="2"/>
  <c r="E105" i="2"/>
  <c r="G94" i="2"/>
  <c r="F94" i="2"/>
  <c r="G88" i="2"/>
  <c r="F88" i="2"/>
  <c r="F113" i="2"/>
  <c r="G113" i="2"/>
  <c r="G114" i="2"/>
  <c r="F114" i="2"/>
  <c r="G108" i="2"/>
  <c r="F108" i="2"/>
  <c r="F109" i="2"/>
  <c r="G109" i="2"/>
  <c r="G12" i="2"/>
  <c r="F12" i="2"/>
  <c r="AG101" i="2"/>
  <c r="B118" i="2"/>
  <c r="AG118" i="2" s="1"/>
  <c r="AG111" i="2"/>
  <c r="B110" i="2"/>
  <c r="AG110" i="2" s="1"/>
  <c r="D61" i="2"/>
  <c r="G52" i="2"/>
  <c r="F52" i="2"/>
  <c r="D120" i="2"/>
  <c r="B119" i="2"/>
  <c r="AG119" i="2" s="1"/>
  <c r="AG102" i="2"/>
  <c r="D106" i="2"/>
  <c r="D105" i="2" s="1"/>
  <c r="D12" i="2"/>
  <c r="F25" i="2"/>
  <c r="G25" i="2"/>
  <c r="B120" i="2"/>
  <c r="AG120" i="2" s="1"/>
  <c r="AG104" i="2"/>
  <c r="C99" i="2"/>
  <c r="C117" i="2"/>
  <c r="E120" i="2"/>
  <c r="G104" i="2"/>
  <c r="F104" i="2"/>
  <c r="D18" i="2"/>
  <c r="D119" i="2"/>
  <c r="W116" i="2"/>
  <c r="AG82" i="2"/>
  <c r="F82" i="2"/>
  <c r="G61" i="2"/>
  <c r="F61" i="2"/>
  <c r="C120" i="2"/>
  <c r="G107" i="2"/>
  <c r="F107" i="2"/>
  <c r="D118" i="2"/>
  <c r="C105" i="2"/>
  <c r="F32" i="2"/>
  <c r="AG100" i="2"/>
  <c r="B99" i="2"/>
  <c r="B117" i="2"/>
  <c r="AG117" i="2" s="1"/>
  <c r="E117" i="2"/>
  <c r="G100" i="2"/>
  <c r="F100" i="2"/>
  <c r="E99" i="2"/>
  <c r="G99" i="2" l="1"/>
  <c r="E116" i="2"/>
  <c r="F99" i="2"/>
  <c r="C116" i="2"/>
  <c r="G110" i="2"/>
  <c r="F110" i="2"/>
  <c r="B116" i="2"/>
  <c r="AG116" i="2" s="1"/>
  <c r="AG99" i="2"/>
  <c r="D117" i="2"/>
  <c r="D99" i="2"/>
  <c r="D110" i="2"/>
  <c r="F105" i="2"/>
  <c r="G105" i="2"/>
  <c r="D116" i="2" l="1"/>
</calcChain>
</file>

<file path=xl/sharedStrings.xml><?xml version="1.0" encoding="utf-8"?>
<sst xmlns="http://schemas.openxmlformats.org/spreadsheetml/2006/main" count="157" uniqueCount="51">
  <si>
    <t>Комплексный план (сетевой график) по реализации муниципальной программы  "Развитие жилищной сферы в городе Когалыме"</t>
  </si>
  <si>
    <t>Основные мероприятия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</si>
  <si>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</si>
  <si>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</si>
  <si>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</si>
  <si>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</si>
  <si>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</si>
  <si>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</si>
  <si>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</si>
  <si>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</si>
  <si>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</si>
  <si>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</si>
  <si>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</si>
  <si>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</si>
  <si>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</si>
  <si>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</si>
  <si>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</si>
  <si>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</si>
  <si>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</si>
  <si>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</si>
  <si>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</si>
  <si>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</si>
  <si>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факт</t>
  </si>
  <si>
    <t>план</t>
  </si>
  <si>
    <t>Подпрограмма 1. "Содействие развитию жилищного строительства"</t>
  </si>
  <si>
    <t>Проектная часть</t>
  </si>
  <si>
    <t>П.1.1. Портфель проектов «Жилье и городская среда», региональный проект «Жилье»  (I, III, 4)</t>
  </si>
  <si>
    <t>Всего</t>
  </si>
  <si>
    <t>федеральный бюджет</t>
  </si>
  <si>
    <t>бюджет автономного округа</t>
  </si>
  <si>
    <t>бюджет города Когалыма</t>
  </si>
  <si>
    <t>привлеченные средства</t>
  </si>
  <si>
    <t xml:space="preserve">П.1.2. Портфель проектов «Жилье и городская среда», региональный проект«Обеспечение устойчивого сокращения непригодного для проживания жилищного фонда» (II, 6)
</t>
  </si>
  <si>
    <t>Процессная часть</t>
  </si>
  <si>
    <t>1.1. Реализация полномочий в области градостроительной деятельности (I,II)</t>
  </si>
  <si>
    <t>в т.ч. бюджет города Когалыма в части софинансирования</t>
  </si>
  <si>
    <t>1.2. Приобретение жилья в целях реализации полномочий органов местного самоуправления в сфере жилищных отношений (I,III,4,2,7)</t>
  </si>
  <si>
    <t>1.3. Освобождение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строительства.(6)</t>
  </si>
  <si>
    <t>1.4. Проектирование и строительство систем инженерной инфраструктуры в целях обеспечения инженерной подготовки земельных участков, предназначенных для жилищного строительства</t>
  </si>
  <si>
    <t>1.5. Мероприятие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</si>
  <si>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Подпрограмма 2. "Обеспечение мерами финансовой поддержки по улучшению жилищных условий отдельных категорий граждан"</t>
  </si>
  <si>
    <t>2.1. «Обеспечение жильем молодых семей» государственной программы Российской Федерации «Обеспечение доступным и комфортным жильем и коммунальными услугами граждан Российской Федерации» (3,1,7)</t>
  </si>
  <si>
    <t>2.2. 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года.(3,1,7)</t>
  </si>
  <si>
    <t>2.3. Реализация полномочий по обеспечению жилыми помещениями отдельных категорий граждан (1,7)</t>
  </si>
  <si>
    <t>Подпрограмма 3. "Организационное обеспечение деятельности структурных подразделений Администрации города Когалыма и казенных учреждений города Когалыма"</t>
  </si>
  <si>
    <t>3.1. Обеспечение деятельности отдела архитектуры и градостроительства Администрации города Когалыма(I-IV)</t>
  </si>
  <si>
    <t>3.2. Обеспечение деятельности управления по жилищной политике Администрации города Когалыма (I-IV)</t>
  </si>
  <si>
    <t>3.3. Обеспечение деятельности Муниципального казённого учреждения «Управление капитального строительства города Когалыма» (I-IV)</t>
  </si>
  <si>
    <t>ИТОГО по программе, в том числе</t>
  </si>
  <si>
    <t>ПРОЕКТНАЯ ЧАСТЬ в целом по муниципальной программе</t>
  </si>
  <si>
    <t>ПРОЦЕССНАЯ ЧАСТЬ в целом по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</si>
</sst>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[Red]\-#,##0.0\ "/>
    <numFmt numFmtId="165" formatCode="#,##0_ ;[Red]\-#,##0\ "/>
    <numFmt numFmtId="166" formatCode="#,##0.00_ ;[Red]\-#,##0.00\ "/>
    <numFmt numFmtId="167" formatCode="#,##0.000\ _₽"/>
    <numFmt numFmtId="168" formatCode="#,##0.0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ABF3CC"/>
        <bgColor indexed="64"/>
      </patternFill>
    </fill>
    <fill>
      <patternFill patternType="solid">
        <fgColor rgb="FF6CF4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Fill="1"/>
    <xf numFmtId="0" fontId="5" fillId="0" borderId="1" xfId="0" applyFont="1" applyFill="1" applyBorder="1"/>
    <xf numFmtId="2" fontId="5" fillId="0" borderId="0" xfId="0" applyNumberFormat="1" applyFont="1" applyFill="1"/>
    <xf numFmtId="0" fontId="5" fillId="0" borderId="0" xfId="0" applyFont="1" applyFill="1"/>
    <xf numFmtId="167" fontId="6" fillId="0" borderId="1" xfId="0" applyNumberFormat="1" applyFont="1" applyFill="1" applyBorder="1" applyAlignment="1">
      <alignment horizontal="left" wrapText="1"/>
    </xf>
    <xf numFmtId="168" fontId="6" fillId="0" borderId="1" xfId="0" applyNumberFormat="1" applyFont="1" applyFill="1" applyBorder="1" applyAlignment="1">
      <alignment horizontal="right" wrapText="1"/>
    </xf>
    <xf numFmtId="168" fontId="6" fillId="0" borderId="1" xfId="0" applyNumberFormat="1" applyFont="1" applyFill="1" applyBorder="1" applyAlignment="1">
      <alignment vertical="center" wrapText="1"/>
    </xf>
    <xf numFmtId="167" fontId="7" fillId="0" borderId="1" xfId="0" applyNumberFormat="1" applyFont="1" applyFill="1" applyBorder="1" applyAlignment="1">
      <alignment horizontal="left" wrapText="1"/>
    </xf>
    <xf numFmtId="168" fontId="7" fillId="0" borderId="1" xfId="0" applyNumberFormat="1" applyFont="1" applyFill="1" applyBorder="1" applyAlignment="1">
      <alignment horizontal="right" wrapText="1"/>
    </xf>
    <xf numFmtId="167" fontId="7" fillId="0" borderId="1" xfId="0" applyNumberFormat="1" applyFont="1" applyFill="1" applyBorder="1" applyAlignment="1">
      <alignment horizontal="right" wrapText="1"/>
    </xf>
    <xf numFmtId="168" fontId="7" fillId="0" borderId="1" xfId="0" applyNumberFormat="1" applyFont="1" applyFill="1" applyBorder="1" applyAlignment="1">
      <alignment horizontal="left" wrapText="1"/>
    </xf>
    <xf numFmtId="2" fontId="5" fillId="0" borderId="0" xfId="0" applyNumberFormat="1" applyFont="1"/>
    <xf numFmtId="167" fontId="6" fillId="3" borderId="1" xfId="0" applyNumberFormat="1" applyFont="1" applyFill="1" applyBorder="1" applyAlignment="1">
      <alignment horizontal="left" wrapText="1"/>
    </xf>
    <xf numFmtId="168" fontId="6" fillId="3" borderId="1" xfId="0" applyNumberFormat="1" applyFont="1" applyFill="1" applyBorder="1" applyAlignment="1">
      <alignment horizontal="right" wrapText="1"/>
    </xf>
    <xf numFmtId="167" fontId="7" fillId="0" borderId="1" xfId="0" applyNumberFormat="1" applyFont="1" applyFill="1" applyBorder="1" applyAlignment="1">
      <alignment horizontal="left" vertical="center" wrapText="1"/>
    </xf>
    <xf numFmtId="4" fontId="5" fillId="0" borderId="0" xfId="0" applyNumberFormat="1" applyFont="1"/>
    <xf numFmtId="0" fontId="5" fillId="0" borderId="0" xfId="0" applyFont="1" applyAlignment="1">
      <alignment horizontal="right"/>
    </xf>
    <xf numFmtId="0" fontId="9" fillId="0" borderId="0" xfId="0" applyNumberFormat="1" applyFont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top" wrapText="1"/>
    </xf>
    <xf numFmtId="4" fontId="10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/>
    <xf numFmtId="0" fontId="9" fillId="0" borderId="0" xfId="0" applyFont="1" applyFill="1" applyAlignment="1">
      <alignment horizontal="justify" vertical="center" wrapText="1"/>
    </xf>
    <xf numFmtId="0" fontId="9" fillId="0" borderId="0" xfId="0" applyNumberFormat="1" applyFont="1" applyFill="1" applyAlignment="1">
      <alignment vertical="center" wrapText="1"/>
    </xf>
    <xf numFmtId="0" fontId="9" fillId="0" borderId="0" xfId="0" applyNumberFormat="1" applyFont="1" applyFill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7" fontId="6" fillId="4" borderId="1" xfId="0" applyNumberFormat="1" applyFont="1" applyFill="1" applyBorder="1" applyAlignment="1">
      <alignment horizontal="left" wrapText="1"/>
    </xf>
    <xf numFmtId="168" fontId="6" fillId="4" borderId="1" xfId="0" applyNumberFormat="1" applyFont="1" applyFill="1" applyBorder="1" applyAlignment="1">
      <alignment horizontal="right" wrapText="1"/>
    </xf>
    <xf numFmtId="168" fontId="6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/>
    <xf numFmtId="167" fontId="7" fillId="4" borderId="1" xfId="0" applyNumberFormat="1" applyFont="1" applyFill="1" applyBorder="1" applyAlignment="1">
      <alignment horizontal="left" wrapText="1"/>
    </xf>
    <xf numFmtId="168" fontId="7" fillId="4" borderId="1" xfId="0" applyNumberFormat="1" applyFont="1" applyFill="1" applyBorder="1" applyAlignment="1">
      <alignment horizontal="right" wrapText="1"/>
    </xf>
    <xf numFmtId="167" fontId="7" fillId="4" borderId="1" xfId="0" applyNumberFormat="1" applyFont="1" applyFill="1" applyBorder="1" applyAlignment="1">
      <alignment horizontal="right" wrapText="1"/>
    </xf>
    <xf numFmtId="168" fontId="6" fillId="4" borderId="1" xfId="0" applyNumberFormat="1" applyFont="1" applyFill="1" applyBorder="1" applyAlignment="1">
      <alignment horizontal="left" wrapText="1"/>
    </xf>
    <xf numFmtId="168" fontId="7" fillId="4" borderId="1" xfId="0" applyNumberFormat="1" applyFont="1" applyFill="1" applyBorder="1" applyAlignment="1">
      <alignment horizontal="left" wrapText="1"/>
    </xf>
    <xf numFmtId="168" fontId="7" fillId="4" borderId="1" xfId="0" applyNumberFormat="1" applyFont="1" applyFill="1" applyBorder="1" applyAlignment="1">
      <alignment wrapText="1"/>
    </xf>
    <xf numFmtId="167" fontId="6" fillId="0" borderId="2" xfId="0" applyNumberFormat="1" applyFont="1" applyFill="1" applyBorder="1" applyAlignment="1">
      <alignment horizontal="left" vertical="top" wrapText="1"/>
    </xf>
    <xf numFmtId="167" fontId="6" fillId="0" borderId="6" xfId="0" applyNumberFormat="1" applyFont="1" applyFill="1" applyBorder="1" applyAlignment="1">
      <alignment horizontal="left" vertical="top" wrapText="1"/>
    </xf>
    <xf numFmtId="167" fontId="6" fillId="0" borderId="3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4" fillId="0" borderId="0" xfId="1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left" vertical="top" wrapText="1"/>
    </xf>
    <xf numFmtId="167" fontId="6" fillId="4" borderId="6" xfId="0" applyNumberFormat="1" applyFont="1" applyFill="1" applyBorder="1" applyAlignment="1">
      <alignment horizontal="left" vertical="top" wrapText="1"/>
    </xf>
    <xf numFmtId="167" fontId="6" fillId="4" borderId="3" xfId="0" applyNumberFormat="1" applyFont="1" applyFill="1" applyBorder="1" applyAlignment="1">
      <alignment horizontal="left" vertical="top" wrapText="1"/>
    </xf>
    <xf numFmtId="166" fontId="6" fillId="2" borderId="6" xfId="3" applyNumberFormat="1" applyFont="1" applyFill="1" applyBorder="1" applyAlignment="1" applyProtection="1">
      <alignment horizontal="left" vertical="top" wrapText="1"/>
    </xf>
    <xf numFmtId="166" fontId="6" fillId="2" borderId="6" xfId="3" applyNumberFormat="1" applyFont="1" applyFill="1" applyBorder="1" applyAlignment="1" applyProtection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G130"/>
  <sheetViews>
    <sheetView tabSelected="1" zoomScale="60" zoomScaleNormal="60" workbookViewId="0">
      <pane xSplit="4" ySplit="7" topLeftCell="M8" activePane="bottomRight" state="frozen"/>
      <selection pane="topRight" activeCell="E1" sqref="E1"/>
      <selection pane="bottomLeft" activeCell="A8" sqref="A8"/>
      <selection pane="bottomRight" activeCell="T1" sqref="T1:U1"/>
    </sheetView>
  </sheetViews>
  <sheetFormatPr defaultColWidth="9.140625" defaultRowHeight="18.75" x14ac:dyDescent="0.3"/>
  <cols>
    <col min="1" max="1" width="45.42578125" style="1" customWidth="1"/>
    <col min="2" max="3" width="16.7109375" style="1" customWidth="1"/>
    <col min="4" max="4" width="14.5703125" style="1" customWidth="1"/>
    <col min="5" max="5" width="16.42578125" style="1" customWidth="1"/>
    <col min="6" max="6" width="12.42578125" style="1" customWidth="1"/>
    <col min="7" max="7" width="12.85546875" style="1" customWidth="1"/>
    <col min="8" max="8" width="17.7109375" style="1" customWidth="1"/>
    <col min="9" max="9" width="13.140625" style="1" customWidth="1"/>
    <col min="10" max="10" width="14.7109375" style="1" customWidth="1"/>
    <col min="11" max="12" width="15.140625" style="1" customWidth="1"/>
    <col min="13" max="13" width="14.85546875" style="1" customWidth="1"/>
    <col min="14" max="14" width="14.140625" style="1" customWidth="1"/>
    <col min="15" max="15" width="14.5703125" style="1" customWidth="1"/>
    <col min="16" max="16" width="17.28515625" style="1" customWidth="1"/>
    <col min="17" max="17" width="16.5703125" style="1" customWidth="1"/>
    <col min="18" max="19" width="15.5703125" style="1" customWidth="1"/>
    <col min="20" max="20" width="15.140625" style="1" customWidth="1"/>
    <col min="21" max="25" width="13.42578125" style="1" customWidth="1"/>
    <col min="26" max="26" width="15.5703125" style="1" customWidth="1"/>
    <col min="27" max="27" width="13.42578125" style="1" customWidth="1"/>
    <col min="28" max="28" width="15.140625" style="1" customWidth="1"/>
    <col min="29" max="29" width="13.42578125" style="1" customWidth="1"/>
    <col min="30" max="30" width="15.85546875" style="1" customWidth="1"/>
    <col min="31" max="31" width="13.42578125" style="1" customWidth="1"/>
    <col min="32" max="32" width="17.7109375" style="1" customWidth="1"/>
    <col min="33" max="33" width="15" style="1" hidden="1" customWidth="1"/>
    <col min="34" max="16384" width="9.140625" style="1"/>
  </cols>
  <sheetData>
    <row r="4" spans="1:33" x14ac:dyDescent="0.3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6" spans="1:33" ht="50.25" customHeight="1" x14ac:dyDescent="0.3">
      <c r="A6" s="53" t="s">
        <v>1</v>
      </c>
      <c r="B6" s="32" t="s">
        <v>2</v>
      </c>
      <c r="C6" s="32" t="s">
        <v>2</v>
      </c>
      <c r="D6" s="32" t="s">
        <v>3</v>
      </c>
      <c r="E6" s="32" t="s">
        <v>4</v>
      </c>
      <c r="F6" s="54" t="s">
        <v>5</v>
      </c>
      <c r="G6" s="55"/>
      <c r="H6" s="54" t="s">
        <v>6</v>
      </c>
      <c r="I6" s="56"/>
      <c r="J6" s="54" t="s">
        <v>7</v>
      </c>
      <c r="K6" s="56"/>
      <c r="L6" s="54" t="s">
        <v>8</v>
      </c>
      <c r="M6" s="56"/>
      <c r="N6" s="54" t="s">
        <v>9</v>
      </c>
      <c r="O6" s="56"/>
      <c r="P6" s="54" t="s">
        <v>10</v>
      </c>
      <c r="Q6" s="56"/>
      <c r="R6" s="54" t="s">
        <v>11</v>
      </c>
      <c r="S6" s="56"/>
      <c r="T6" s="54" t="s">
        <v>12</v>
      </c>
      <c r="U6" s="56"/>
      <c r="V6" s="54" t="s">
        <v>13</v>
      </c>
      <c r="W6" s="56"/>
      <c r="X6" s="54" t="s">
        <v>14</v>
      </c>
      <c r="Y6" s="56"/>
      <c r="Z6" s="54" t="s">
        <v>15</v>
      </c>
      <c r="AA6" s="56"/>
      <c r="AB6" s="54" t="s">
        <v>16</v>
      </c>
      <c r="AC6" s="56"/>
      <c r="AD6" s="59" t="s">
        <v>17</v>
      </c>
      <c r="AE6" s="59"/>
      <c r="AF6" s="57" t="s">
        <v>18</v>
      </c>
    </row>
    <row r="7" spans="1:33" ht="56.25" x14ac:dyDescent="0.3">
      <c r="A7" s="53"/>
      <c r="B7" s="2">
        <v>2024</v>
      </c>
      <c r="C7" s="3">
        <v>45474</v>
      </c>
      <c r="D7" s="3">
        <v>45474</v>
      </c>
      <c r="E7" s="3">
        <v>45474</v>
      </c>
      <c r="F7" s="4" t="s">
        <v>19</v>
      </c>
      <c r="G7" s="4" t="s">
        <v>20</v>
      </c>
      <c r="H7" s="5" t="s">
        <v>21</v>
      </c>
      <c r="I7" s="5" t="s">
        <v>22</v>
      </c>
      <c r="J7" s="5" t="s">
        <v>21</v>
      </c>
      <c r="K7" s="5" t="s">
        <v>22</v>
      </c>
      <c r="L7" s="5" t="s">
        <v>21</v>
      </c>
      <c r="M7" s="5" t="s">
        <v>22</v>
      </c>
      <c r="N7" s="5" t="s">
        <v>21</v>
      </c>
      <c r="O7" s="5" t="s">
        <v>22</v>
      </c>
      <c r="P7" s="5" t="s">
        <v>21</v>
      </c>
      <c r="Q7" s="5" t="s">
        <v>22</v>
      </c>
      <c r="R7" s="5" t="s">
        <v>21</v>
      </c>
      <c r="S7" s="5" t="s">
        <v>22</v>
      </c>
      <c r="T7" s="5" t="s">
        <v>21</v>
      </c>
      <c r="U7" s="5" t="s">
        <v>22</v>
      </c>
      <c r="V7" s="5" t="s">
        <v>21</v>
      </c>
      <c r="W7" s="5" t="s">
        <v>22</v>
      </c>
      <c r="X7" s="5" t="s">
        <v>21</v>
      </c>
      <c r="Y7" s="5" t="s">
        <v>22</v>
      </c>
      <c r="Z7" s="5" t="s">
        <v>21</v>
      </c>
      <c r="AA7" s="5" t="s">
        <v>22</v>
      </c>
      <c r="AB7" s="5" t="s">
        <v>21</v>
      </c>
      <c r="AC7" s="5" t="s">
        <v>22</v>
      </c>
      <c r="AD7" s="5" t="s">
        <v>23</v>
      </c>
      <c r="AE7" s="5" t="s">
        <v>22</v>
      </c>
      <c r="AF7" s="58"/>
    </row>
    <row r="8" spans="1:33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</row>
    <row r="9" spans="1:33" s="7" customFormat="1" ht="27.75" customHeight="1" x14ac:dyDescent="0.3">
      <c r="A9" s="63" t="s">
        <v>24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</row>
    <row r="10" spans="1:33" s="7" customFormat="1" x14ac:dyDescent="0.3">
      <c r="A10" s="46" t="s">
        <v>25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8"/>
    </row>
    <row r="11" spans="1:33" s="10" customFormat="1" ht="35.25" customHeight="1" x14ac:dyDescent="0.3">
      <c r="A11" s="49" t="s">
        <v>26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1"/>
      <c r="AG11" s="9">
        <f>B11-H11-J11-L11-N11-P11-R11-T11-V11-X11-Z11-AB11-AD11</f>
        <v>0</v>
      </c>
    </row>
    <row r="12" spans="1:33" s="10" customFormat="1" x14ac:dyDescent="0.3">
      <c r="A12" s="11" t="s">
        <v>27</v>
      </c>
      <c r="B12" s="12">
        <f>B13+B14+B15+B16</f>
        <v>0</v>
      </c>
      <c r="C12" s="12">
        <f>C13+C14+C15+C16</f>
        <v>0</v>
      </c>
      <c r="D12" s="12">
        <f>D13+D14+D15+D16</f>
        <v>0</v>
      </c>
      <c r="E12" s="12">
        <f>E13+E14+E15+E16</f>
        <v>0</v>
      </c>
      <c r="F12" s="13">
        <f t="shared" ref="F12:F16" si="0">IFERROR(E12/B12*100,0)</f>
        <v>0</v>
      </c>
      <c r="G12" s="13">
        <f t="shared" ref="G12:G16" si="1">IFERROR(E12/C12*100,0)</f>
        <v>0</v>
      </c>
      <c r="H12" s="12">
        <f>H13+H14+H15+H16</f>
        <v>0</v>
      </c>
      <c r="I12" s="12">
        <f t="shared" ref="I12:AE12" si="2">I13+I14+I15+I16</f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12">
        <f t="shared" si="2"/>
        <v>0</v>
      </c>
      <c r="O12" s="12">
        <f t="shared" si="2"/>
        <v>0</v>
      </c>
      <c r="P12" s="12">
        <f t="shared" si="2"/>
        <v>0</v>
      </c>
      <c r="Q12" s="12">
        <f t="shared" si="2"/>
        <v>0</v>
      </c>
      <c r="R12" s="12">
        <f t="shared" si="2"/>
        <v>0</v>
      </c>
      <c r="S12" s="12">
        <f t="shared" si="2"/>
        <v>0</v>
      </c>
      <c r="T12" s="12">
        <f t="shared" si="2"/>
        <v>0</v>
      </c>
      <c r="U12" s="12">
        <f t="shared" si="2"/>
        <v>0</v>
      </c>
      <c r="V12" s="12">
        <f t="shared" si="2"/>
        <v>0</v>
      </c>
      <c r="W12" s="12">
        <f t="shared" si="2"/>
        <v>0</v>
      </c>
      <c r="X12" s="12">
        <f t="shared" si="2"/>
        <v>0</v>
      </c>
      <c r="Y12" s="12">
        <f t="shared" si="2"/>
        <v>0</v>
      </c>
      <c r="Z12" s="12">
        <f t="shared" si="2"/>
        <v>0</v>
      </c>
      <c r="AA12" s="12">
        <f t="shared" si="2"/>
        <v>0</v>
      </c>
      <c r="AB12" s="12">
        <f t="shared" si="2"/>
        <v>0</v>
      </c>
      <c r="AC12" s="12">
        <f t="shared" si="2"/>
        <v>0</v>
      </c>
      <c r="AD12" s="12">
        <f t="shared" si="2"/>
        <v>0</v>
      </c>
      <c r="AE12" s="12">
        <f t="shared" si="2"/>
        <v>0</v>
      </c>
      <c r="AF12" s="8"/>
      <c r="AG12" s="9">
        <f t="shared" ref="AG12:AG80" si="3">B12-H12-J12-L12-N12-P12-R12-T12-V12-X12-Z12-AB12-AD12</f>
        <v>0</v>
      </c>
    </row>
    <row r="13" spans="1:33" s="10" customFormat="1" x14ac:dyDescent="0.3">
      <c r="A13" s="14" t="s">
        <v>28</v>
      </c>
      <c r="B13" s="15">
        <f t="shared" ref="B13:B16" si="4">J13+L13+N13+P13+R13+T13+V13+X13+Z13+AB13+AD13+H13</f>
        <v>0</v>
      </c>
      <c r="C13" s="15">
        <f t="shared" ref="C13:C16" si="5">SUM(H13)</f>
        <v>0</v>
      </c>
      <c r="D13" s="15">
        <f t="shared" ref="D13:D16" si="6">E13</f>
        <v>0</v>
      </c>
      <c r="E13" s="15">
        <f t="shared" ref="E13:E16" si="7">SUM(I13,K13,M13,O13,Q13,S13,U13,W13,Y13,AA13,AC13,AE13)</f>
        <v>0</v>
      </c>
      <c r="F13" s="15">
        <f t="shared" si="0"/>
        <v>0</v>
      </c>
      <c r="G13" s="15">
        <f t="shared" si="1"/>
        <v>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8"/>
      <c r="AG13" s="9">
        <f t="shared" si="3"/>
        <v>0</v>
      </c>
    </row>
    <row r="14" spans="1:33" s="10" customFormat="1" x14ac:dyDescent="0.3">
      <c r="A14" s="14" t="s">
        <v>29</v>
      </c>
      <c r="B14" s="15">
        <f t="shared" si="4"/>
        <v>0</v>
      </c>
      <c r="C14" s="15">
        <f t="shared" si="5"/>
        <v>0</v>
      </c>
      <c r="D14" s="15">
        <f t="shared" si="6"/>
        <v>0</v>
      </c>
      <c r="E14" s="15">
        <f t="shared" si="7"/>
        <v>0</v>
      </c>
      <c r="F14" s="15">
        <f t="shared" si="0"/>
        <v>0</v>
      </c>
      <c r="G14" s="15">
        <f t="shared" si="1"/>
        <v>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>
        <v>0</v>
      </c>
      <c r="AC14" s="15"/>
      <c r="AD14" s="15"/>
      <c r="AE14" s="15"/>
      <c r="AF14" s="8"/>
      <c r="AG14" s="9">
        <f t="shared" si="3"/>
        <v>0</v>
      </c>
    </row>
    <row r="15" spans="1:33" s="10" customFormat="1" x14ac:dyDescent="0.3">
      <c r="A15" s="14" t="s">
        <v>30</v>
      </c>
      <c r="B15" s="15">
        <f t="shared" si="4"/>
        <v>0</v>
      </c>
      <c r="C15" s="15">
        <f t="shared" si="5"/>
        <v>0</v>
      </c>
      <c r="D15" s="15">
        <f t="shared" si="6"/>
        <v>0</v>
      </c>
      <c r="E15" s="15">
        <f t="shared" si="7"/>
        <v>0</v>
      </c>
      <c r="F15" s="15">
        <f t="shared" si="0"/>
        <v>0</v>
      </c>
      <c r="G15" s="15">
        <f t="shared" si="1"/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8"/>
      <c r="AG15" s="9">
        <f t="shared" si="3"/>
        <v>0</v>
      </c>
    </row>
    <row r="16" spans="1:33" s="10" customFormat="1" x14ac:dyDescent="0.3">
      <c r="A16" s="14" t="s">
        <v>31</v>
      </c>
      <c r="B16" s="15">
        <f t="shared" si="4"/>
        <v>0</v>
      </c>
      <c r="C16" s="15">
        <f t="shared" si="5"/>
        <v>0</v>
      </c>
      <c r="D16" s="15">
        <f t="shared" si="6"/>
        <v>0</v>
      </c>
      <c r="E16" s="15">
        <f t="shared" si="7"/>
        <v>0</v>
      </c>
      <c r="F16" s="15">
        <f t="shared" si="0"/>
        <v>0</v>
      </c>
      <c r="G16" s="15">
        <f t="shared" si="1"/>
        <v>0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8"/>
      <c r="AG16" s="9">
        <f t="shared" si="3"/>
        <v>0</v>
      </c>
    </row>
    <row r="17" spans="1:33" s="10" customFormat="1" ht="28.5" customHeight="1" x14ac:dyDescent="0.3">
      <c r="A17" s="49" t="s">
        <v>32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1"/>
      <c r="AG17" s="9">
        <f>B17-H17-J17-L17-N17-P17-R17-T17-V17-X17-Z17-AB17-AD17</f>
        <v>0</v>
      </c>
    </row>
    <row r="18" spans="1:33" s="10" customFormat="1" x14ac:dyDescent="0.3">
      <c r="A18" s="11" t="s">
        <v>27</v>
      </c>
      <c r="B18" s="12">
        <f>B19+B20+B21+B22</f>
        <v>0</v>
      </c>
      <c r="C18" s="12">
        <f>C19+C20+C21+C22</f>
        <v>0</v>
      </c>
      <c r="D18" s="12">
        <f>D19+D20+D21+D22</f>
        <v>0</v>
      </c>
      <c r="E18" s="12">
        <f>E19+E20+E21+E22</f>
        <v>0</v>
      </c>
      <c r="F18" s="13">
        <f t="shared" ref="F18:F22" si="8">IFERROR(E18/B18*100,0)</f>
        <v>0</v>
      </c>
      <c r="G18" s="13">
        <f t="shared" ref="G18:G22" si="9">IFERROR(E18/C18*100,0)</f>
        <v>0</v>
      </c>
      <c r="H18" s="12">
        <f>H19+H20+H21+H22</f>
        <v>0</v>
      </c>
      <c r="I18" s="12">
        <f t="shared" ref="I18:AE18" si="10">I19+I20+I21+I22</f>
        <v>0</v>
      </c>
      <c r="J18" s="12">
        <f t="shared" si="10"/>
        <v>0</v>
      </c>
      <c r="K18" s="12">
        <f t="shared" si="10"/>
        <v>0</v>
      </c>
      <c r="L18" s="12">
        <f t="shared" si="10"/>
        <v>0</v>
      </c>
      <c r="M18" s="12">
        <f t="shared" si="10"/>
        <v>0</v>
      </c>
      <c r="N18" s="12">
        <f t="shared" si="10"/>
        <v>0</v>
      </c>
      <c r="O18" s="12">
        <f t="shared" si="10"/>
        <v>0</v>
      </c>
      <c r="P18" s="12">
        <f t="shared" si="10"/>
        <v>0</v>
      </c>
      <c r="Q18" s="12">
        <f t="shared" si="10"/>
        <v>0</v>
      </c>
      <c r="R18" s="12">
        <f t="shared" si="10"/>
        <v>0</v>
      </c>
      <c r="S18" s="12">
        <f t="shared" si="10"/>
        <v>0</v>
      </c>
      <c r="T18" s="12">
        <f t="shared" si="10"/>
        <v>0</v>
      </c>
      <c r="U18" s="12">
        <f t="shared" si="10"/>
        <v>0</v>
      </c>
      <c r="V18" s="12">
        <f t="shared" si="10"/>
        <v>0</v>
      </c>
      <c r="W18" s="12">
        <f t="shared" si="10"/>
        <v>0</v>
      </c>
      <c r="X18" s="12">
        <f t="shared" si="10"/>
        <v>0</v>
      </c>
      <c r="Y18" s="12">
        <f t="shared" si="10"/>
        <v>0</v>
      </c>
      <c r="Z18" s="12">
        <f t="shared" si="10"/>
        <v>0</v>
      </c>
      <c r="AA18" s="12">
        <f t="shared" si="10"/>
        <v>0</v>
      </c>
      <c r="AB18" s="12">
        <f t="shared" si="10"/>
        <v>0</v>
      </c>
      <c r="AC18" s="12">
        <f t="shared" si="10"/>
        <v>0</v>
      </c>
      <c r="AD18" s="12">
        <f t="shared" si="10"/>
        <v>0</v>
      </c>
      <c r="AE18" s="12">
        <f t="shared" si="10"/>
        <v>0</v>
      </c>
      <c r="AF18" s="8"/>
      <c r="AG18" s="9">
        <f t="shared" ref="AG18:AG22" si="11">B18-H18-J18-L18-N18-P18-R18-T18-V18-X18-Z18-AB18-AD18</f>
        <v>0</v>
      </c>
    </row>
    <row r="19" spans="1:33" s="10" customFormat="1" x14ac:dyDescent="0.3">
      <c r="A19" s="14" t="s">
        <v>28</v>
      </c>
      <c r="B19" s="15">
        <f t="shared" ref="B19:B22" si="12">J19+L19+N19+P19+R19+T19+V19+X19+Z19+AB19+AD19+H19</f>
        <v>0</v>
      </c>
      <c r="C19" s="15">
        <f t="shared" ref="C19:C22" si="13">SUM(H19)</f>
        <v>0</v>
      </c>
      <c r="D19" s="15">
        <f t="shared" ref="D19:D22" si="14">E19</f>
        <v>0</v>
      </c>
      <c r="E19" s="15">
        <f t="shared" ref="E19:E22" si="15">SUM(I19,K19,M19,O19,Q19,S19,U19,W19,Y19,AA19,AC19,AE19)</f>
        <v>0</v>
      </c>
      <c r="F19" s="15">
        <f t="shared" si="8"/>
        <v>0</v>
      </c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8"/>
      <c r="AG19" s="9">
        <f t="shared" si="11"/>
        <v>0</v>
      </c>
    </row>
    <row r="20" spans="1:33" s="10" customFormat="1" x14ac:dyDescent="0.3">
      <c r="A20" s="14" t="s">
        <v>29</v>
      </c>
      <c r="B20" s="15">
        <f t="shared" si="12"/>
        <v>0</v>
      </c>
      <c r="C20" s="15">
        <f t="shared" si="13"/>
        <v>0</v>
      </c>
      <c r="D20" s="15">
        <f t="shared" si="14"/>
        <v>0</v>
      </c>
      <c r="E20" s="15">
        <f t="shared" si="15"/>
        <v>0</v>
      </c>
      <c r="F20" s="15">
        <f t="shared" si="8"/>
        <v>0</v>
      </c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8"/>
      <c r="AG20" s="9">
        <f t="shared" si="11"/>
        <v>0</v>
      </c>
    </row>
    <row r="21" spans="1:33" s="10" customFormat="1" x14ac:dyDescent="0.3">
      <c r="A21" s="14" t="s">
        <v>30</v>
      </c>
      <c r="B21" s="15">
        <f t="shared" si="12"/>
        <v>0</v>
      </c>
      <c r="C21" s="15">
        <f t="shared" si="13"/>
        <v>0</v>
      </c>
      <c r="D21" s="15">
        <f t="shared" si="14"/>
        <v>0</v>
      </c>
      <c r="E21" s="15">
        <f t="shared" si="15"/>
        <v>0</v>
      </c>
      <c r="F21" s="15">
        <f t="shared" si="8"/>
        <v>0</v>
      </c>
      <c r="G21" s="15">
        <f t="shared" si="9"/>
        <v>0</v>
      </c>
      <c r="H21" s="15"/>
      <c r="I21" s="15"/>
      <c r="J21" s="15"/>
      <c r="K21" s="15"/>
      <c r="L21" s="15">
        <v>0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>
        <v>0</v>
      </c>
      <c r="AC21" s="15"/>
      <c r="AD21" s="15">
        <v>0</v>
      </c>
      <c r="AE21" s="15"/>
      <c r="AF21" s="8"/>
      <c r="AG21" s="9">
        <f t="shared" si="11"/>
        <v>0</v>
      </c>
    </row>
    <row r="22" spans="1:33" s="10" customFormat="1" x14ac:dyDescent="0.3">
      <c r="A22" s="14" t="s">
        <v>31</v>
      </c>
      <c r="B22" s="15">
        <f t="shared" si="12"/>
        <v>0</v>
      </c>
      <c r="C22" s="15">
        <f t="shared" si="13"/>
        <v>0</v>
      </c>
      <c r="D22" s="15">
        <f t="shared" si="14"/>
        <v>0</v>
      </c>
      <c r="E22" s="15">
        <f t="shared" si="15"/>
        <v>0</v>
      </c>
      <c r="F22" s="15">
        <f t="shared" si="8"/>
        <v>0</v>
      </c>
      <c r="G22" s="15">
        <f t="shared" si="9"/>
        <v>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8"/>
      <c r="AG22" s="9">
        <f t="shared" si="11"/>
        <v>0</v>
      </c>
    </row>
    <row r="23" spans="1:33" s="7" customFormat="1" x14ac:dyDescent="0.3">
      <c r="A23" s="46" t="s">
        <v>33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8"/>
      <c r="AG23" s="9">
        <f t="shared" si="3"/>
        <v>0</v>
      </c>
    </row>
    <row r="24" spans="1:33" s="10" customFormat="1" ht="26.25" customHeight="1" x14ac:dyDescent="0.3">
      <c r="A24" s="49" t="s">
        <v>34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1"/>
      <c r="AG24" s="9">
        <f t="shared" si="3"/>
        <v>0</v>
      </c>
    </row>
    <row r="25" spans="1:33" s="10" customFormat="1" x14ac:dyDescent="0.3">
      <c r="A25" s="33" t="s">
        <v>27</v>
      </c>
      <c r="B25" s="34">
        <f>B26+B27+B28+B30</f>
        <v>15967.210000000001</v>
      </c>
      <c r="C25" s="34">
        <f>C26+C27+C28+C30</f>
        <v>765</v>
      </c>
      <c r="D25" s="34">
        <f>D26+D27+D28+D30</f>
        <v>0</v>
      </c>
      <c r="E25" s="34">
        <f>E26+E27+E28+E30</f>
        <v>0</v>
      </c>
      <c r="F25" s="35">
        <f t="shared" ref="F25:F30" si="16">IFERROR(E25/B25*100,0)</f>
        <v>0</v>
      </c>
      <c r="G25" s="35">
        <f t="shared" ref="G25:G30" si="17">IFERROR(E25/C25*100,0)</f>
        <v>0</v>
      </c>
      <c r="H25" s="34">
        <f>H26+H27+H28+H30</f>
        <v>0</v>
      </c>
      <c r="I25" s="34">
        <f t="shared" ref="I25:AE25" si="18">I26+I27+I28+I30</f>
        <v>0</v>
      </c>
      <c r="J25" s="34">
        <f t="shared" si="18"/>
        <v>0</v>
      </c>
      <c r="K25" s="34">
        <f t="shared" si="18"/>
        <v>0</v>
      </c>
      <c r="L25" s="34">
        <f t="shared" si="18"/>
        <v>765</v>
      </c>
      <c r="M25" s="34">
        <f t="shared" si="18"/>
        <v>0</v>
      </c>
      <c r="N25" s="34">
        <f t="shared" si="18"/>
        <v>0</v>
      </c>
      <c r="O25" s="34">
        <f t="shared" si="18"/>
        <v>0</v>
      </c>
      <c r="P25" s="34">
        <f t="shared" si="18"/>
        <v>0</v>
      </c>
      <c r="Q25" s="34">
        <f t="shared" si="18"/>
        <v>0</v>
      </c>
      <c r="R25" s="34">
        <f t="shared" si="18"/>
        <v>0</v>
      </c>
      <c r="S25" s="34">
        <f t="shared" si="18"/>
        <v>0</v>
      </c>
      <c r="T25" s="34">
        <f t="shared" si="18"/>
        <v>0</v>
      </c>
      <c r="U25" s="34">
        <f t="shared" si="18"/>
        <v>0</v>
      </c>
      <c r="V25" s="34">
        <f t="shared" si="18"/>
        <v>0</v>
      </c>
      <c r="W25" s="34">
        <f t="shared" si="18"/>
        <v>0</v>
      </c>
      <c r="X25" s="34">
        <f t="shared" si="18"/>
        <v>1595.95</v>
      </c>
      <c r="Y25" s="34">
        <f t="shared" si="18"/>
        <v>0</v>
      </c>
      <c r="Z25" s="34">
        <f t="shared" si="18"/>
        <v>1379.45</v>
      </c>
      <c r="AA25" s="34">
        <f t="shared" si="18"/>
        <v>0</v>
      </c>
      <c r="AB25" s="34">
        <f t="shared" si="18"/>
        <v>3235.81</v>
      </c>
      <c r="AC25" s="34">
        <f t="shared" si="18"/>
        <v>0</v>
      </c>
      <c r="AD25" s="34">
        <f t="shared" si="18"/>
        <v>8991</v>
      </c>
      <c r="AE25" s="34">
        <f t="shared" si="18"/>
        <v>0</v>
      </c>
      <c r="AF25" s="36"/>
      <c r="AG25" s="9">
        <f t="shared" si="3"/>
        <v>0</v>
      </c>
    </row>
    <row r="26" spans="1:33" s="10" customFormat="1" x14ac:dyDescent="0.3">
      <c r="A26" s="37" t="s">
        <v>28</v>
      </c>
      <c r="B26" s="38">
        <f t="shared" ref="B26:B30" si="19">J26+L26+N26+P26+R26+T26+V26+X26+Z26+AB26+AD26+H26</f>
        <v>0</v>
      </c>
      <c r="C26" s="38">
        <f>H26+J26+L26+N26+P26</f>
        <v>0</v>
      </c>
      <c r="D26" s="38">
        <f t="shared" ref="D26:D30" si="20">E26</f>
        <v>0</v>
      </c>
      <c r="E26" s="38">
        <f t="shared" ref="E26:E30" si="21">SUM(I26,K26,M26,O26,Q26,S26,U26,W26,Y26,AA26,AC26,AE26)</f>
        <v>0</v>
      </c>
      <c r="F26" s="38">
        <f t="shared" si="16"/>
        <v>0</v>
      </c>
      <c r="G26" s="38">
        <f t="shared" si="17"/>
        <v>0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6"/>
      <c r="AG26" s="9">
        <f t="shared" si="3"/>
        <v>0</v>
      </c>
    </row>
    <row r="27" spans="1:33" s="10" customFormat="1" x14ac:dyDescent="0.3">
      <c r="A27" s="37" t="s">
        <v>29</v>
      </c>
      <c r="B27" s="38">
        <f t="shared" si="19"/>
        <v>5652.2000000000007</v>
      </c>
      <c r="C27" s="38">
        <f t="shared" ref="C27:C30" si="22">H27+J27+L27+N27+P27</f>
        <v>0</v>
      </c>
      <c r="D27" s="38">
        <f t="shared" si="20"/>
        <v>0</v>
      </c>
      <c r="E27" s="38">
        <f t="shared" si="21"/>
        <v>0</v>
      </c>
      <c r="F27" s="38">
        <f t="shared" si="16"/>
        <v>0</v>
      </c>
      <c r="G27" s="38">
        <f t="shared" si="17"/>
        <v>0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>
        <v>1452.3</v>
      </c>
      <c r="Y27" s="38"/>
      <c r="Z27" s="38">
        <v>1245.75</v>
      </c>
      <c r="AA27" s="38"/>
      <c r="AB27" s="38">
        <v>2954.15</v>
      </c>
      <c r="AC27" s="38"/>
      <c r="AD27" s="38"/>
      <c r="AE27" s="38"/>
      <c r="AF27" s="36"/>
      <c r="AG27" s="9">
        <f t="shared" si="3"/>
        <v>4.5474735088646412E-13</v>
      </c>
    </row>
    <row r="28" spans="1:33" s="10" customFormat="1" x14ac:dyDescent="0.3">
      <c r="A28" s="37" t="s">
        <v>30</v>
      </c>
      <c r="B28" s="38">
        <f t="shared" si="19"/>
        <v>8600.01</v>
      </c>
      <c r="C28" s="38">
        <f t="shared" si="22"/>
        <v>0</v>
      </c>
      <c r="D28" s="38">
        <f t="shared" si="20"/>
        <v>0</v>
      </c>
      <c r="E28" s="38">
        <f t="shared" si="21"/>
        <v>0</v>
      </c>
      <c r="F28" s="38">
        <f t="shared" si="16"/>
        <v>0</v>
      </c>
      <c r="G28" s="38">
        <f t="shared" si="17"/>
        <v>0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>
        <v>143.65</v>
      </c>
      <c r="Y28" s="38"/>
      <c r="Z28" s="38">
        <v>133.69999999999999</v>
      </c>
      <c r="AA28" s="38"/>
      <c r="AB28" s="38">
        <v>281.66000000000003</v>
      </c>
      <c r="AC28" s="38"/>
      <c r="AD28" s="38">
        <v>8041</v>
      </c>
      <c r="AE28" s="38"/>
      <c r="AF28" s="36"/>
      <c r="AG28" s="9">
        <f t="shared" si="3"/>
        <v>0</v>
      </c>
    </row>
    <row r="29" spans="1:33" s="10" customFormat="1" ht="37.5" x14ac:dyDescent="0.3">
      <c r="A29" s="39" t="s">
        <v>35</v>
      </c>
      <c r="B29" s="38">
        <f t="shared" si="19"/>
        <v>559.01</v>
      </c>
      <c r="C29" s="38">
        <f t="shared" si="22"/>
        <v>0</v>
      </c>
      <c r="D29" s="38">
        <f t="shared" si="20"/>
        <v>0</v>
      </c>
      <c r="E29" s="38">
        <f t="shared" si="21"/>
        <v>0</v>
      </c>
      <c r="F29" s="38">
        <f t="shared" si="16"/>
        <v>0</v>
      </c>
      <c r="G29" s="38">
        <f t="shared" si="17"/>
        <v>0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>
        <v>143.65</v>
      </c>
      <c r="Y29" s="38"/>
      <c r="Z29" s="38">
        <v>133.69999999999999</v>
      </c>
      <c r="AA29" s="38"/>
      <c r="AB29" s="38">
        <v>281.66000000000003</v>
      </c>
      <c r="AC29" s="38"/>
      <c r="AD29" s="38"/>
      <c r="AE29" s="38"/>
      <c r="AF29" s="36"/>
      <c r="AG29" s="9"/>
    </row>
    <row r="30" spans="1:33" s="10" customFormat="1" ht="22.5" customHeight="1" x14ac:dyDescent="0.3">
      <c r="A30" s="37" t="s">
        <v>31</v>
      </c>
      <c r="B30" s="38">
        <f t="shared" si="19"/>
        <v>1715</v>
      </c>
      <c r="C30" s="38">
        <f t="shared" si="22"/>
        <v>765</v>
      </c>
      <c r="D30" s="38">
        <f t="shared" si="20"/>
        <v>0</v>
      </c>
      <c r="E30" s="38">
        <f t="shared" si="21"/>
        <v>0</v>
      </c>
      <c r="F30" s="38">
        <f t="shared" si="16"/>
        <v>0</v>
      </c>
      <c r="G30" s="38">
        <f t="shared" si="17"/>
        <v>0</v>
      </c>
      <c r="H30" s="38"/>
      <c r="I30" s="38"/>
      <c r="J30" s="38"/>
      <c r="K30" s="38"/>
      <c r="L30" s="38">
        <v>765</v>
      </c>
      <c r="M30" s="38">
        <v>0</v>
      </c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>
        <v>950</v>
      </c>
      <c r="AE30" s="38"/>
      <c r="AF30" s="36"/>
      <c r="AG30" s="9">
        <f t="shared" si="3"/>
        <v>0</v>
      </c>
    </row>
    <row r="31" spans="1:33" s="10" customFormat="1" ht="31.5" customHeight="1" x14ac:dyDescent="0.3">
      <c r="A31" s="60" t="s">
        <v>36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2"/>
      <c r="AG31" s="9">
        <f t="shared" si="3"/>
        <v>0</v>
      </c>
    </row>
    <row r="32" spans="1:33" s="10" customFormat="1" x14ac:dyDescent="0.3">
      <c r="A32" s="33" t="s">
        <v>27</v>
      </c>
      <c r="B32" s="34">
        <f>B33+B34+B35</f>
        <v>34383</v>
      </c>
      <c r="C32" s="34">
        <f>C33+C34+C35</f>
        <v>14909.5</v>
      </c>
      <c r="D32" s="34">
        <f>D33+D34+D35</f>
        <v>14909</v>
      </c>
      <c r="E32" s="34">
        <f>E33+E34+E35</f>
        <v>14909</v>
      </c>
      <c r="F32" s="35">
        <f t="shared" ref="F32:F37" si="23">IFERROR(E32/B32*100,0)</f>
        <v>43.361544949539017</v>
      </c>
      <c r="G32" s="35">
        <f t="shared" ref="G32:G37" si="24">IFERROR(E32/C32*100,0)</f>
        <v>99.996646433481999</v>
      </c>
      <c r="H32" s="34">
        <f t="shared" ref="H32:AE32" si="25">H33+H34+H35</f>
        <v>4676.5</v>
      </c>
      <c r="I32" s="34">
        <f t="shared" si="25"/>
        <v>420.84</v>
      </c>
      <c r="J32" s="34">
        <f t="shared" si="25"/>
        <v>5487</v>
      </c>
      <c r="K32" s="34">
        <f t="shared" si="25"/>
        <v>9742.16</v>
      </c>
      <c r="L32" s="34">
        <f t="shared" si="25"/>
        <v>3626</v>
      </c>
      <c r="M32" s="34">
        <f t="shared" si="25"/>
        <v>326.33999999999997</v>
      </c>
      <c r="N32" s="34">
        <f t="shared" si="25"/>
        <v>570</v>
      </c>
      <c r="O32" s="34">
        <f t="shared" si="25"/>
        <v>3350.96</v>
      </c>
      <c r="P32" s="34">
        <f t="shared" si="25"/>
        <v>550</v>
      </c>
      <c r="Q32" s="34">
        <f t="shared" si="25"/>
        <v>1068.7</v>
      </c>
      <c r="R32" s="34">
        <f t="shared" si="25"/>
        <v>0</v>
      </c>
      <c r="S32" s="34">
        <f t="shared" si="25"/>
        <v>0</v>
      </c>
      <c r="T32" s="34">
        <f t="shared" si="25"/>
        <v>0</v>
      </c>
      <c r="U32" s="34">
        <f t="shared" si="25"/>
        <v>0</v>
      </c>
      <c r="V32" s="34">
        <f t="shared" si="25"/>
        <v>0</v>
      </c>
      <c r="W32" s="34">
        <f t="shared" si="25"/>
        <v>0</v>
      </c>
      <c r="X32" s="34">
        <f t="shared" si="25"/>
        <v>0</v>
      </c>
      <c r="Y32" s="34">
        <f t="shared" si="25"/>
        <v>0</v>
      </c>
      <c r="Z32" s="34">
        <f t="shared" si="25"/>
        <v>0</v>
      </c>
      <c r="AA32" s="34">
        <f t="shared" si="25"/>
        <v>0</v>
      </c>
      <c r="AB32" s="34">
        <f t="shared" si="25"/>
        <v>0</v>
      </c>
      <c r="AC32" s="34">
        <f t="shared" si="25"/>
        <v>0</v>
      </c>
      <c r="AD32" s="34">
        <f t="shared" si="25"/>
        <v>19473.5</v>
      </c>
      <c r="AE32" s="34">
        <f t="shared" si="25"/>
        <v>0</v>
      </c>
      <c r="AF32" s="36"/>
      <c r="AG32" s="9">
        <f t="shared" si="3"/>
        <v>0</v>
      </c>
    </row>
    <row r="33" spans="1:33" s="10" customFormat="1" x14ac:dyDescent="0.3">
      <c r="A33" s="37" t="s">
        <v>28</v>
      </c>
      <c r="B33" s="38">
        <f t="shared" ref="B33:B37" si="26">J33+L33+N33+P33+R33+T33+V33+X33+Z33+AB33+AD33+H33</f>
        <v>0</v>
      </c>
      <c r="C33" s="38">
        <f>SUM(H33+J33+L33+N33+P33+R33)</f>
        <v>0</v>
      </c>
      <c r="D33" s="38">
        <f t="shared" ref="D33:D37" si="27">E33</f>
        <v>0</v>
      </c>
      <c r="E33" s="38">
        <f t="shared" ref="E33:E37" si="28">SUM(I33,K33,M33,O33,Q33,S33,U33,W33,Y33,AA33,AC33,AE33)</f>
        <v>0</v>
      </c>
      <c r="F33" s="38">
        <f t="shared" si="23"/>
        <v>0</v>
      </c>
      <c r="G33" s="38">
        <f t="shared" si="24"/>
        <v>0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6"/>
      <c r="AG33" s="9">
        <f t="shared" si="3"/>
        <v>0</v>
      </c>
    </row>
    <row r="34" spans="1:33" s="10" customFormat="1" x14ac:dyDescent="0.3">
      <c r="A34" s="37" t="s">
        <v>29</v>
      </c>
      <c r="B34" s="38">
        <f t="shared" si="26"/>
        <v>31288.5</v>
      </c>
      <c r="C34" s="38">
        <f t="shared" ref="C34:C37" si="29">SUM(H34+J34+L34+N34+P34+R34)</f>
        <v>13567.53</v>
      </c>
      <c r="D34" s="38">
        <f t="shared" si="27"/>
        <v>13567.19</v>
      </c>
      <c r="E34" s="38">
        <f t="shared" si="28"/>
        <v>13567.19</v>
      </c>
      <c r="F34" s="38">
        <f t="shared" si="23"/>
        <v>43.36158652540071</v>
      </c>
      <c r="G34" s="38">
        <f t="shared" si="24"/>
        <v>99.997494016965504</v>
      </c>
      <c r="H34" s="38">
        <v>4255.5</v>
      </c>
      <c r="I34" s="38"/>
      <c r="J34" s="38">
        <v>4993.17</v>
      </c>
      <c r="K34" s="38">
        <v>9248.33</v>
      </c>
      <c r="L34" s="38">
        <v>3299.66</v>
      </c>
      <c r="M34" s="38"/>
      <c r="N34" s="38">
        <v>518.70000000000005</v>
      </c>
      <c r="O34" s="38">
        <v>3299.66</v>
      </c>
      <c r="P34" s="38">
        <v>500.5</v>
      </c>
      <c r="Q34" s="38">
        <v>1019.2</v>
      </c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>
        <v>17720.97</v>
      </c>
      <c r="AE34" s="38"/>
      <c r="AF34" s="36"/>
      <c r="AG34" s="9">
        <f t="shared" si="3"/>
        <v>0</v>
      </c>
    </row>
    <row r="35" spans="1:33" s="10" customFormat="1" x14ac:dyDescent="0.3">
      <c r="A35" s="37" t="s">
        <v>30</v>
      </c>
      <c r="B35" s="38">
        <f t="shared" si="26"/>
        <v>3094.5</v>
      </c>
      <c r="C35" s="38">
        <f t="shared" si="29"/>
        <v>1341.9699999999998</v>
      </c>
      <c r="D35" s="38">
        <f t="shared" si="27"/>
        <v>1341.81</v>
      </c>
      <c r="E35" s="38">
        <f t="shared" si="28"/>
        <v>1341.81</v>
      </c>
      <c r="F35" s="38">
        <f t="shared" si="23"/>
        <v>43.361124575860394</v>
      </c>
      <c r="G35" s="38">
        <f t="shared" si="24"/>
        <v>99.988077229744349</v>
      </c>
      <c r="H35" s="38">
        <v>421</v>
      </c>
      <c r="I35" s="38">
        <v>420.84</v>
      </c>
      <c r="J35" s="38">
        <v>493.83</v>
      </c>
      <c r="K35" s="38">
        <v>493.83</v>
      </c>
      <c r="L35" s="38">
        <v>326.33999999999997</v>
      </c>
      <c r="M35" s="38">
        <v>326.33999999999997</v>
      </c>
      <c r="N35" s="38">
        <v>51.3</v>
      </c>
      <c r="O35" s="38">
        <v>51.3</v>
      </c>
      <c r="P35" s="38">
        <v>49.5</v>
      </c>
      <c r="Q35" s="38">
        <v>49.5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>
        <v>1752.53</v>
      </c>
      <c r="AE35" s="38"/>
      <c r="AF35" s="36"/>
      <c r="AG35" s="9">
        <f t="shared" si="3"/>
        <v>0</v>
      </c>
    </row>
    <row r="36" spans="1:33" s="10" customFormat="1" ht="37.5" x14ac:dyDescent="0.3">
      <c r="A36" s="39" t="s">
        <v>35</v>
      </c>
      <c r="B36" s="38">
        <f t="shared" si="26"/>
        <v>3094.5</v>
      </c>
      <c r="C36" s="38">
        <f t="shared" si="29"/>
        <v>1341.9699999999998</v>
      </c>
      <c r="D36" s="38">
        <f t="shared" si="27"/>
        <v>1341.81</v>
      </c>
      <c r="E36" s="38">
        <f t="shared" si="28"/>
        <v>1341.81</v>
      </c>
      <c r="F36" s="38">
        <f t="shared" si="23"/>
        <v>43.361124575860394</v>
      </c>
      <c r="G36" s="38">
        <f t="shared" si="24"/>
        <v>99.988077229744349</v>
      </c>
      <c r="H36" s="38">
        <v>421</v>
      </c>
      <c r="I36" s="38">
        <v>420.84</v>
      </c>
      <c r="J36" s="38">
        <v>493.83</v>
      </c>
      <c r="K36" s="38">
        <v>493.83</v>
      </c>
      <c r="L36" s="38">
        <v>326.33999999999997</v>
      </c>
      <c r="M36" s="38">
        <v>326.33999999999997</v>
      </c>
      <c r="N36" s="38">
        <v>51.3</v>
      </c>
      <c r="O36" s="38">
        <v>51.3</v>
      </c>
      <c r="P36" s="38">
        <v>49.5</v>
      </c>
      <c r="Q36" s="38">
        <v>49.5</v>
      </c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>
        <v>1752.53</v>
      </c>
      <c r="AE36" s="38"/>
      <c r="AF36" s="36"/>
      <c r="AG36" s="9"/>
    </row>
    <row r="37" spans="1:33" s="10" customFormat="1" x14ac:dyDescent="0.3">
      <c r="A37" s="37" t="s">
        <v>31</v>
      </c>
      <c r="B37" s="38">
        <f t="shared" si="26"/>
        <v>0</v>
      </c>
      <c r="C37" s="38">
        <f t="shared" si="29"/>
        <v>0</v>
      </c>
      <c r="D37" s="38">
        <f t="shared" si="27"/>
        <v>0</v>
      </c>
      <c r="E37" s="38">
        <f t="shared" si="28"/>
        <v>0</v>
      </c>
      <c r="F37" s="38">
        <f t="shared" si="23"/>
        <v>0</v>
      </c>
      <c r="G37" s="38">
        <f t="shared" si="24"/>
        <v>0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6"/>
      <c r="AG37" s="9">
        <f t="shared" si="3"/>
        <v>0</v>
      </c>
    </row>
    <row r="38" spans="1:33" s="10" customFormat="1" ht="33" customHeight="1" x14ac:dyDescent="0.3">
      <c r="A38" s="60" t="s">
        <v>37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2"/>
      <c r="AG38" s="9">
        <f t="shared" si="3"/>
        <v>0</v>
      </c>
    </row>
    <row r="39" spans="1:33" s="10" customFormat="1" x14ac:dyDescent="0.3">
      <c r="A39" s="40" t="s">
        <v>27</v>
      </c>
      <c r="B39" s="34">
        <f>B40+B41+B42+B44</f>
        <v>28180.260000000002</v>
      </c>
      <c r="C39" s="34">
        <f>C40+C41+C42</f>
        <v>11886.640000000001</v>
      </c>
      <c r="D39" s="34">
        <f>D40+D41+D42</f>
        <v>11672.5</v>
      </c>
      <c r="E39" s="34">
        <f>E40+E41+E42</f>
        <v>11672.5</v>
      </c>
      <c r="F39" s="35">
        <f t="shared" ref="F39:F44" si="30">IFERROR(E39/B39*100,0)</f>
        <v>41.420838558622236</v>
      </c>
      <c r="G39" s="35">
        <f t="shared" ref="G39:G44" si="31">IFERROR(E39/C39*100,0)</f>
        <v>98.198481656717107</v>
      </c>
      <c r="H39" s="34">
        <f>H40+H41+H42+H44</f>
        <v>0</v>
      </c>
      <c r="I39" s="34">
        <f t="shared" ref="I39:AE39" si="32">I40+I41+I42+I44</f>
        <v>0</v>
      </c>
      <c r="J39" s="34">
        <f t="shared" si="32"/>
        <v>1918</v>
      </c>
      <c r="K39" s="34">
        <f t="shared" si="32"/>
        <v>1318</v>
      </c>
      <c r="L39" s="34">
        <f t="shared" si="32"/>
        <v>3264.44</v>
      </c>
      <c r="M39" s="34">
        <f t="shared" si="32"/>
        <v>2954.4450000000002</v>
      </c>
      <c r="N39" s="34">
        <f t="shared" si="32"/>
        <v>0</v>
      </c>
      <c r="O39" s="34">
        <f t="shared" si="32"/>
        <v>909.995</v>
      </c>
      <c r="P39" s="34">
        <f t="shared" si="32"/>
        <v>3969.37</v>
      </c>
      <c r="Q39" s="34">
        <f t="shared" si="32"/>
        <v>3286.875</v>
      </c>
      <c r="R39" s="34">
        <f t="shared" si="32"/>
        <v>2734.83</v>
      </c>
      <c r="S39" s="34">
        <f t="shared" si="32"/>
        <v>3203.1850000000004</v>
      </c>
      <c r="T39" s="34">
        <f t="shared" si="32"/>
        <v>1200</v>
      </c>
      <c r="U39" s="34">
        <f t="shared" si="32"/>
        <v>0</v>
      </c>
      <c r="V39" s="34">
        <f t="shared" si="32"/>
        <v>0</v>
      </c>
      <c r="W39" s="34">
        <f t="shared" si="32"/>
        <v>0</v>
      </c>
      <c r="X39" s="34">
        <f t="shared" si="32"/>
        <v>0</v>
      </c>
      <c r="Y39" s="34">
        <f t="shared" si="32"/>
        <v>0</v>
      </c>
      <c r="Z39" s="34">
        <f t="shared" si="32"/>
        <v>7051.3</v>
      </c>
      <c r="AA39" s="34">
        <f t="shared" si="32"/>
        <v>0</v>
      </c>
      <c r="AB39" s="34">
        <f t="shared" si="32"/>
        <v>0</v>
      </c>
      <c r="AC39" s="34">
        <f t="shared" si="32"/>
        <v>0</v>
      </c>
      <c r="AD39" s="34">
        <f t="shared" si="32"/>
        <v>8042.32</v>
      </c>
      <c r="AE39" s="34">
        <f t="shared" si="32"/>
        <v>0</v>
      </c>
      <c r="AF39" s="36"/>
      <c r="AG39" s="9">
        <f t="shared" si="3"/>
        <v>0</v>
      </c>
    </row>
    <row r="40" spans="1:33" s="10" customFormat="1" x14ac:dyDescent="0.3">
      <c r="A40" s="41" t="s">
        <v>28</v>
      </c>
      <c r="B40" s="38">
        <f t="shared" ref="B40:B44" si="33">J40+L40+N40+P40+R40+T40+V40+X40+Z40+AB40+AD40+H40</f>
        <v>0</v>
      </c>
      <c r="C40" s="38">
        <f>SUM(H40+J40+L40+N40+P40+R40)</f>
        <v>0</v>
      </c>
      <c r="D40" s="38">
        <f t="shared" ref="D40:D44" si="34">E40</f>
        <v>0</v>
      </c>
      <c r="E40" s="38">
        <f t="shared" ref="E40:E44" si="35">SUM(I40,K40,M40,O40,Q40,S40,U40,W40,Y40,AA40,AC40,AE40)</f>
        <v>0</v>
      </c>
      <c r="F40" s="38">
        <f t="shared" si="30"/>
        <v>0</v>
      </c>
      <c r="G40" s="38">
        <f t="shared" si="31"/>
        <v>0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6"/>
      <c r="AG40" s="9">
        <f t="shared" si="3"/>
        <v>0</v>
      </c>
    </row>
    <row r="41" spans="1:33" s="10" customFormat="1" x14ac:dyDescent="0.3">
      <c r="A41" s="41" t="s">
        <v>29</v>
      </c>
      <c r="B41" s="38">
        <f t="shared" si="33"/>
        <v>18135.29</v>
      </c>
      <c r="C41" s="38">
        <f t="shared" ref="C41:C44" si="36">SUM(H41+J41+L41+N41+P41+R41)</f>
        <v>10816.810000000001</v>
      </c>
      <c r="D41" s="38">
        <f t="shared" si="34"/>
        <v>10621.975</v>
      </c>
      <c r="E41" s="38">
        <f t="shared" si="35"/>
        <v>10621.975</v>
      </c>
      <c r="F41" s="38">
        <f t="shared" si="30"/>
        <v>58.570747972599278</v>
      </c>
      <c r="G41" s="38">
        <f t="shared" si="31"/>
        <v>98.198775794342325</v>
      </c>
      <c r="H41" s="38"/>
      <c r="I41" s="38"/>
      <c r="J41" s="38">
        <v>1745.38</v>
      </c>
      <c r="K41" s="38">
        <v>1199.3800000000001</v>
      </c>
      <c r="L41" s="38">
        <v>2970.64</v>
      </c>
      <c r="M41" s="38">
        <v>2606.645</v>
      </c>
      <c r="N41" s="38"/>
      <c r="O41" s="38">
        <v>909.995</v>
      </c>
      <c r="P41" s="38">
        <v>3612.13</v>
      </c>
      <c r="Q41" s="38">
        <v>2929.6350000000002</v>
      </c>
      <c r="R41" s="38">
        <v>2488.66</v>
      </c>
      <c r="S41" s="38">
        <v>2976.32</v>
      </c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>
        <v>7318.48</v>
      </c>
      <c r="AE41" s="38"/>
      <c r="AF41" s="36"/>
      <c r="AG41" s="9">
        <f t="shared" si="3"/>
        <v>0</v>
      </c>
    </row>
    <row r="42" spans="1:33" s="10" customFormat="1" x14ac:dyDescent="0.3">
      <c r="A42" s="41" t="s">
        <v>30</v>
      </c>
      <c r="B42" s="38">
        <f t="shared" si="33"/>
        <v>10044.970000000001</v>
      </c>
      <c r="C42" s="38">
        <f t="shared" si="36"/>
        <v>1069.8300000000002</v>
      </c>
      <c r="D42" s="38">
        <f t="shared" si="34"/>
        <v>1050.5250000000001</v>
      </c>
      <c r="E42" s="38">
        <f t="shared" si="35"/>
        <v>1050.5250000000001</v>
      </c>
      <c r="F42" s="38">
        <f t="shared" si="30"/>
        <v>10.458219387414795</v>
      </c>
      <c r="G42" s="38">
        <f t="shared" si="31"/>
        <v>98.195507697484643</v>
      </c>
      <c r="H42" s="38"/>
      <c r="I42" s="38"/>
      <c r="J42" s="38">
        <v>172.62</v>
      </c>
      <c r="K42" s="38">
        <v>118.62</v>
      </c>
      <c r="L42" s="38">
        <v>293.8</v>
      </c>
      <c r="M42" s="38">
        <v>347.8</v>
      </c>
      <c r="N42" s="38"/>
      <c r="O42" s="38"/>
      <c r="P42" s="38">
        <v>357.24</v>
      </c>
      <c r="Q42" s="38">
        <v>357.24</v>
      </c>
      <c r="R42" s="38">
        <v>246.17</v>
      </c>
      <c r="S42" s="38">
        <v>226.86500000000001</v>
      </c>
      <c r="T42" s="38">
        <v>1200</v>
      </c>
      <c r="U42" s="38"/>
      <c r="V42" s="38"/>
      <c r="W42" s="38"/>
      <c r="X42" s="38"/>
      <c r="Y42" s="38"/>
      <c r="Z42" s="38">
        <v>7051.3</v>
      </c>
      <c r="AA42" s="38"/>
      <c r="AB42" s="38"/>
      <c r="AC42" s="38"/>
      <c r="AD42" s="38">
        <v>723.84</v>
      </c>
      <c r="AE42" s="38"/>
      <c r="AF42" s="36"/>
      <c r="AG42" s="9">
        <f t="shared" si="3"/>
        <v>1.0231815394945443E-12</v>
      </c>
    </row>
    <row r="43" spans="1:33" s="10" customFormat="1" ht="37.5" x14ac:dyDescent="0.3">
      <c r="A43" s="39" t="s">
        <v>35</v>
      </c>
      <c r="B43" s="38">
        <f t="shared" si="33"/>
        <v>1793.67</v>
      </c>
      <c r="C43" s="38">
        <f t="shared" si="36"/>
        <v>1069.8300000000002</v>
      </c>
      <c r="D43" s="38">
        <f t="shared" si="34"/>
        <v>1050.5250000000001</v>
      </c>
      <c r="E43" s="38">
        <f t="shared" si="35"/>
        <v>1050.5250000000001</v>
      </c>
      <c r="F43" s="38">
        <f t="shared" si="30"/>
        <v>58.568465771295728</v>
      </c>
      <c r="G43" s="38">
        <f t="shared" si="31"/>
        <v>98.195507697484643</v>
      </c>
      <c r="H43" s="38"/>
      <c r="I43" s="38"/>
      <c r="J43" s="38">
        <v>172.62</v>
      </c>
      <c r="K43" s="38">
        <v>118.62</v>
      </c>
      <c r="L43" s="38">
        <v>293.8</v>
      </c>
      <c r="M43" s="38">
        <v>347.8</v>
      </c>
      <c r="N43" s="38"/>
      <c r="O43" s="38"/>
      <c r="P43" s="38">
        <v>357.24</v>
      </c>
      <c r="Q43" s="38">
        <v>357.24</v>
      </c>
      <c r="R43" s="38">
        <v>246.17</v>
      </c>
      <c r="S43" s="38">
        <v>226.86500000000001</v>
      </c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>
        <v>723.84</v>
      </c>
      <c r="AE43" s="38"/>
      <c r="AF43" s="36"/>
      <c r="AG43" s="9"/>
    </row>
    <row r="44" spans="1:33" s="10" customFormat="1" x14ac:dyDescent="0.3">
      <c r="A44" s="41" t="s">
        <v>31</v>
      </c>
      <c r="B44" s="38">
        <f t="shared" si="33"/>
        <v>0</v>
      </c>
      <c r="C44" s="38">
        <f t="shared" si="36"/>
        <v>0</v>
      </c>
      <c r="D44" s="38">
        <f t="shared" si="34"/>
        <v>0</v>
      </c>
      <c r="E44" s="38">
        <f t="shared" si="35"/>
        <v>0</v>
      </c>
      <c r="F44" s="38">
        <f t="shared" si="30"/>
        <v>0</v>
      </c>
      <c r="G44" s="38">
        <f t="shared" si="31"/>
        <v>0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6"/>
      <c r="AG44" s="9">
        <f t="shared" si="3"/>
        <v>0</v>
      </c>
    </row>
    <row r="45" spans="1:33" s="10" customFormat="1" ht="35.25" customHeight="1" x14ac:dyDescent="0.3">
      <c r="A45" s="60" t="s">
        <v>38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2"/>
      <c r="AG45" s="9">
        <f t="shared" si="3"/>
        <v>0</v>
      </c>
    </row>
    <row r="46" spans="1:33" s="10" customFormat="1" x14ac:dyDescent="0.3">
      <c r="A46" s="40" t="s">
        <v>27</v>
      </c>
      <c r="B46" s="34">
        <f>B47+B48+B49+B50</f>
        <v>0</v>
      </c>
      <c r="C46" s="34">
        <f>C47+C48+C49</f>
        <v>0</v>
      </c>
      <c r="D46" s="34">
        <f>D47+D48+D49</f>
        <v>0</v>
      </c>
      <c r="E46" s="34">
        <f>E47+E48+E49</f>
        <v>0</v>
      </c>
      <c r="F46" s="34">
        <f t="shared" ref="F46:F48" si="37">IFERROR(E46/B46*100,0)</f>
        <v>0</v>
      </c>
      <c r="G46" s="34">
        <f t="shared" ref="G46:G48" si="38">IFERROR(E46/C46*100,0)</f>
        <v>0</v>
      </c>
      <c r="H46" s="34">
        <f>H47+H48+H49</f>
        <v>0</v>
      </c>
      <c r="I46" s="34">
        <f t="shared" ref="I46:AE46" si="39">I47+I48+I49</f>
        <v>0</v>
      </c>
      <c r="J46" s="34">
        <f t="shared" si="39"/>
        <v>0</v>
      </c>
      <c r="K46" s="34">
        <f t="shared" si="39"/>
        <v>0</v>
      </c>
      <c r="L46" s="34">
        <f t="shared" si="39"/>
        <v>0</v>
      </c>
      <c r="M46" s="34">
        <f t="shared" si="39"/>
        <v>0</v>
      </c>
      <c r="N46" s="34">
        <f t="shared" si="39"/>
        <v>0</v>
      </c>
      <c r="O46" s="34">
        <f t="shared" si="39"/>
        <v>0</v>
      </c>
      <c r="P46" s="34">
        <f t="shared" si="39"/>
        <v>0</v>
      </c>
      <c r="Q46" s="34">
        <f t="shared" si="39"/>
        <v>0</v>
      </c>
      <c r="R46" s="34">
        <f t="shared" si="39"/>
        <v>0</v>
      </c>
      <c r="S46" s="34">
        <f t="shared" si="39"/>
        <v>0</v>
      </c>
      <c r="T46" s="34">
        <f t="shared" si="39"/>
        <v>0</v>
      </c>
      <c r="U46" s="34">
        <f t="shared" si="39"/>
        <v>0</v>
      </c>
      <c r="V46" s="34">
        <f t="shared" si="39"/>
        <v>0</v>
      </c>
      <c r="W46" s="34">
        <f t="shared" si="39"/>
        <v>0</v>
      </c>
      <c r="X46" s="34">
        <f t="shared" si="39"/>
        <v>0</v>
      </c>
      <c r="Y46" s="34">
        <f t="shared" si="39"/>
        <v>0</v>
      </c>
      <c r="Z46" s="34">
        <f t="shared" si="39"/>
        <v>0</v>
      </c>
      <c r="AA46" s="34">
        <f t="shared" si="39"/>
        <v>0</v>
      </c>
      <c r="AB46" s="34">
        <f t="shared" si="39"/>
        <v>0</v>
      </c>
      <c r="AC46" s="34">
        <f t="shared" si="39"/>
        <v>0</v>
      </c>
      <c r="AD46" s="34">
        <f t="shared" si="39"/>
        <v>0</v>
      </c>
      <c r="AE46" s="34">
        <f t="shared" si="39"/>
        <v>0</v>
      </c>
      <c r="AF46" s="36"/>
      <c r="AG46" s="9">
        <f t="shared" si="3"/>
        <v>0</v>
      </c>
    </row>
    <row r="47" spans="1:33" s="10" customFormat="1" x14ac:dyDescent="0.3">
      <c r="A47" s="41" t="s">
        <v>28</v>
      </c>
      <c r="B47" s="38">
        <f t="shared" ref="B47:B50" si="40">J47+L47+N47+P47+R47+T47+V47+X47+Z47+AB47+AD47+H47</f>
        <v>0</v>
      </c>
      <c r="C47" s="38">
        <f>SUM(H47+J47+L47+N47+P47)</f>
        <v>0</v>
      </c>
      <c r="D47" s="38">
        <f t="shared" ref="D47:D50" si="41">E47</f>
        <v>0</v>
      </c>
      <c r="E47" s="38">
        <f t="shared" ref="E47:E50" si="42">SUM(I47,K47,M47,O47,Q47,S47,U47,W47,Y47,AA47,AC47,AE47)</f>
        <v>0</v>
      </c>
      <c r="F47" s="38">
        <f t="shared" si="37"/>
        <v>0</v>
      </c>
      <c r="G47" s="38">
        <f t="shared" si="38"/>
        <v>0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6"/>
      <c r="AG47" s="9">
        <f t="shared" si="3"/>
        <v>0</v>
      </c>
    </row>
    <row r="48" spans="1:33" s="10" customFormat="1" x14ac:dyDescent="0.3">
      <c r="A48" s="41" t="s">
        <v>29</v>
      </c>
      <c r="B48" s="38">
        <f t="shared" si="40"/>
        <v>0</v>
      </c>
      <c r="C48" s="38">
        <f t="shared" ref="C48:C50" si="43">SUM(H48+J48+L48+N48+P48)</f>
        <v>0</v>
      </c>
      <c r="D48" s="38">
        <f t="shared" si="41"/>
        <v>0</v>
      </c>
      <c r="E48" s="38">
        <f t="shared" si="42"/>
        <v>0</v>
      </c>
      <c r="F48" s="38">
        <f t="shared" si="37"/>
        <v>0</v>
      </c>
      <c r="G48" s="38">
        <f t="shared" si="38"/>
        <v>0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6"/>
      <c r="AG48" s="9">
        <f t="shared" si="3"/>
        <v>0</v>
      </c>
    </row>
    <row r="49" spans="1:33" s="10" customFormat="1" x14ac:dyDescent="0.3">
      <c r="A49" s="41" t="s">
        <v>30</v>
      </c>
      <c r="B49" s="38">
        <f t="shared" si="40"/>
        <v>0</v>
      </c>
      <c r="C49" s="38">
        <f t="shared" si="43"/>
        <v>0</v>
      </c>
      <c r="D49" s="38">
        <f t="shared" si="41"/>
        <v>0</v>
      </c>
      <c r="E49" s="38">
        <f t="shared" si="42"/>
        <v>0</v>
      </c>
      <c r="F49" s="38">
        <f>IFERROR(E49/B49*100,0)</f>
        <v>0</v>
      </c>
      <c r="G49" s="38">
        <f>IFERROR(E49/C49*100,0)</f>
        <v>0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6"/>
      <c r="AG49" s="9">
        <f t="shared" si="3"/>
        <v>0</v>
      </c>
    </row>
    <row r="50" spans="1:33" s="10" customFormat="1" x14ac:dyDescent="0.3">
      <c r="A50" s="41" t="s">
        <v>31</v>
      </c>
      <c r="B50" s="38">
        <f t="shared" si="40"/>
        <v>0</v>
      </c>
      <c r="C50" s="38">
        <f t="shared" si="43"/>
        <v>0</v>
      </c>
      <c r="D50" s="38">
        <f t="shared" si="41"/>
        <v>0</v>
      </c>
      <c r="E50" s="38">
        <f t="shared" si="42"/>
        <v>0</v>
      </c>
      <c r="F50" s="38">
        <f t="shared" ref="F50" si="44">IFERROR(E50/B50*100,0)</f>
        <v>0</v>
      </c>
      <c r="G50" s="38">
        <f t="shared" ref="G50" si="45">IFERROR(E50/C50*100,0)</f>
        <v>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6"/>
      <c r="AG50" s="9">
        <f t="shared" si="3"/>
        <v>0</v>
      </c>
    </row>
    <row r="51" spans="1:33" s="10" customFormat="1" ht="41.25" customHeight="1" x14ac:dyDescent="0.3">
      <c r="A51" s="60" t="s">
        <v>39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2"/>
      <c r="AG51" s="9"/>
    </row>
    <row r="52" spans="1:33" s="10" customFormat="1" x14ac:dyDescent="0.3">
      <c r="A52" s="40" t="s">
        <v>27</v>
      </c>
      <c r="B52" s="34">
        <f>B53+B54+B55+B57</f>
        <v>2697.0390000000002</v>
      </c>
      <c r="C52" s="34">
        <f t="shared" ref="C52:E52" si="46">C53+C54+C55+C57</f>
        <v>2697.0390000000002</v>
      </c>
      <c r="D52" s="34">
        <f t="shared" si="46"/>
        <v>0</v>
      </c>
      <c r="E52" s="34">
        <f t="shared" si="46"/>
        <v>0</v>
      </c>
      <c r="F52" s="34">
        <f>IFERROR(E52/B52*100,0)</f>
        <v>0</v>
      </c>
      <c r="G52" s="34">
        <f>IFERROR(E52/C52*100,0)</f>
        <v>0</v>
      </c>
      <c r="H52" s="34">
        <f>H53+H54+H55+H57</f>
        <v>0</v>
      </c>
      <c r="I52" s="34">
        <f t="shared" ref="I52:AF52" si="47">I53+I54+I55+I57</f>
        <v>0</v>
      </c>
      <c r="J52" s="34">
        <f t="shared" si="47"/>
        <v>0</v>
      </c>
      <c r="K52" s="34">
        <f t="shared" si="47"/>
        <v>0</v>
      </c>
      <c r="L52" s="34">
        <f t="shared" si="47"/>
        <v>0</v>
      </c>
      <c r="M52" s="34">
        <f t="shared" si="47"/>
        <v>0</v>
      </c>
      <c r="N52" s="34">
        <f t="shared" si="47"/>
        <v>0</v>
      </c>
      <c r="O52" s="34">
        <f t="shared" si="47"/>
        <v>0</v>
      </c>
      <c r="P52" s="34">
        <f t="shared" si="47"/>
        <v>0</v>
      </c>
      <c r="Q52" s="34">
        <f t="shared" si="47"/>
        <v>0</v>
      </c>
      <c r="R52" s="34">
        <f t="shared" si="47"/>
        <v>2697.0390000000002</v>
      </c>
      <c r="S52" s="34">
        <f t="shared" si="47"/>
        <v>0</v>
      </c>
      <c r="T52" s="34">
        <f t="shared" si="47"/>
        <v>0</v>
      </c>
      <c r="U52" s="34">
        <f t="shared" si="47"/>
        <v>0</v>
      </c>
      <c r="V52" s="34">
        <f t="shared" si="47"/>
        <v>0</v>
      </c>
      <c r="W52" s="34">
        <f t="shared" si="47"/>
        <v>0</v>
      </c>
      <c r="X52" s="34">
        <f t="shared" si="47"/>
        <v>0</v>
      </c>
      <c r="Y52" s="34">
        <f t="shared" si="47"/>
        <v>0</v>
      </c>
      <c r="Z52" s="34">
        <f t="shared" si="47"/>
        <v>0</v>
      </c>
      <c r="AA52" s="34">
        <f t="shared" si="47"/>
        <v>0</v>
      </c>
      <c r="AB52" s="34">
        <f t="shared" si="47"/>
        <v>0</v>
      </c>
      <c r="AC52" s="34">
        <f t="shared" si="47"/>
        <v>0</v>
      </c>
      <c r="AD52" s="34">
        <f t="shared" si="47"/>
        <v>0</v>
      </c>
      <c r="AE52" s="34">
        <f t="shared" si="47"/>
        <v>0</v>
      </c>
      <c r="AF52" s="34">
        <f t="shared" si="47"/>
        <v>0</v>
      </c>
      <c r="AG52" s="9"/>
    </row>
    <row r="53" spans="1:33" s="10" customFormat="1" x14ac:dyDescent="0.3">
      <c r="A53" s="17" t="s">
        <v>28</v>
      </c>
      <c r="B53" s="15">
        <f>H53+J53+L53+N53+P53+R53+T53+V53+X53+Z53+AB53+AD53+AF53</f>
        <v>0</v>
      </c>
      <c r="C53" s="15">
        <f>H53+J53+L53+N53+P53+R53</f>
        <v>0</v>
      </c>
      <c r="D53" s="15">
        <f>E53</f>
        <v>0</v>
      </c>
      <c r="E53" s="15">
        <f>I53+K53+M53+O53+Q53+S53+U53+W53+Y53+AA53+AC53+AE53</f>
        <v>0</v>
      </c>
      <c r="F53" s="15">
        <f t="shared" ref="F53:F57" si="48">IFERROR(E53/B53*100,0)</f>
        <v>0</v>
      </c>
      <c r="G53" s="15">
        <f t="shared" ref="G53:G57" si="49">IFERROR(E53/C53*100,0)</f>
        <v>0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8"/>
      <c r="AG53" s="9"/>
    </row>
    <row r="54" spans="1:33" s="10" customFormat="1" x14ac:dyDescent="0.3">
      <c r="A54" s="17" t="s">
        <v>29</v>
      </c>
      <c r="B54" s="15">
        <f t="shared" ref="B54:B57" si="50">H54+J54+L54+N54+P54+R54+T54+V54+X54+Z54+AB54+AD54+AF54</f>
        <v>2454.306</v>
      </c>
      <c r="C54" s="15">
        <f t="shared" ref="C54:C57" si="51">H54+J54+L54+N54+P54+R54</f>
        <v>2454.306</v>
      </c>
      <c r="D54" s="15">
        <f t="shared" ref="D54:D57" si="52">E54</f>
        <v>0</v>
      </c>
      <c r="E54" s="15">
        <f t="shared" ref="E54:E57" si="53">I54+K54+M54+O54+Q54+S54+U54+W54+Y54+AA54+AC54+AE54</f>
        <v>0</v>
      </c>
      <c r="F54" s="15">
        <f t="shared" si="48"/>
        <v>0</v>
      </c>
      <c r="G54" s="15">
        <f t="shared" si="49"/>
        <v>0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>
        <v>2454.306</v>
      </c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8"/>
      <c r="AG54" s="9"/>
    </row>
    <row r="55" spans="1:33" s="10" customFormat="1" x14ac:dyDescent="0.3">
      <c r="A55" s="17" t="s">
        <v>30</v>
      </c>
      <c r="B55" s="15">
        <f t="shared" si="50"/>
        <v>242.733</v>
      </c>
      <c r="C55" s="15">
        <f t="shared" si="51"/>
        <v>242.733</v>
      </c>
      <c r="D55" s="15">
        <f t="shared" si="52"/>
        <v>0</v>
      </c>
      <c r="E55" s="15">
        <f t="shared" si="53"/>
        <v>0</v>
      </c>
      <c r="F55" s="15">
        <f t="shared" si="48"/>
        <v>0</v>
      </c>
      <c r="G55" s="15">
        <f t="shared" si="49"/>
        <v>0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>
        <v>242.733</v>
      </c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8"/>
      <c r="AG55" s="9"/>
    </row>
    <row r="56" spans="1:33" s="10" customFormat="1" ht="37.5" x14ac:dyDescent="0.3">
      <c r="A56" s="15" t="s">
        <v>35</v>
      </c>
      <c r="B56" s="15">
        <f t="shared" si="50"/>
        <v>242.733</v>
      </c>
      <c r="C56" s="15">
        <f t="shared" si="51"/>
        <v>242.733</v>
      </c>
      <c r="D56" s="15">
        <f t="shared" si="52"/>
        <v>0</v>
      </c>
      <c r="E56" s="15">
        <f t="shared" si="53"/>
        <v>0</v>
      </c>
      <c r="F56" s="15">
        <f t="shared" si="48"/>
        <v>0</v>
      </c>
      <c r="G56" s="15">
        <f t="shared" si="49"/>
        <v>0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>
        <v>242.733</v>
      </c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8"/>
      <c r="AG56" s="9"/>
    </row>
    <row r="57" spans="1:33" s="10" customFormat="1" x14ac:dyDescent="0.3">
      <c r="A57" s="17" t="s">
        <v>31</v>
      </c>
      <c r="B57" s="15">
        <f t="shared" si="50"/>
        <v>0</v>
      </c>
      <c r="C57" s="15">
        <f t="shared" si="51"/>
        <v>0</v>
      </c>
      <c r="D57" s="15">
        <f t="shared" si="52"/>
        <v>0</v>
      </c>
      <c r="E57" s="15">
        <f t="shared" si="53"/>
        <v>0</v>
      </c>
      <c r="F57" s="15">
        <f t="shared" si="48"/>
        <v>0</v>
      </c>
      <c r="G57" s="15">
        <f t="shared" si="49"/>
        <v>0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8"/>
      <c r="AG57" s="9"/>
    </row>
    <row r="58" spans="1:33" ht="32.25" customHeight="1" x14ac:dyDescent="0.3">
      <c r="A58" s="64" t="s">
        <v>40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18">
        <f t="shared" si="3"/>
        <v>0</v>
      </c>
    </row>
    <row r="59" spans="1:33" s="10" customFormat="1" x14ac:dyDescent="0.3">
      <c r="A59" s="46" t="s">
        <v>33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8"/>
      <c r="AG59" s="9">
        <f t="shared" si="3"/>
        <v>0</v>
      </c>
    </row>
    <row r="60" spans="1:33" s="10" customFormat="1" ht="28.5" customHeight="1" x14ac:dyDescent="0.3">
      <c r="A60" s="43" t="s">
        <v>41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5"/>
      <c r="AG60" s="9">
        <f t="shared" si="3"/>
        <v>0</v>
      </c>
    </row>
    <row r="61" spans="1:33" s="10" customFormat="1" x14ac:dyDescent="0.3">
      <c r="A61" s="33" t="s">
        <v>27</v>
      </c>
      <c r="B61" s="34">
        <f>B62+B63+B64</f>
        <v>4679.8779999999997</v>
      </c>
      <c r="C61" s="34">
        <f>C62+C63+C64</f>
        <v>4679.8779999999997</v>
      </c>
      <c r="D61" s="34">
        <f>D62+D63+D64</f>
        <v>4679.8820000000005</v>
      </c>
      <c r="E61" s="34">
        <f>E62+E63+E64</f>
        <v>4679.8820000000005</v>
      </c>
      <c r="F61" s="34">
        <f>IFERROR(E61/B61*100,0)</f>
        <v>100.0000854723136</v>
      </c>
      <c r="G61" s="34">
        <f>IFERROR(E61/C61*100,0)</f>
        <v>100.0000854723136</v>
      </c>
      <c r="H61" s="34">
        <f t="shared" ref="H61:AE61" si="54">H62+H63+H64</f>
        <v>0</v>
      </c>
      <c r="I61" s="34">
        <f t="shared" si="54"/>
        <v>0</v>
      </c>
      <c r="J61" s="34">
        <f t="shared" si="54"/>
        <v>0</v>
      </c>
      <c r="K61" s="34">
        <f t="shared" si="54"/>
        <v>0</v>
      </c>
      <c r="L61" s="34">
        <f t="shared" si="54"/>
        <v>2127.5990000000002</v>
      </c>
      <c r="M61" s="34">
        <f t="shared" si="54"/>
        <v>2127.6019999999999</v>
      </c>
      <c r="N61" s="34">
        <f t="shared" si="54"/>
        <v>2552.2790000000005</v>
      </c>
      <c r="O61" s="34">
        <f t="shared" si="54"/>
        <v>2552.2799999999997</v>
      </c>
      <c r="P61" s="34">
        <f t="shared" si="54"/>
        <v>0</v>
      </c>
      <c r="Q61" s="34">
        <f t="shared" si="54"/>
        <v>0</v>
      </c>
      <c r="R61" s="34">
        <f t="shared" si="54"/>
        <v>0</v>
      </c>
      <c r="S61" s="34">
        <f t="shared" si="54"/>
        <v>0</v>
      </c>
      <c r="T61" s="34">
        <f t="shared" si="54"/>
        <v>0</v>
      </c>
      <c r="U61" s="34">
        <f t="shared" si="54"/>
        <v>0</v>
      </c>
      <c r="V61" s="34">
        <f t="shared" si="54"/>
        <v>0</v>
      </c>
      <c r="W61" s="34">
        <f t="shared" si="54"/>
        <v>0</v>
      </c>
      <c r="X61" s="34">
        <f t="shared" si="54"/>
        <v>0</v>
      </c>
      <c r="Y61" s="34">
        <f t="shared" si="54"/>
        <v>0</v>
      </c>
      <c r="Z61" s="34">
        <f t="shared" si="54"/>
        <v>0</v>
      </c>
      <c r="AA61" s="34">
        <f t="shared" si="54"/>
        <v>0</v>
      </c>
      <c r="AB61" s="34">
        <f t="shared" si="54"/>
        <v>0</v>
      </c>
      <c r="AC61" s="34">
        <f t="shared" si="54"/>
        <v>0</v>
      </c>
      <c r="AD61" s="34">
        <f t="shared" si="54"/>
        <v>0</v>
      </c>
      <c r="AE61" s="34">
        <f t="shared" si="54"/>
        <v>0</v>
      </c>
      <c r="AF61" s="36"/>
      <c r="AG61" s="9">
        <f t="shared" si="3"/>
        <v>-9.0949470177292824E-13</v>
      </c>
    </row>
    <row r="62" spans="1:33" s="10" customFormat="1" x14ac:dyDescent="0.3">
      <c r="A62" s="37" t="s">
        <v>28</v>
      </c>
      <c r="B62" s="38">
        <f t="shared" ref="B62:B66" si="55">J62+L62+N62+P62+R62+T62+V62+X62+Z62+AB62+AD62+H62</f>
        <v>348.37800000000004</v>
      </c>
      <c r="C62" s="38">
        <f>SUM(H62+J62+L62+N62+P62+R62)</f>
        <v>348.37800000000004</v>
      </c>
      <c r="D62" s="38">
        <f t="shared" ref="D62:D66" si="56">E62</f>
        <v>348.38099999999997</v>
      </c>
      <c r="E62" s="38">
        <f t="shared" ref="E62:E66" si="57">SUM(I62,K62,M62,O62,Q62,S62,U62,W62,Y62,AA62,AC62,AE62)</f>
        <v>348.38099999999997</v>
      </c>
      <c r="F62" s="38">
        <f>IFERROR(E62/B62*100,0)</f>
        <v>100.00086113359626</v>
      </c>
      <c r="G62" s="38">
        <f>IFERROR(E62/C62*100,0)</f>
        <v>100.00086113359626</v>
      </c>
      <c r="H62" s="38"/>
      <c r="I62" s="38"/>
      <c r="J62" s="38"/>
      <c r="K62" s="38"/>
      <c r="L62" s="38">
        <v>158.38200000000001</v>
      </c>
      <c r="M62" s="38">
        <v>158.38200000000001</v>
      </c>
      <c r="N62" s="38">
        <v>189.99600000000001</v>
      </c>
      <c r="O62" s="38">
        <v>189.999</v>
      </c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6"/>
      <c r="AG62" s="9">
        <f t="shared" si="3"/>
        <v>2.8421709430404007E-14</v>
      </c>
    </row>
    <row r="63" spans="1:33" s="10" customFormat="1" x14ac:dyDescent="0.3">
      <c r="A63" s="37" t="s">
        <v>29</v>
      </c>
      <c r="B63" s="38">
        <f t="shared" si="55"/>
        <v>4097.4470000000001</v>
      </c>
      <c r="C63" s="38">
        <f t="shared" ref="C63:C66" si="58">SUM(H63+J63+L63+N63+P63+R63)</f>
        <v>4097.4470000000001</v>
      </c>
      <c r="D63" s="38">
        <f t="shared" si="56"/>
        <v>4097.4470000000001</v>
      </c>
      <c r="E63" s="38">
        <f t="shared" si="57"/>
        <v>4097.4470000000001</v>
      </c>
      <c r="F63" s="38"/>
      <c r="G63" s="38"/>
      <c r="H63" s="38"/>
      <c r="I63" s="38"/>
      <c r="J63" s="38"/>
      <c r="K63" s="38"/>
      <c r="L63" s="38">
        <v>1862.81</v>
      </c>
      <c r="M63" s="38">
        <v>1862.81</v>
      </c>
      <c r="N63" s="38">
        <v>2234.6370000000002</v>
      </c>
      <c r="O63" s="38">
        <v>2234.6370000000002</v>
      </c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6"/>
      <c r="AG63" s="9">
        <f t="shared" si="3"/>
        <v>0</v>
      </c>
    </row>
    <row r="64" spans="1:33" s="10" customFormat="1" x14ac:dyDescent="0.3">
      <c r="A64" s="37" t="s">
        <v>30</v>
      </c>
      <c r="B64" s="38">
        <f t="shared" si="55"/>
        <v>234.053</v>
      </c>
      <c r="C64" s="38">
        <f t="shared" si="58"/>
        <v>234.053</v>
      </c>
      <c r="D64" s="38">
        <f t="shared" si="56"/>
        <v>234.054</v>
      </c>
      <c r="E64" s="38">
        <f t="shared" si="57"/>
        <v>234.054</v>
      </c>
      <c r="F64" s="38">
        <f>IFERROR(E64/B64*100,0)</f>
        <v>100.00042725365623</v>
      </c>
      <c r="G64" s="38">
        <f>IFERROR(E64/C64*100,0)</f>
        <v>100.00042725365623</v>
      </c>
      <c r="H64" s="38"/>
      <c r="I64" s="38"/>
      <c r="J64" s="38"/>
      <c r="K64" s="38"/>
      <c r="L64" s="38">
        <v>106.407</v>
      </c>
      <c r="M64" s="38">
        <v>106.41</v>
      </c>
      <c r="N64" s="38">
        <v>127.646</v>
      </c>
      <c r="O64" s="38">
        <v>127.64400000000001</v>
      </c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6"/>
      <c r="AG64" s="9">
        <f t="shared" si="3"/>
        <v>0</v>
      </c>
    </row>
    <row r="65" spans="1:33" s="10" customFormat="1" ht="37.5" x14ac:dyDescent="0.3">
      <c r="A65" s="39" t="s">
        <v>35</v>
      </c>
      <c r="B65" s="38">
        <f t="shared" si="55"/>
        <v>234.053</v>
      </c>
      <c r="C65" s="38">
        <f t="shared" si="58"/>
        <v>234.053</v>
      </c>
      <c r="D65" s="38">
        <f t="shared" si="56"/>
        <v>234.054</v>
      </c>
      <c r="E65" s="38">
        <f t="shared" si="57"/>
        <v>234.054</v>
      </c>
      <c r="F65" s="38">
        <f>IFERROR(E65/B65*100,0)</f>
        <v>100.00042725365623</v>
      </c>
      <c r="G65" s="38">
        <f>IFERROR(E65/C65*100,0)</f>
        <v>100.00042725365623</v>
      </c>
      <c r="H65" s="42"/>
      <c r="I65" s="38"/>
      <c r="J65" s="38"/>
      <c r="K65" s="38"/>
      <c r="L65" s="38">
        <v>106.407</v>
      </c>
      <c r="M65" s="38">
        <v>106.41</v>
      </c>
      <c r="N65" s="38">
        <v>127.646</v>
      </c>
      <c r="O65" s="38">
        <v>127.64400000000001</v>
      </c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6"/>
      <c r="AG65" s="9"/>
    </row>
    <row r="66" spans="1:33" s="10" customFormat="1" x14ac:dyDescent="0.3">
      <c r="A66" s="37" t="s">
        <v>31</v>
      </c>
      <c r="B66" s="38">
        <f t="shared" si="55"/>
        <v>0</v>
      </c>
      <c r="C66" s="38">
        <f t="shared" si="58"/>
        <v>0</v>
      </c>
      <c r="D66" s="38">
        <f t="shared" si="56"/>
        <v>0</v>
      </c>
      <c r="E66" s="38">
        <f t="shared" si="57"/>
        <v>0</v>
      </c>
      <c r="F66" s="38">
        <f>IFERROR(E66/B66*100,0)</f>
        <v>0</v>
      </c>
      <c r="G66" s="38">
        <f>IFERROR(E66/C66*100,0)</f>
        <v>0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6"/>
      <c r="AG66" s="9">
        <f t="shared" si="3"/>
        <v>0</v>
      </c>
    </row>
    <row r="67" spans="1:33" s="10" customFormat="1" ht="35.25" customHeight="1" x14ac:dyDescent="0.3">
      <c r="A67" s="60" t="s">
        <v>42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2"/>
      <c r="AG67" s="9">
        <f t="shared" si="3"/>
        <v>0</v>
      </c>
    </row>
    <row r="68" spans="1:33" s="10" customFormat="1" x14ac:dyDescent="0.3">
      <c r="A68" s="33" t="s">
        <v>27</v>
      </c>
      <c r="B68" s="34">
        <f>B69+B70+B71+B72</f>
        <v>1981</v>
      </c>
      <c r="C68" s="34">
        <f>C69+C70+C71+C72</f>
        <v>0</v>
      </c>
      <c r="D68" s="34">
        <f>D69+D70+D71+D72</f>
        <v>0</v>
      </c>
      <c r="E68" s="34">
        <f>E69+E70+E71+E72</f>
        <v>0</v>
      </c>
      <c r="F68" s="38">
        <v>0</v>
      </c>
      <c r="G68" s="38">
        <v>0</v>
      </c>
      <c r="H68" s="34">
        <f>H69+H70+H71+H72</f>
        <v>0</v>
      </c>
      <c r="I68" s="34">
        <f t="shared" ref="I68:AE68" si="59">I69+I70+I71+I72</f>
        <v>0</v>
      </c>
      <c r="J68" s="34">
        <f t="shared" si="59"/>
        <v>0</v>
      </c>
      <c r="K68" s="34">
        <f t="shared" si="59"/>
        <v>0</v>
      </c>
      <c r="L68" s="34">
        <f t="shared" si="59"/>
        <v>0</v>
      </c>
      <c r="M68" s="34">
        <f t="shared" si="59"/>
        <v>0</v>
      </c>
      <c r="N68" s="34">
        <f t="shared" si="59"/>
        <v>0</v>
      </c>
      <c r="O68" s="34">
        <f t="shared" si="59"/>
        <v>0</v>
      </c>
      <c r="P68" s="34">
        <f t="shared" si="59"/>
        <v>0</v>
      </c>
      <c r="Q68" s="34">
        <f t="shared" si="59"/>
        <v>0</v>
      </c>
      <c r="R68" s="34">
        <f t="shared" si="59"/>
        <v>0</v>
      </c>
      <c r="S68" s="34">
        <f t="shared" si="59"/>
        <v>0</v>
      </c>
      <c r="T68" s="34">
        <f t="shared" si="59"/>
        <v>0</v>
      </c>
      <c r="U68" s="34">
        <f t="shared" si="59"/>
        <v>0</v>
      </c>
      <c r="V68" s="34">
        <f t="shared" si="59"/>
        <v>0</v>
      </c>
      <c r="W68" s="34">
        <f t="shared" si="59"/>
        <v>0</v>
      </c>
      <c r="X68" s="34">
        <f t="shared" si="59"/>
        <v>0</v>
      </c>
      <c r="Y68" s="34">
        <f t="shared" si="59"/>
        <v>0</v>
      </c>
      <c r="Z68" s="34">
        <f t="shared" si="59"/>
        <v>0</v>
      </c>
      <c r="AA68" s="34">
        <f t="shared" si="59"/>
        <v>0</v>
      </c>
      <c r="AB68" s="34">
        <f t="shared" si="59"/>
        <v>0</v>
      </c>
      <c r="AC68" s="34">
        <f t="shared" si="59"/>
        <v>0</v>
      </c>
      <c r="AD68" s="34">
        <f t="shared" si="59"/>
        <v>1981</v>
      </c>
      <c r="AE68" s="34">
        <f t="shared" si="59"/>
        <v>0</v>
      </c>
      <c r="AF68" s="36"/>
      <c r="AG68" s="9">
        <f t="shared" si="3"/>
        <v>0</v>
      </c>
    </row>
    <row r="69" spans="1:33" s="10" customFormat="1" x14ac:dyDescent="0.3">
      <c r="A69" s="37" t="s">
        <v>28</v>
      </c>
      <c r="B69" s="38">
        <f t="shared" ref="B69:B72" si="60">J69+L69+N69+P69+R69+T69+V69+X69+Z69+AB69+AD69+H69</f>
        <v>1981</v>
      </c>
      <c r="C69" s="38">
        <f>SUM(H69+J69+L69+N69+P69+R69)</f>
        <v>0</v>
      </c>
      <c r="D69" s="38">
        <f t="shared" ref="D69:D72" si="61">E69</f>
        <v>0</v>
      </c>
      <c r="E69" s="38">
        <f t="shared" ref="E69:E72" si="62">SUM(I69,K69,M69,O69,Q69,S69,U69,W69,Y69,AA69,AC69,AE69)</f>
        <v>0</v>
      </c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>
        <v>1981</v>
      </c>
      <c r="AE69" s="38"/>
      <c r="AF69" s="36"/>
      <c r="AG69" s="9">
        <f t="shared" si="3"/>
        <v>0</v>
      </c>
    </row>
    <row r="70" spans="1:33" s="10" customFormat="1" x14ac:dyDescent="0.3">
      <c r="A70" s="37" t="s">
        <v>29</v>
      </c>
      <c r="B70" s="38">
        <f t="shared" si="60"/>
        <v>0</v>
      </c>
      <c r="C70" s="38">
        <f t="shared" ref="C70:C72" si="63">SUM(H70+J70+L70+N70+P70+R70)</f>
        <v>0</v>
      </c>
      <c r="D70" s="38">
        <f t="shared" si="61"/>
        <v>0</v>
      </c>
      <c r="E70" s="38">
        <f t="shared" si="62"/>
        <v>0</v>
      </c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6"/>
      <c r="AG70" s="9">
        <f t="shared" si="3"/>
        <v>0</v>
      </c>
    </row>
    <row r="71" spans="1:33" s="10" customFormat="1" x14ac:dyDescent="0.3">
      <c r="A71" s="37" t="s">
        <v>30</v>
      </c>
      <c r="B71" s="38">
        <f t="shared" si="60"/>
        <v>0</v>
      </c>
      <c r="C71" s="38">
        <f t="shared" si="63"/>
        <v>0</v>
      </c>
      <c r="D71" s="38">
        <f t="shared" si="61"/>
        <v>0</v>
      </c>
      <c r="E71" s="38">
        <f t="shared" si="62"/>
        <v>0</v>
      </c>
      <c r="F71" s="38">
        <f>IFERROR(E71/B71*100,0)</f>
        <v>0</v>
      </c>
      <c r="G71" s="38">
        <f>IFERROR(E71/C71*100,0)</f>
        <v>0</v>
      </c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6"/>
      <c r="AG71" s="9">
        <f t="shared" si="3"/>
        <v>0</v>
      </c>
    </row>
    <row r="72" spans="1:33" s="10" customFormat="1" x14ac:dyDescent="0.3">
      <c r="A72" s="37" t="s">
        <v>31</v>
      </c>
      <c r="B72" s="38">
        <f t="shared" si="60"/>
        <v>0</v>
      </c>
      <c r="C72" s="38">
        <f t="shared" si="63"/>
        <v>0</v>
      </c>
      <c r="D72" s="38">
        <f t="shared" si="61"/>
        <v>0</v>
      </c>
      <c r="E72" s="38">
        <f t="shared" si="62"/>
        <v>0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6"/>
      <c r="AG72" s="9">
        <f t="shared" si="3"/>
        <v>0</v>
      </c>
    </row>
    <row r="73" spans="1:33" s="10" customFormat="1" ht="32.25" customHeight="1" x14ac:dyDescent="0.3">
      <c r="A73" s="60" t="s">
        <v>43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2"/>
      <c r="AG73" s="9">
        <f t="shared" si="3"/>
        <v>0</v>
      </c>
    </row>
    <row r="74" spans="1:33" s="10" customFormat="1" x14ac:dyDescent="0.3">
      <c r="A74" s="33" t="s">
        <v>27</v>
      </c>
      <c r="B74" s="34">
        <f>B75+B76+B77+B78</f>
        <v>2055.7999999999997</v>
      </c>
      <c r="C74" s="34">
        <f>C75+C76+C77+C78</f>
        <v>9.1999999999999993</v>
      </c>
      <c r="D74" s="34">
        <f>D75+D76+D77+D78</f>
        <v>9.1980000000000004</v>
      </c>
      <c r="E74" s="34">
        <f>E75+E76+E77+E78</f>
        <v>9.1980000000000004</v>
      </c>
      <c r="F74" s="38">
        <v>0</v>
      </c>
      <c r="G74" s="38">
        <v>0</v>
      </c>
      <c r="H74" s="34">
        <f>H75+H76+H77+H78</f>
        <v>0</v>
      </c>
      <c r="I74" s="34">
        <f t="shared" ref="I74:AE74" si="64">I75+I76+I77+I78</f>
        <v>0</v>
      </c>
      <c r="J74" s="34">
        <f t="shared" si="64"/>
        <v>0</v>
      </c>
      <c r="K74" s="34">
        <f t="shared" si="64"/>
        <v>0</v>
      </c>
      <c r="L74" s="34">
        <f t="shared" si="64"/>
        <v>0</v>
      </c>
      <c r="M74" s="34">
        <f t="shared" si="64"/>
        <v>0</v>
      </c>
      <c r="N74" s="34">
        <f t="shared" si="64"/>
        <v>9.1999999999999993</v>
      </c>
      <c r="O74" s="34">
        <f t="shared" si="64"/>
        <v>0</v>
      </c>
      <c r="P74" s="34">
        <f t="shared" si="64"/>
        <v>0</v>
      </c>
      <c r="Q74" s="34">
        <f t="shared" si="64"/>
        <v>4.3630000000000004</v>
      </c>
      <c r="R74" s="34">
        <f t="shared" si="64"/>
        <v>0</v>
      </c>
      <c r="S74" s="34">
        <f t="shared" si="64"/>
        <v>4.835</v>
      </c>
      <c r="T74" s="34">
        <f t="shared" si="64"/>
        <v>0</v>
      </c>
      <c r="U74" s="34">
        <f t="shared" si="64"/>
        <v>0</v>
      </c>
      <c r="V74" s="34">
        <f t="shared" si="64"/>
        <v>0</v>
      </c>
      <c r="W74" s="34">
        <f t="shared" si="64"/>
        <v>0</v>
      </c>
      <c r="X74" s="34">
        <f t="shared" si="64"/>
        <v>0</v>
      </c>
      <c r="Y74" s="34">
        <f t="shared" si="64"/>
        <v>0</v>
      </c>
      <c r="Z74" s="34">
        <f t="shared" si="64"/>
        <v>0</v>
      </c>
      <c r="AA74" s="34">
        <f t="shared" si="64"/>
        <v>0</v>
      </c>
      <c r="AB74" s="34">
        <f t="shared" si="64"/>
        <v>0</v>
      </c>
      <c r="AC74" s="34">
        <f t="shared" si="64"/>
        <v>0</v>
      </c>
      <c r="AD74" s="34">
        <f t="shared" si="64"/>
        <v>2046.6</v>
      </c>
      <c r="AE74" s="34">
        <f t="shared" si="64"/>
        <v>0</v>
      </c>
      <c r="AF74" s="36"/>
      <c r="AG74" s="9">
        <f t="shared" si="3"/>
        <v>0</v>
      </c>
    </row>
    <row r="75" spans="1:33" s="10" customFormat="1" x14ac:dyDescent="0.3">
      <c r="A75" s="37" t="s">
        <v>28</v>
      </c>
      <c r="B75" s="38">
        <f t="shared" ref="B75:B78" si="65">J75+L75+N75+P75+R75+T75+V75+X75+Z75+AB75+AD75+H75</f>
        <v>2046.6</v>
      </c>
      <c r="C75" s="38">
        <f>SUM(H75+J75+L75+N75+P75+R75)</f>
        <v>0</v>
      </c>
      <c r="D75" s="38">
        <f t="shared" ref="D75:D78" si="66">E75</f>
        <v>0</v>
      </c>
      <c r="E75" s="38">
        <f t="shared" ref="E75:E78" si="67">SUM(I75,K75,M75,O75,Q75,S75,U75,W75,Y75,AA75,AC75,AE75)</f>
        <v>0</v>
      </c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>
        <v>2046.6</v>
      </c>
      <c r="AE75" s="38"/>
      <c r="AF75" s="36"/>
      <c r="AG75" s="9">
        <f t="shared" si="3"/>
        <v>0</v>
      </c>
    </row>
    <row r="76" spans="1:33" s="10" customFormat="1" x14ac:dyDescent="0.3">
      <c r="A76" s="37" t="s">
        <v>29</v>
      </c>
      <c r="B76" s="38">
        <f t="shared" si="65"/>
        <v>9.1999999999999993</v>
      </c>
      <c r="C76" s="38">
        <f t="shared" ref="C76:C78" si="68">SUM(H76+J76+L76+N76+P76+R76)</f>
        <v>9.1999999999999993</v>
      </c>
      <c r="D76" s="38">
        <f t="shared" si="66"/>
        <v>9.1980000000000004</v>
      </c>
      <c r="E76" s="38">
        <f t="shared" si="67"/>
        <v>9.1980000000000004</v>
      </c>
      <c r="F76" s="38"/>
      <c r="G76" s="38"/>
      <c r="H76" s="38"/>
      <c r="I76" s="38"/>
      <c r="J76" s="38"/>
      <c r="K76" s="38"/>
      <c r="L76" s="38"/>
      <c r="M76" s="38"/>
      <c r="N76" s="38">
        <v>9.1999999999999993</v>
      </c>
      <c r="O76" s="38"/>
      <c r="P76" s="38"/>
      <c r="Q76" s="38">
        <v>4.3630000000000004</v>
      </c>
      <c r="R76" s="38"/>
      <c r="S76" s="38">
        <v>4.835</v>
      </c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6"/>
      <c r="AG76" s="9">
        <f t="shared" si="3"/>
        <v>0</v>
      </c>
    </row>
    <row r="77" spans="1:33" s="10" customFormat="1" x14ac:dyDescent="0.3">
      <c r="A77" s="37" t="s">
        <v>30</v>
      </c>
      <c r="B77" s="38">
        <f t="shared" si="65"/>
        <v>0</v>
      </c>
      <c r="C77" s="38">
        <f t="shared" si="68"/>
        <v>0</v>
      </c>
      <c r="D77" s="38">
        <f t="shared" si="66"/>
        <v>0</v>
      </c>
      <c r="E77" s="38">
        <f t="shared" si="67"/>
        <v>0</v>
      </c>
      <c r="F77" s="38">
        <f>IFERROR(E77/B77*100,0)</f>
        <v>0</v>
      </c>
      <c r="G77" s="38">
        <f>IFERROR(E77/C77*100,0)</f>
        <v>0</v>
      </c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6"/>
      <c r="AG77" s="9">
        <f t="shared" si="3"/>
        <v>0</v>
      </c>
    </row>
    <row r="78" spans="1:33" s="10" customFormat="1" x14ac:dyDescent="0.3">
      <c r="A78" s="37" t="s">
        <v>31</v>
      </c>
      <c r="B78" s="38">
        <f t="shared" si="65"/>
        <v>0</v>
      </c>
      <c r="C78" s="38">
        <f t="shared" si="68"/>
        <v>0</v>
      </c>
      <c r="D78" s="38">
        <f t="shared" si="66"/>
        <v>0</v>
      </c>
      <c r="E78" s="38">
        <f t="shared" si="67"/>
        <v>0</v>
      </c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6"/>
      <c r="AG78" s="9">
        <f t="shared" si="3"/>
        <v>0</v>
      </c>
    </row>
    <row r="79" spans="1:33" ht="35.25" customHeight="1" x14ac:dyDescent="0.3">
      <c r="A79" s="63" t="s">
        <v>44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18">
        <f t="shared" si="3"/>
        <v>0</v>
      </c>
    </row>
    <row r="80" spans="1:33" s="10" customFormat="1" x14ac:dyDescent="0.3">
      <c r="A80" s="46" t="s">
        <v>33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8"/>
      <c r="AG80" s="9">
        <f t="shared" si="3"/>
        <v>0</v>
      </c>
    </row>
    <row r="81" spans="1:33" s="10" customFormat="1" ht="32.25" customHeight="1" x14ac:dyDescent="0.3">
      <c r="A81" s="43" t="s">
        <v>45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5"/>
      <c r="AG81" s="9">
        <f t="shared" ref="AG81:AG120" si="69">B81-H81-J81-L81-N81-P81-R81-T81-V81-X81-Z81-AB81-AD81</f>
        <v>0</v>
      </c>
    </row>
    <row r="82" spans="1:33" s="10" customFormat="1" x14ac:dyDescent="0.3">
      <c r="A82" s="33" t="s">
        <v>27</v>
      </c>
      <c r="B82" s="34">
        <f>B83+B84+B85+B86</f>
        <v>10268.700000000001</v>
      </c>
      <c r="C82" s="34">
        <f>C83+C84+C85+C86</f>
        <v>5436.4890000000005</v>
      </c>
      <c r="D82" s="34">
        <f>D83+D84+D85+D86</f>
        <v>4451.7940000000008</v>
      </c>
      <c r="E82" s="34">
        <f>E83+E84+E85+E86</f>
        <v>4451.7940000000008</v>
      </c>
      <c r="F82" s="34">
        <f>IFERROR(E82/B82*100,0)</f>
        <v>43.353043715368067</v>
      </c>
      <c r="G82" s="34">
        <f>IFERROR(E82/C82*100,0)</f>
        <v>81.887298953423809</v>
      </c>
      <c r="H82" s="34">
        <f>H83+H84+H85+H86</f>
        <v>1346.83</v>
      </c>
      <c r="I82" s="34">
        <f t="shared" ref="I82:AE82" si="70">I83+I84+I85+I86</f>
        <v>505.76100000000002</v>
      </c>
      <c r="J82" s="34">
        <f t="shared" si="70"/>
        <v>860.06899999999996</v>
      </c>
      <c r="K82" s="34">
        <f t="shared" si="70"/>
        <v>875.25400000000002</v>
      </c>
      <c r="L82" s="34">
        <f t="shared" si="70"/>
        <v>683.38</v>
      </c>
      <c r="M82" s="34">
        <f t="shared" si="70"/>
        <v>565.35</v>
      </c>
      <c r="N82" s="34">
        <f t="shared" si="70"/>
        <v>1006.02</v>
      </c>
      <c r="O82" s="34">
        <f t="shared" si="70"/>
        <v>686.33299999999997</v>
      </c>
      <c r="P82" s="34">
        <f t="shared" si="70"/>
        <v>856.81399999999996</v>
      </c>
      <c r="Q82" s="34">
        <f t="shared" si="70"/>
        <v>722.99199999999996</v>
      </c>
      <c r="R82" s="34">
        <f t="shared" si="70"/>
        <v>683.37599999999998</v>
      </c>
      <c r="S82" s="34">
        <f t="shared" si="70"/>
        <v>1096.104</v>
      </c>
      <c r="T82" s="34">
        <f t="shared" si="70"/>
        <v>1006.02</v>
      </c>
      <c r="U82" s="34">
        <f t="shared" si="70"/>
        <v>0</v>
      </c>
      <c r="V82" s="34">
        <f t="shared" si="70"/>
        <v>780.82</v>
      </c>
      <c r="W82" s="34">
        <f t="shared" si="70"/>
        <v>0</v>
      </c>
      <c r="X82" s="34">
        <f t="shared" si="70"/>
        <v>683.37599999999998</v>
      </c>
      <c r="Y82" s="34">
        <f t="shared" si="70"/>
        <v>0</v>
      </c>
      <c r="Z82" s="34">
        <f t="shared" si="70"/>
        <v>1006.02</v>
      </c>
      <c r="AA82" s="34">
        <f t="shared" si="70"/>
        <v>0</v>
      </c>
      <c r="AB82" s="34">
        <f t="shared" si="70"/>
        <v>780.82</v>
      </c>
      <c r="AC82" s="34">
        <f t="shared" si="70"/>
        <v>0</v>
      </c>
      <c r="AD82" s="34">
        <f t="shared" si="70"/>
        <v>575.15499999999997</v>
      </c>
      <c r="AE82" s="34">
        <f t="shared" si="70"/>
        <v>0</v>
      </c>
      <c r="AF82" s="36"/>
      <c r="AG82" s="9">
        <f t="shared" si="69"/>
        <v>0</v>
      </c>
    </row>
    <row r="83" spans="1:33" s="10" customFormat="1" x14ac:dyDescent="0.3">
      <c r="A83" s="37" t="s">
        <v>28</v>
      </c>
      <c r="B83" s="38">
        <f t="shared" ref="B83:B86" si="71">J83+L83+N83+P83+R83+T83+V83+X83+Z83+AB83+AD83+H83</f>
        <v>0</v>
      </c>
      <c r="C83" s="38">
        <f>SUM(H83+J83+L83+N83+P83+R83)</f>
        <v>0</v>
      </c>
      <c r="D83" s="38">
        <f t="shared" ref="D83:D86" si="72">E83</f>
        <v>0</v>
      </c>
      <c r="E83" s="38">
        <f t="shared" ref="E83:E86" si="73">SUM(I83,K83,M83,O83,Q83,S83,U83,W83,Y83,AA83,AC83,AE83)</f>
        <v>0</v>
      </c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6"/>
      <c r="AG83" s="9">
        <f t="shared" si="69"/>
        <v>0</v>
      </c>
    </row>
    <row r="84" spans="1:33" s="10" customFormat="1" x14ac:dyDescent="0.3">
      <c r="A84" s="37" t="s">
        <v>29</v>
      </c>
      <c r="B84" s="38">
        <f t="shared" si="71"/>
        <v>76</v>
      </c>
      <c r="C84" s="38">
        <f t="shared" ref="C84:C86" si="74">SUM(H84+J84+L84+N84+P84+R84)</f>
        <v>76</v>
      </c>
      <c r="D84" s="38">
        <f t="shared" si="72"/>
        <v>76</v>
      </c>
      <c r="E84" s="38">
        <f t="shared" si="73"/>
        <v>76</v>
      </c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>
        <v>76</v>
      </c>
      <c r="Q84" s="38">
        <v>76</v>
      </c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6"/>
      <c r="AG84" s="9">
        <f t="shared" si="69"/>
        <v>0</v>
      </c>
    </row>
    <row r="85" spans="1:33" s="10" customFormat="1" x14ac:dyDescent="0.3">
      <c r="A85" s="37" t="s">
        <v>30</v>
      </c>
      <c r="B85" s="38">
        <f t="shared" si="71"/>
        <v>10192.700000000001</v>
      </c>
      <c r="C85" s="38">
        <f t="shared" si="74"/>
        <v>5360.4890000000005</v>
      </c>
      <c r="D85" s="38">
        <f t="shared" si="72"/>
        <v>4375.7940000000008</v>
      </c>
      <c r="E85" s="38">
        <f t="shared" si="73"/>
        <v>4375.7940000000008</v>
      </c>
      <c r="F85" s="38">
        <f>IFERROR(E85/B85*100,0)</f>
        <v>42.930666064928822</v>
      </c>
      <c r="G85" s="38">
        <f>IFERROR(E85/C85*100,0)</f>
        <v>81.630500500980418</v>
      </c>
      <c r="H85" s="38">
        <v>1346.83</v>
      </c>
      <c r="I85" s="38">
        <v>505.76100000000002</v>
      </c>
      <c r="J85" s="38">
        <v>860.06899999999996</v>
      </c>
      <c r="K85" s="38">
        <v>875.25400000000002</v>
      </c>
      <c r="L85" s="38">
        <v>683.38</v>
      </c>
      <c r="M85" s="38">
        <v>565.35</v>
      </c>
      <c r="N85" s="38">
        <v>1006.02</v>
      </c>
      <c r="O85" s="38">
        <v>686.33299999999997</v>
      </c>
      <c r="P85" s="38">
        <v>780.81399999999996</v>
      </c>
      <c r="Q85" s="38">
        <v>646.99199999999996</v>
      </c>
      <c r="R85" s="38">
        <v>683.37599999999998</v>
      </c>
      <c r="S85" s="38">
        <v>1096.104</v>
      </c>
      <c r="T85" s="38">
        <v>1006.02</v>
      </c>
      <c r="U85" s="38"/>
      <c r="V85" s="38">
        <v>780.82</v>
      </c>
      <c r="W85" s="38"/>
      <c r="X85" s="38">
        <v>683.37599999999998</v>
      </c>
      <c r="Y85" s="38"/>
      <c r="Z85" s="38">
        <v>1006.02</v>
      </c>
      <c r="AA85" s="38"/>
      <c r="AB85" s="38">
        <v>780.82</v>
      </c>
      <c r="AC85" s="38"/>
      <c r="AD85" s="38">
        <v>575.15499999999997</v>
      </c>
      <c r="AE85" s="38"/>
      <c r="AF85" s="36"/>
      <c r="AG85" s="9">
        <f t="shared" si="69"/>
        <v>0</v>
      </c>
    </row>
    <row r="86" spans="1:33" s="10" customFormat="1" x14ac:dyDescent="0.3">
      <c r="A86" s="37" t="s">
        <v>31</v>
      </c>
      <c r="B86" s="38">
        <f t="shared" si="71"/>
        <v>0</v>
      </c>
      <c r="C86" s="38">
        <f t="shared" si="74"/>
        <v>0</v>
      </c>
      <c r="D86" s="38">
        <f t="shared" si="72"/>
        <v>0</v>
      </c>
      <c r="E86" s="38">
        <f t="shared" si="73"/>
        <v>0</v>
      </c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6"/>
      <c r="AG86" s="9">
        <f t="shared" si="69"/>
        <v>0</v>
      </c>
    </row>
    <row r="87" spans="1:33" s="10" customFormat="1" ht="36" customHeight="1" x14ac:dyDescent="0.3">
      <c r="A87" s="60" t="s">
        <v>46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2"/>
      <c r="AG87" s="9">
        <f t="shared" si="69"/>
        <v>0</v>
      </c>
    </row>
    <row r="88" spans="1:33" s="10" customFormat="1" x14ac:dyDescent="0.3">
      <c r="A88" s="33" t="s">
        <v>27</v>
      </c>
      <c r="B88" s="34">
        <f>B89+B90+B91+B92</f>
        <v>18879.893</v>
      </c>
      <c r="C88" s="34">
        <f>C89+C90+C91+C92</f>
        <v>9925.7999999999975</v>
      </c>
      <c r="D88" s="34">
        <f>D89+D90+D91+D92</f>
        <v>9026.7430000000004</v>
      </c>
      <c r="E88" s="34">
        <f>E89+E90+E91+E92</f>
        <v>9026.7430000000004</v>
      </c>
      <c r="F88" s="34">
        <f>IFERROR(E88/B88*100,0)</f>
        <v>47.811409736273404</v>
      </c>
      <c r="G88" s="34">
        <f>IFERROR(E88/C88*100,0)</f>
        <v>90.942221281911813</v>
      </c>
      <c r="H88" s="34">
        <f>H89+H90+H91+H92</f>
        <v>2430.2660000000001</v>
      </c>
      <c r="I88" s="34">
        <f t="shared" ref="I88:AE88" si="75">I89+I90+I91+I92</f>
        <v>1047.0619999999999</v>
      </c>
      <c r="J88" s="34">
        <f t="shared" si="75"/>
        <v>1596.3440000000001</v>
      </c>
      <c r="K88" s="34">
        <f t="shared" si="75"/>
        <v>1690.673</v>
      </c>
      <c r="L88" s="34">
        <f t="shared" si="75"/>
        <v>1267.1199999999999</v>
      </c>
      <c r="M88" s="34">
        <f t="shared" si="75"/>
        <v>1305.6310000000001</v>
      </c>
      <c r="N88" s="34">
        <f t="shared" si="75"/>
        <v>1870.66</v>
      </c>
      <c r="O88" s="34">
        <f t="shared" si="75"/>
        <v>1312.827</v>
      </c>
      <c r="P88" s="34">
        <f t="shared" si="75"/>
        <v>1494.2900000000002</v>
      </c>
      <c r="Q88" s="34">
        <f t="shared" si="75"/>
        <v>1970.45</v>
      </c>
      <c r="R88" s="34">
        <f t="shared" si="75"/>
        <v>1267.1199999999999</v>
      </c>
      <c r="S88" s="34">
        <f t="shared" si="75"/>
        <v>1700.1</v>
      </c>
      <c r="T88" s="34">
        <f t="shared" si="75"/>
        <v>1870.66</v>
      </c>
      <c r="U88" s="34">
        <f t="shared" si="75"/>
        <v>0</v>
      </c>
      <c r="V88" s="34">
        <f t="shared" si="75"/>
        <v>1449.39</v>
      </c>
      <c r="W88" s="34">
        <f t="shared" si="75"/>
        <v>0</v>
      </c>
      <c r="X88" s="34">
        <f t="shared" si="75"/>
        <v>1267.1199999999999</v>
      </c>
      <c r="Y88" s="34">
        <f t="shared" si="75"/>
        <v>0</v>
      </c>
      <c r="Z88" s="34">
        <f t="shared" si="75"/>
        <v>1870.66</v>
      </c>
      <c r="AA88" s="34">
        <f t="shared" si="75"/>
        <v>0</v>
      </c>
      <c r="AB88" s="34">
        <f t="shared" si="75"/>
        <v>1449.39</v>
      </c>
      <c r="AC88" s="34">
        <f t="shared" si="75"/>
        <v>0</v>
      </c>
      <c r="AD88" s="34">
        <f t="shared" si="75"/>
        <v>1046.873</v>
      </c>
      <c r="AE88" s="34">
        <f t="shared" si="75"/>
        <v>0</v>
      </c>
      <c r="AF88" s="36"/>
      <c r="AG88" s="9">
        <f t="shared" si="69"/>
        <v>0</v>
      </c>
    </row>
    <row r="89" spans="1:33" s="10" customFormat="1" x14ac:dyDescent="0.3">
      <c r="A89" s="37" t="s">
        <v>28</v>
      </c>
      <c r="B89" s="38">
        <f t="shared" ref="B89:B92" si="76">J89+L89+N89+P89+R89+T89+V89+X89+Z89+AB89+AD89+H89</f>
        <v>0</v>
      </c>
      <c r="C89" s="38">
        <f>SUM(H89+J89+L89+N89+P89+R89)</f>
        <v>0</v>
      </c>
      <c r="D89" s="38">
        <f t="shared" ref="D89:D92" si="77">E89</f>
        <v>0</v>
      </c>
      <c r="E89" s="38">
        <f t="shared" ref="E89:E92" si="78">SUM(I89,K89,M89,O89,Q89,S89,U89,W89,Y89,AA89,AC89,AE89)</f>
        <v>0</v>
      </c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6"/>
      <c r="AG89" s="9">
        <f t="shared" si="69"/>
        <v>0</v>
      </c>
    </row>
    <row r="90" spans="1:33" s="10" customFormat="1" x14ac:dyDescent="0.3">
      <c r="A90" s="37" t="s">
        <v>29</v>
      </c>
      <c r="B90" s="38">
        <f t="shared" si="76"/>
        <v>44.9</v>
      </c>
      <c r="C90" s="38">
        <f t="shared" ref="C90:C92" si="79">SUM(H90+J90+L90+N90+P90+R90)</f>
        <v>44.9</v>
      </c>
      <c r="D90" s="38">
        <f t="shared" si="77"/>
        <v>44.9</v>
      </c>
      <c r="E90" s="38">
        <f t="shared" si="78"/>
        <v>44.9</v>
      </c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>
        <v>44.9</v>
      </c>
      <c r="Q90" s="38">
        <v>44.9</v>
      </c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6"/>
      <c r="AG90" s="9">
        <f t="shared" si="69"/>
        <v>0</v>
      </c>
    </row>
    <row r="91" spans="1:33" s="10" customFormat="1" x14ac:dyDescent="0.3">
      <c r="A91" s="37" t="s">
        <v>30</v>
      </c>
      <c r="B91" s="38">
        <f t="shared" si="76"/>
        <v>18834.992999999999</v>
      </c>
      <c r="C91" s="38">
        <f t="shared" si="79"/>
        <v>9880.8999999999978</v>
      </c>
      <c r="D91" s="38">
        <f t="shared" si="77"/>
        <v>8981.8430000000008</v>
      </c>
      <c r="E91" s="38">
        <f t="shared" si="78"/>
        <v>8981.8430000000008</v>
      </c>
      <c r="F91" s="38">
        <f>IFERROR(E91/B91*100,0)</f>
        <v>47.686999405839984</v>
      </c>
      <c r="G91" s="38">
        <f>IFERROR(E91/C91*100,0)</f>
        <v>90.901061644182235</v>
      </c>
      <c r="H91" s="38">
        <v>2430.2660000000001</v>
      </c>
      <c r="I91" s="38">
        <v>1047.0619999999999</v>
      </c>
      <c r="J91" s="38">
        <v>1596.3440000000001</v>
      </c>
      <c r="K91" s="38">
        <v>1690.673</v>
      </c>
      <c r="L91" s="38">
        <v>1267.1199999999999</v>
      </c>
      <c r="M91" s="38">
        <v>1305.6310000000001</v>
      </c>
      <c r="N91" s="38">
        <v>1870.66</v>
      </c>
      <c r="O91" s="38">
        <v>1312.827</v>
      </c>
      <c r="P91" s="38">
        <v>1449.39</v>
      </c>
      <c r="Q91" s="38">
        <v>1925.55</v>
      </c>
      <c r="R91" s="38">
        <v>1267.1199999999999</v>
      </c>
      <c r="S91" s="38">
        <v>1700.1</v>
      </c>
      <c r="T91" s="38">
        <v>1870.66</v>
      </c>
      <c r="U91" s="38"/>
      <c r="V91" s="38">
        <v>1449.39</v>
      </c>
      <c r="W91" s="38"/>
      <c r="X91" s="38">
        <v>1267.1199999999999</v>
      </c>
      <c r="Y91" s="38"/>
      <c r="Z91" s="38">
        <v>1870.66</v>
      </c>
      <c r="AA91" s="38"/>
      <c r="AB91" s="38">
        <v>1449.39</v>
      </c>
      <c r="AC91" s="38"/>
      <c r="AD91" s="38">
        <v>1046.873</v>
      </c>
      <c r="AE91" s="38"/>
      <c r="AF91" s="36"/>
      <c r="AG91" s="9">
        <f t="shared" si="69"/>
        <v>0</v>
      </c>
    </row>
    <row r="92" spans="1:33" s="10" customFormat="1" x14ac:dyDescent="0.3">
      <c r="A92" s="37" t="s">
        <v>31</v>
      </c>
      <c r="B92" s="38">
        <f t="shared" si="76"/>
        <v>0</v>
      </c>
      <c r="C92" s="38">
        <f t="shared" si="79"/>
        <v>0</v>
      </c>
      <c r="D92" s="38">
        <f t="shared" si="77"/>
        <v>0</v>
      </c>
      <c r="E92" s="38">
        <f t="shared" si="78"/>
        <v>0</v>
      </c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6"/>
      <c r="AG92" s="9">
        <f t="shared" si="69"/>
        <v>0</v>
      </c>
    </row>
    <row r="93" spans="1:33" s="10" customFormat="1" ht="33.75" customHeight="1" x14ac:dyDescent="0.3">
      <c r="A93" s="60" t="s">
        <v>47</v>
      </c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2"/>
      <c r="AG93" s="9">
        <f t="shared" si="69"/>
        <v>0</v>
      </c>
    </row>
    <row r="94" spans="1:33" s="10" customFormat="1" x14ac:dyDescent="0.3">
      <c r="A94" s="11" t="s">
        <v>27</v>
      </c>
      <c r="B94" s="34">
        <f>B95+B96+B97+B98</f>
        <v>79154.55</v>
      </c>
      <c r="C94" s="34">
        <f>C95+C96+C97+C98</f>
        <v>37875.616999999998</v>
      </c>
      <c r="D94" s="12">
        <f>D95+D96+D97+D98</f>
        <v>35684.828999999998</v>
      </c>
      <c r="E94" s="12">
        <f>E95+E96+E97+E98</f>
        <v>35684.828999999998</v>
      </c>
      <c r="F94" s="15">
        <f>IFERROR(E94/B94*100,0)</f>
        <v>45.0824734648861</v>
      </c>
      <c r="G94" s="15">
        <f>IFERROR(E94/C94*100,0)</f>
        <v>94.215835480647087</v>
      </c>
      <c r="H94" s="12">
        <f>H95+H96+H97+H98</f>
        <v>6588.75</v>
      </c>
      <c r="I94" s="12">
        <f t="shared" ref="I94:AE94" si="80">I95+I96+I97+I98</f>
        <v>5979.4539999999997</v>
      </c>
      <c r="J94" s="12">
        <f t="shared" si="80"/>
        <v>7421.74</v>
      </c>
      <c r="K94" s="12">
        <f t="shared" si="80"/>
        <v>6464.2879999999996</v>
      </c>
      <c r="L94" s="12">
        <f t="shared" si="80"/>
        <v>5279.7749999999996</v>
      </c>
      <c r="M94" s="12">
        <f t="shared" si="80"/>
        <v>5272.8850000000002</v>
      </c>
      <c r="N94" s="12">
        <f t="shared" si="80"/>
        <v>6742.9449999999997</v>
      </c>
      <c r="O94" s="12">
        <f t="shared" si="80"/>
        <v>6129.0259999999998</v>
      </c>
      <c r="P94" s="12">
        <f t="shared" si="80"/>
        <v>5550.8329999999996</v>
      </c>
      <c r="Q94" s="12">
        <f t="shared" si="80"/>
        <v>5587.07</v>
      </c>
      <c r="R94" s="12">
        <f t="shared" si="80"/>
        <v>6291.5739999999996</v>
      </c>
      <c r="S94" s="12">
        <f t="shared" si="80"/>
        <v>6252.1059999999998</v>
      </c>
      <c r="T94" s="12">
        <f t="shared" si="80"/>
        <v>7086.75</v>
      </c>
      <c r="U94" s="12">
        <f t="shared" si="80"/>
        <v>0</v>
      </c>
      <c r="V94" s="12">
        <f t="shared" si="80"/>
        <v>6166.69</v>
      </c>
      <c r="W94" s="12">
        <f t="shared" si="80"/>
        <v>0</v>
      </c>
      <c r="X94" s="12">
        <f t="shared" si="80"/>
        <v>5604.79</v>
      </c>
      <c r="Y94" s="12">
        <f t="shared" si="80"/>
        <v>0</v>
      </c>
      <c r="Z94" s="12">
        <f t="shared" si="80"/>
        <v>6220.65</v>
      </c>
      <c r="AA94" s="12">
        <f t="shared" si="80"/>
        <v>0</v>
      </c>
      <c r="AB94" s="12">
        <f t="shared" si="80"/>
        <v>5483.0929999999998</v>
      </c>
      <c r="AC94" s="12">
        <f t="shared" si="80"/>
        <v>0</v>
      </c>
      <c r="AD94" s="12">
        <f t="shared" si="80"/>
        <v>10716.96</v>
      </c>
      <c r="AE94" s="12">
        <f t="shared" si="80"/>
        <v>0</v>
      </c>
      <c r="AF94" s="8"/>
      <c r="AG94" s="9">
        <f t="shared" si="69"/>
        <v>0</v>
      </c>
    </row>
    <row r="95" spans="1:33" s="10" customFormat="1" x14ac:dyDescent="0.3">
      <c r="A95" s="14" t="s">
        <v>28</v>
      </c>
      <c r="B95" s="15">
        <f t="shared" ref="B95:B98" si="81">J95+L95+N95+P95+R95+T95+V95+X95+Z95+AB95+AD95+H95</f>
        <v>0</v>
      </c>
      <c r="C95" s="15">
        <f>SUM(H95+J95+L95+N95+P95+R95)</f>
        <v>0</v>
      </c>
      <c r="D95" s="15">
        <f t="shared" ref="D95:D98" si="82">E95</f>
        <v>0</v>
      </c>
      <c r="E95" s="15">
        <f t="shared" ref="E95:E98" si="83">SUM(I95,K95,M95,O95,Q95,S95,U95,W95,Y95,AA95,AC95,AE95)</f>
        <v>0</v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8"/>
      <c r="AG95" s="9">
        <f t="shared" si="69"/>
        <v>0</v>
      </c>
    </row>
    <row r="96" spans="1:33" s="10" customFormat="1" x14ac:dyDescent="0.3">
      <c r="A96" s="14" t="s">
        <v>29</v>
      </c>
      <c r="B96" s="15">
        <f t="shared" si="81"/>
        <v>22.45</v>
      </c>
      <c r="C96" s="15">
        <f t="shared" ref="C96:C98" si="84">SUM(H96+J96+L96+N96+P96+R96)</f>
        <v>22.45</v>
      </c>
      <c r="D96" s="15">
        <f t="shared" si="82"/>
        <v>22.45</v>
      </c>
      <c r="E96" s="15">
        <f t="shared" si="83"/>
        <v>22.45</v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>
        <v>22.45</v>
      </c>
      <c r="Q96" s="15">
        <v>22.45</v>
      </c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8"/>
      <c r="AG96" s="9">
        <f t="shared" si="69"/>
        <v>0</v>
      </c>
    </row>
    <row r="97" spans="1:33" s="10" customFormat="1" x14ac:dyDescent="0.3">
      <c r="A97" s="14" t="s">
        <v>30</v>
      </c>
      <c r="B97" s="15">
        <f t="shared" si="81"/>
        <v>79132.100000000006</v>
      </c>
      <c r="C97" s="15">
        <f t="shared" si="84"/>
        <v>37853.167000000001</v>
      </c>
      <c r="D97" s="15">
        <f t="shared" si="82"/>
        <v>35662.379000000001</v>
      </c>
      <c r="E97" s="15">
        <f t="shared" si="83"/>
        <v>35662.379000000001</v>
      </c>
      <c r="F97" s="15">
        <f>IFERROR(E97/B97*100,0)</f>
        <v>45.066893207686896</v>
      </c>
      <c r="G97" s="15">
        <f>IFERROR(E97/C97*100,0)</f>
        <v>94.212405001673972</v>
      </c>
      <c r="H97" s="15">
        <v>6588.75</v>
      </c>
      <c r="I97" s="15">
        <v>5979.4539999999997</v>
      </c>
      <c r="J97" s="15">
        <v>7421.74</v>
      </c>
      <c r="K97" s="15">
        <v>6464.2879999999996</v>
      </c>
      <c r="L97" s="15">
        <v>5279.7749999999996</v>
      </c>
      <c r="M97" s="15">
        <v>5272.8850000000002</v>
      </c>
      <c r="N97" s="15">
        <v>6742.9449999999997</v>
      </c>
      <c r="O97" s="15">
        <v>6129.0259999999998</v>
      </c>
      <c r="P97" s="15">
        <v>5528.3829999999998</v>
      </c>
      <c r="Q97" s="15">
        <v>5564.62</v>
      </c>
      <c r="R97" s="15">
        <v>6291.5739999999996</v>
      </c>
      <c r="S97" s="15">
        <v>6252.1059999999998</v>
      </c>
      <c r="T97" s="15">
        <v>7086.75</v>
      </c>
      <c r="U97" s="15"/>
      <c r="V97" s="15">
        <v>6166.69</v>
      </c>
      <c r="W97" s="15"/>
      <c r="X97" s="15">
        <v>5604.79</v>
      </c>
      <c r="Y97" s="15"/>
      <c r="Z97" s="15">
        <v>6220.65</v>
      </c>
      <c r="AA97" s="15"/>
      <c r="AB97" s="15">
        <v>5483.0929999999998</v>
      </c>
      <c r="AC97" s="15"/>
      <c r="AD97" s="15">
        <v>10716.96</v>
      </c>
      <c r="AE97" s="15"/>
      <c r="AF97" s="8"/>
      <c r="AG97" s="9">
        <f t="shared" si="69"/>
        <v>0</v>
      </c>
    </row>
    <row r="98" spans="1:33" s="10" customFormat="1" x14ac:dyDescent="0.3">
      <c r="A98" s="14" t="s">
        <v>31</v>
      </c>
      <c r="B98" s="15">
        <f t="shared" si="81"/>
        <v>0</v>
      </c>
      <c r="C98" s="15">
        <f t="shared" si="84"/>
        <v>0</v>
      </c>
      <c r="D98" s="15">
        <f t="shared" si="82"/>
        <v>0</v>
      </c>
      <c r="E98" s="15">
        <f t="shared" si="83"/>
        <v>0</v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8"/>
      <c r="AG98" s="9">
        <f t="shared" si="69"/>
        <v>0</v>
      </c>
    </row>
    <row r="99" spans="1:33" ht="37.5" x14ac:dyDescent="0.3">
      <c r="A99" s="19" t="s">
        <v>48</v>
      </c>
      <c r="B99" s="20">
        <f>B100+B101+B102+B104</f>
        <v>198247.33</v>
      </c>
      <c r="C99" s="20">
        <f>C100+C101+C102+C104</f>
        <v>88185.163</v>
      </c>
      <c r="D99" s="20">
        <f t="shared" ref="D99:E99" si="85">D100+D101+D102+D104</f>
        <v>80433.945999999996</v>
      </c>
      <c r="E99" s="20">
        <f t="shared" si="85"/>
        <v>80433.945999999996</v>
      </c>
      <c r="F99" s="20">
        <f t="shared" ref="F99:F115" si="86">IFERROR(E99/B99*100,0)</f>
        <v>40.572524230212835</v>
      </c>
      <c r="G99" s="20">
        <f t="shared" ref="G99:G115" si="87">IFERROR(E99/C99*100,0)</f>
        <v>91.210293504815539</v>
      </c>
      <c r="H99" s="20">
        <f t="shared" ref="H99:AE99" si="88">H100+H101+H102+H104</f>
        <v>15042.346</v>
      </c>
      <c r="I99" s="20">
        <f t="shared" si="88"/>
        <v>7953.1170000000002</v>
      </c>
      <c r="J99" s="20">
        <f t="shared" si="88"/>
        <v>17283.152999999998</v>
      </c>
      <c r="K99" s="20">
        <f t="shared" si="88"/>
        <v>20090.375</v>
      </c>
      <c r="L99" s="20">
        <f t="shared" si="88"/>
        <v>17013.313999999998</v>
      </c>
      <c r="M99" s="20">
        <f t="shared" si="88"/>
        <v>12552.253000000001</v>
      </c>
      <c r="N99" s="20">
        <f t="shared" si="88"/>
        <v>12751.103999999999</v>
      </c>
      <c r="O99" s="20">
        <f t="shared" si="88"/>
        <v>14941.421</v>
      </c>
      <c r="P99" s="20">
        <f t="shared" si="88"/>
        <v>12421.307000000001</v>
      </c>
      <c r="Q99" s="20">
        <f t="shared" si="88"/>
        <v>12640.45</v>
      </c>
      <c r="R99" s="20">
        <f t="shared" si="88"/>
        <v>13673.939</v>
      </c>
      <c r="S99" s="20">
        <f t="shared" si="88"/>
        <v>12256.33</v>
      </c>
      <c r="T99" s="20">
        <f t="shared" si="88"/>
        <v>11163.43</v>
      </c>
      <c r="U99" s="20">
        <f t="shared" si="88"/>
        <v>0</v>
      </c>
      <c r="V99" s="20">
        <f t="shared" si="88"/>
        <v>8396.9</v>
      </c>
      <c r="W99" s="20">
        <f t="shared" si="88"/>
        <v>0</v>
      </c>
      <c r="X99" s="20">
        <f t="shared" si="88"/>
        <v>9151.235999999999</v>
      </c>
      <c r="Y99" s="20">
        <f t="shared" si="88"/>
        <v>0</v>
      </c>
      <c r="Z99" s="20">
        <f t="shared" si="88"/>
        <v>17528.080000000002</v>
      </c>
      <c r="AA99" s="20">
        <f t="shared" si="88"/>
        <v>0</v>
      </c>
      <c r="AB99" s="20">
        <f t="shared" si="88"/>
        <v>10949.112999999999</v>
      </c>
      <c r="AC99" s="20">
        <f t="shared" si="88"/>
        <v>0</v>
      </c>
      <c r="AD99" s="20">
        <f t="shared" si="88"/>
        <v>52873.407999999996</v>
      </c>
      <c r="AE99" s="20">
        <f t="shared" si="88"/>
        <v>0</v>
      </c>
      <c r="AF99" s="20"/>
      <c r="AG99" s="18">
        <f t="shared" si="69"/>
        <v>0</v>
      </c>
    </row>
    <row r="100" spans="1:33" s="10" customFormat="1" x14ac:dyDescent="0.3">
      <c r="A100" s="14" t="s">
        <v>28</v>
      </c>
      <c r="B100" s="15">
        <f>B13+B19+B26+B33+B40+B47+B62+B69+B75+B83+B89+B95+B53</f>
        <v>4375.9780000000001</v>
      </c>
      <c r="C100" s="15">
        <f>C13+C19+C26+C33+C40+C47+C62+C69+C75+C83+C89+C95+C53</f>
        <v>348.37800000000004</v>
      </c>
      <c r="D100" s="15">
        <f>D13+D19+D26+D33+D40+D47+D62+D69+D75+D83+D89+D95+D53</f>
        <v>348.38099999999997</v>
      </c>
      <c r="E100" s="15">
        <f>E13+E19+E26+E33+E40+E47+E62+E69+E75+E83+E89+E95+E53</f>
        <v>348.38099999999997</v>
      </c>
      <c r="F100" s="15">
        <f t="shared" si="86"/>
        <v>7.9612146130533548</v>
      </c>
      <c r="G100" s="15">
        <f t="shared" si="87"/>
        <v>100.00086113359626</v>
      </c>
      <c r="H100" s="15">
        <f>H13+H19+H26+H33+H40+H47+H62+H69+H75+H83+H89+H95+H53</f>
        <v>0</v>
      </c>
      <c r="I100" s="15">
        <f t="shared" ref="I100:AE102" si="89">I13+I19+I26+I33+I40+I47+I62+I69+I75+I83+I89+I95+I53</f>
        <v>0</v>
      </c>
      <c r="J100" s="15">
        <f t="shared" si="89"/>
        <v>0</v>
      </c>
      <c r="K100" s="15">
        <f t="shared" si="89"/>
        <v>0</v>
      </c>
      <c r="L100" s="15">
        <f t="shared" si="89"/>
        <v>158.38200000000001</v>
      </c>
      <c r="M100" s="15">
        <f t="shared" si="89"/>
        <v>158.38200000000001</v>
      </c>
      <c r="N100" s="15">
        <f t="shared" si="89"/>
        <v>189.99600000000001</v>
      </c>
      <c r="O100" s="15">
        <f t="shared" si="89"/>
        <v>189.999</v>
      </c>
      <c r="P100" s="15">
        <f t="shared" si="89"/>
        <v>0</v>
      </c>
      <c r="Q100" s="15">
        <f t="shared" si="89"/>
        <v>0</v>
      </c>
      <c r="R100" s="15">
        <f t="shared" si="89"/>
        <v>0</v>
      </c>
      <c r="S100" s="15">
        <f t="shared" si="89"/>
        <v>0</v>
      </c>
      <c r="T100" s="15">
        <f t="shared" si="89"/>
        <v>0</v>
      </c>
      <c r="U100" s="15">
        <f t="shared" si="89"/>
        <v>0</v>
      </c>
      <c r="V100" s="15">
        <f t="shared" si="89"/>
        <v>0</v>
      </c>
      <c r="W100" s="15">
        <f t="shared" si="89"/>
        <v>0</v>
      </c>
      <c r="X100" s="15">
        <f t="shared" si="89"/>
        <v>0</v>
      </c>
      <c r="Y100" s="15">
        <f t="shared" si="89"/>
        <v>0</v>
      </c>
      <c r="Z100" s="15">
        <f t="shared" si="89"/>
        <v>0</v>
      </c>
      <c r="AA100" s="15">
        <f t="shared" si="89"/>
        <v>0</v>
      </c>
      <c r="AB100" s="15">
        <f t="shared" si="89"/>
        <v>0</v>
      </c>
      <c r="AC100" s="15">
        <f t="shared" si="89"/>
        <v>0</v>
      </c>
      <c r="AD100" s="15">
        <f t="shared" si="89"/>
        <v>4027.6</v>
      </c>
      <c r="AE100" s="15">
        <f t="shared" si="89"/>
        <v>0</v>
      </c>
      <c r="AF100" s="15"/>
      <c r="AG100" s="9">
        <f t="shared" si="69"/>
        <v>0</v>
      </c>
    </row>
    <row r="101" spans="1:33" s="10" customFormat="1" x14ac:dyDescent="0.3">
      <c r="A101" s="14" t="s">
        <v>29</v>
      </c>
      <c r="B101" s="15">
        <f t="shared" ref="B101:E102" si="90">B14+B20+B27+B34+B41+B48+B63+B70+B76+B84+B90+B96+B54</f>
        <v>61780.292999999991</v>
      </c>
      <c r="C101" s="15">
        <f t="shared" si="90"/>
        <v>31088.643000000007</v>
      </c>
      <c r="D101" s="15">
        <f t="shared" si="90"/>
        <v>28439.160000000003</v>
      </c>
      <c r="E101" s="15">
        <f t="shared" si="90"/>
        <v>28439.160000000003</v>
      </c>
      <c r="F101" s="15">
        <f t="shared" si="86"/>
        <v>46.032737332598941</v>
      </c>
      <c r="G101" s="15">
        <f t="shared" si="87"/>
        <v>91.477649892920695</v>
      </c>
      <c r="H101" s="15">
        <f t="shared" ref="H101:W102" si="91">H14+H20+H27+H34+H41+H48+H63+H70+H76+H84+H90+H96+H54</f>
        <v>4255.5</v>
      </c>
      <c r="I101" s="15">
        <f t="shared" si="91"/>
        <v>0</v>
      </c>
      <c r="J101" s="15">
        <f t="shared" si="91"/>
        <v>6738.55</v>
      </c>
      <c r="K101" s="15">
        <f t="shared" si="91"/>
        <v>10447.709999999999</v>
      </c>
      <c r="L101" s="15">
        <f t="shared" si="91"/>
        <v>8133.1099999999988</v>
      </c>
      <c r="M101" s="15">
        <f t="shared" si="91"/>
        <v>4469.4549999999999</v>
      </c>
      <c r="N101" s="15">
        <f t="shared" si="91"/>
        <v>2762.5370000000003</v>
      </c>
      <c r="O101" s="15">
        <f t="shared" si="91"/>
        <v>6444.2919999999995</v>
      </c>
      <c r="P101" s="15">
        <f t="shared" si="91"/>
        <v>4255.9799999999996</v>
      </c>
      <c r="Q101" s="15">
        <f t="shared" si="91"/>
        <v>4096.5479999999998</v>
      </c>
      <c r="R101" s="15">
        <f t="shared" si="91"/>
        <v>4942.9660000000003</v>
      </c>
      <c r="S101" s="15">
        <f t="shared" si="91"/>
        <v>2981.1550000000002</v>
      </c>
      <c r="T101" s="15">
        <f t="shared" si="91"/>
        <v>0</v>
      </c>
      <c r="U101" s="15">
        <f t="shared" si="91"/>
        <v>0</v>
      </c>
      <c r="V101" s="15">
        <f t="shared" si="91"/>
        <v>0</v>
      </c>
      <c r="W101" s="15">
        <f t="shared" si="91"/>
        <v>0</v>
      </c>
      <c r="X101" s="15">
        <f t="shared" si="89"/>
        <v>1452.3</v>
      </c>
      <c r="Y101" s="15">
        <f t="shared" si="89"/>
        <v>0</v>
      </c>
      <c r="Z101" s="15">
        <f t="shared" si="89"/>
        <v>1245.75</v>
      </c>
      <c r="AA101" s="15">
        <f t="shared" si="89"/>
        <v>0</v>
      </c>
      <c r="AB101" s="15">
        <f t="shared" si="89"/>
        <v>2954.15</v>
      </c>
      <c r="AC101" s="15">
        <f t="shared" si="89"/>
        <v>0</v>
      </c>
      <c r="AD101" s="15">
        <f t="shared" si="89"/>
        <v>25039.45</v>
      </c>
      <c r="AE101" s="15">
        <f t="shared" si="89"/>
        <v>0</v>
      </c>
      <c r="AF101" s="15"/>
      <c r="AG101" s="9">
        <f t="shared" si="69"/>
        <v>0</v>
      </c>
    </row>
    <row r="102" spans="1:33" s="10" customFormat="1" x14ac:dyDescent="0.3">
      <c r="A102" s="14" t="s">
        <v>30</v>
      </c>
      <c r="B102" s="15">
        <f t="shared" si="90"/>
        <v>130376.05899999999</v>
      </c>
      <c r="C102" s="15">
        <f t="shared" si="90"/>
        <v>55983.142</v>
      </c>
      <c r="D102" s="15">
        <f t="shared" si="90"/>
        <v>51646.404999999999</v>
      </c>
      <c r="E102" s="15">
        <f t="shared" si="90"/>
        <v>51646.404999999999</v>
      </c>
      <c r="F102" s="15">
        <f t="shared" si="86"/>
        <v>39.613411692402821</v>
      </c>
      <c r="G102" s="15">
        <f t="shared" si="87"/>
        <v>92.253494810991484</v>
      </c>
      <c r="H102" s="15">
        <f t="shared" si="91"/>
        <v>10786.846</v>
      </c>
      <c r="I102" s="15">
        <f t="shared" si="89"/>
        <v>7953.1170000000002</v>
      </c>
      <c r="J102" s="15">
        <f t="shared" si="89"/>
        <v>10544.602999999999</v>
      </c>
      <c r="K102" s="15">
        <f t="shared" si="89"/>
        <v>9642.6650000000009</v>
      </c>
      <c r="L102" s="15">
        <f t="shared" si="89"/>
        <v>7956.8220000000001</v>
      </c>
      <c r="M102" s="15">
        <f t="shared" si="89"/>
        <v>7924.4160000000002</v>
      </c>
      <c r="N102" s="15">
        <f t="shared" si="89"/>
        <v>9798.5709999999999</v>
      </c>
      <c r="O102" s="15">
        <f t="shared" si="89"/>
        <v>8307.130000000001</v>
      </c>
      <c r="P102" s="15">
        <f t="shared" si="89"/>
        <v>8165.3270000000002</v>
      </c>
      <c r="Q102" s="15">
        <f t="shared" si="89"/>
        <v>8543.902</v>
      </c>
      <c r="R102" s="15">
        <f t="shared" si="89"/>
        <v>8730.973</v>
      </c>
      <c r="S102" s="15">
        <f t="shared" si="89"/>
        <v>9275.1749999999993</v>
      </c>
      <c r="T102" s="15">
        <f t="shared" si="89"/>
        <v>11163.43</v>
      </c>
      <c r="U102" s="15">
        <f t="shared" si="89"/>
        <v>0</v>
      </c>
      <c r="V102" s="15">
        <f t="shared" si="89"/>
        <v>8396.9</v>
      </c>
      <c r="W102" s="15">
        <f t="shared" si="89"/>
        <v>0</v>
      </c>
      <c r="X102" s="15">
        <f t="shared" si="89"/>
        <v>7698.9359999999997</v>
      </c>
      <c r="Y102" s="15">
        <f t="shared" si="89"/>
        <v>0</v>
      </c>
      <c r="Z102" s="15">
        <f t="shared" si="89"/>
        <v>16282.33</v>
      </c>
      <c r="AA102" s="15">
        <f t="shared" si="89"/>
        <v>0</v>
      </c>
      <c r="AB102" s="15">
        <f t="shared" si="89"/>
        <v>7994.9629999999997</v>
      </c>
      <c r="AC102" s="15">
        <f t="shared" si="89"/>
        <v>0</v>
      </c>
      <c r="AD102" s="15">
        <f t="shared" si="89"/>
        <v>22856.358</v>
      </c>
      <c r="AE102" s="15">
        <f t="shared" si="89"/>
        <v>0</v>
      </c>
      <c r="AF102" s="15"/>
      <c r="AG102" s="9">
        <f t="shared" si="69"/>
        <v>0</v>
      </c>
    </row>
    <row r="103" spans="1:33" s="10" customFormat="1" ht="37.5" x14ac:dyDescent="0.3">
      <c r="A103" s="16" t="s">
        <v>35</v>
      </c>
      <c r="B103" s="15">
        <f>B29+B36+B43+B56+B65</f>
        <v>5923.9660000000003</v>
      </c>
      <c r="C103" s="15">
        <f>C29+C36+C43+C56+C65</f>
        <v>2888.5860000000002</v>
      </c>
      <c r="D103" s="15">
        <f>D29+D36+D43+D56+D65</f>
        <v>2626.3890000000001</v>
      </c>
      <c r="E103" s="15">
        <f>E29+E36+E43+E56+E65</f>
        <v>2626.3890000000001</v>
      </c>
      <c r="F103" s="15">
        <f t="shared" si="86"/>
        <v>44.334977614658825</v>
      </c>
      <c r="G103" s="15">
        <f t="shared" si="87"/>
        <v>90.922998311284474</v>
      </c>
      <c r="H103" s="15">
        <f t="shared" ref="H103:AE103" si="92">H29+H36+H43+H56+H65</f>
        <v>421</v>
      </c>
      <c r="I103" s="15">
        <f t="shared" si="92"/>
        <v>420.84</v>
      </c>
      <c r="J103" s="15">
        <f t="shared" si="92"/>
        <v>666.45</v>
      </c>
      <c r="K103" s="15">
        <f t="shared" si="92"/>
        <v>612.45000000000005</v>
      </c>
      <c r="L103" s="15">
        <f t="shared" si="92"/>
        <v>726.54700000000003</v>
      </c>
      <c r="M103" s="15">
        <f t="shared" si="92"/>
        <v>780.55</v>
      </c>
      <c r="N103" s="15">
        <f t="shared" si="92"/>
        <v>178.946</v>
      </c>
      <c r="O103" s="15">
        <f t="shared" si="92"/>
        <v>178.94400000000002</v>
      </c>
      <c r="P103" s="15">
        <f t="shared" si="92"/>
        <v>406.74</v>
      </c>
      <c r="Q103" s="15">
        <f t="shared" si="92"/>
        <v>406.74</v>
      </c>
      <c r="R103" s="15">
        <f t="shared" si="92"/>
        <v>488.90300000000002</v>
      </c>
      <c r="S103" s="15">
        <f t="shared" si="92"/>
        <v>226.86500000000001</v>
      </c>
      <c r="T103" s="15">
        <f t="shared" si="92"/>
        <v>0</v>
      </c>
      <c r="U103" s="15">
        <f t="shared" si="92"/>
        <v>0</v>
      </c>
      <c r="V103" s="15">
        <f t="shared" si="92"/>
        <v>0</v>
      </c>
      <c r="W103" s="15">
        <f t="shared" si="92"/>
        <v>0</v>
      </c>
      <c r="X103" s="15">
        <f t="shared" si="92"/>
        <v>143.65</v>
      </c>
      <c r="Y103" s="15">
        <f t="shared" si="92"/>
        <v>0</v>
      </c>
      <c r="Z103" s="15">
        <f t="shared" si="92"/>
        <v>133.69999999999999</v>
      </c>
      <c r="AA103" s="15">
        <f t="shared" si="92"/>
        <v>0</v>
      </c>
      <c r="AB103" s="15">
        <f t="shared" si="92"/>
        <v>281.66000000000003</v>
      </c>
      <c r="AC103" s="15">
        <f t="shared" si="92"/>
        <v>0</v>
      </c>
      <c r="AD103" s="15">
        <f t="shared" si="92"/>
        <v>2476.37</v>
      </c>
      <c r="AE103" s="15">
        <f t="shared" si="92"/>
        <v>0</v>
      </c>
      <c r="AF103" s="15"/>
      <c r="AG103" s="9"/>
    </row>
    <row r="104" spans="1:33" s="10" customFormat="1" x14ac:dyDescent="0.3">
      <c r="A104" s="21" t="s">
        <v>31</v>
      </c>
      <c r="B104" s="15">
        <f>B16+B22+B30+B37+B44+B50+B66+B72+B78+B86+B92+B98+B57</f>
        <v>1715</v>
      </c>
      <c r="C104" s="15">
        <f>C16+C22+C30+C37+C44+C50+C66+C72+C78+C86+C92+C98+C57</f>
        <v>765</v>
      </c>
      <c r="D104" s="15">
        <f>D16+D22+D30+D37+D44+D50+D66+D72+D78+D86+D92+D98+D57</f>
        <v>0</v>
      </c>
      <c r="E104" s="15">
        <f>E16+E22+E30+E37+E44+E50+E66+E72+E78+E86+E92+E98+E57</f>
        <v>0</v>
      </c>
      <c r="F104" s="15">
        <f t="shared" si="86"/>
        <v>0</v>
      </c>
      <c r="G104" s="15">
        <f t="shared" si="87"/>
        <v>0</v>
      </c>
      <c r="H104" s="15">
        <f>H16+H22+H30+H37+H44+H50+H66+H72+H78+H86+H92+H98+H57</f>
        <v>0</v>
      </c>
      <c r="I104" s="15">
        <f t="shared" ref="I104:AE104" si="93">I16+I22+I30+I37+I44+I50+I66+I72+I78+I86+I92+I98+I57</f>
        <v>0</v>
      </c>
      <c r="J104" s="15">
        <f t="shared" si="93"/>
        <v>0</v>
      </c>
      <c r="K104" s="15">
        <f t="shared" si="93"/>
        <v>0</v>
      </c>
      <c r="L104" s="15">
        <f t="shared" si="93"/>
        <v>765</v>
      </c>
      <c r="M104" s="15">
        <f t="shared" si="93"/>
        <v>0</v>
      </c>
      <c r="N104" s="15">
        <f t="shared" si="93"/>
        <v>0</v>
      </c>
      <c r="O104" s="15">
        <f t="shared" si="93"/>
        <v>0</v>
      </c>
      <c r="P104" s="15">
        <f t="shared" si="93"/>
        <v>0</v>
      </c>
      <c r="Q104" s="15">
        <f t="shared" si="93"/>
        <v>0</v>
      </c>
      <c r="R104" s="15">
        <f t="shared" si="93"/>
        <v>0</v>
      </c>
      <c r="S104" s="15">
        <f t="shared" si="93"/>
        <v>0</v>
      </c>
      <c r="T104" s="15">
        <f t="shared" si="93"/>
        <v>0</v>
      </c>
      <c r="U104" s="15">
        <f t="shared" si="93"/>
        <v>0</v>
      </c>
      <c r="V104" s="15">
        <f t="shared" si="93"/>
        <v>0</v>
      </c>
      <c r="W104" s="15">
        <f t="shared" si="93"/>
        <v>0</v>
      </c>
      <c r="X104" s="15">
        <f t="shared" si="93"/>
        <v>0</v>
      </c>
      <c r="Y104" s="15">
        <f t="shared" si="93"/>
        <v>0</v>
      </c>
      <c r="Z104" s="15">
        <f t="shared" si="93"/>
        <v>0</v>
      </c>
      <c r="AA104" s="15">
        <f t="shared" si="93"/>
        <v>0</v>
      </c>
      <c r="AB104" s="15">
        <f t="shared" si="93"/>
        <v>0</v>
      </c>
      <c r="AC104" s="15">
        <f t="shared" si="93"/>
        <v>0</v>
      </c>
      <c r="AD104" s="15">
        <f t="shared" si="93"/>
        <v>950</v>
      </c>
      <c r="AE104" s="15">
        <f t="shared" si="93"/>
        <v>0</v>
      </c>
      <c r="AF104" s="15"/>
      <c r="AG104" s="9">
        <f t="shared" si="69"/>
        <v>0</v>
      </c>
    </row>
    <row r="105" spans="1:33" ht="37.5" x14ac:dyDescent="0.3">
      <c r="A105" s="19" t="s">
        <v>49</v>
      </c>
      <c r="B105" s="20">
        <f>B106+B107+B108+B109</f>
        <v>0</v>
      </c>
      <c r="C105" s="20">
        <f>C106+C107+C108</f>
        <v>0</v>
      </c>
      <c r="D105" s="20">
        <f>D106+D107+D108</f>
        <v>0</v>
      </c>
      <c r="E105" s="20">
        <f>E106+E107+E108</f>
        <v>0</v>
      </c>
      <c r="F105" s="20">
        <f t="shared" si="86"/>
        <v>0</v>
      </c>
      <c r="G105" s="20">
        <f t="shared" si="87"/>
        <v>0</v>
      </c>
      <c r="H105" s="20">
        <f t="shared" ref="H105:AE105" si="94">H106+H107+H108+H109</f>
        <v>0</v>
      </c>
      <c r="I105" s="20">
        <f t="shared" si="94"/>
        <v>0</v>
      </c>
      <c r="J105" s="20">
        <f t="shared" si="94"/>
        <v>0</v>
      </c>
      <c r="K105" s="20">
        <f t="shared" si="94"/>
        <v>0</v>
      </c>
      <c r="L105" s="20">
        <f t="shared" si="94"/>
        <v>0</v>
      </c>
      <c r="M105" s="20">
        <f t="shared" si="94"/>
        <v>0</v>
      </c>
      <c r="N105" s="20">
        <f t="shared" si="94"/>
        <v>0</v>
      </c>
      <c r="O105" s="20">
        <f t="shared" si="94"/>
        <v>0</v>
      </c>
      <c r="P105" s="20">
        <f t="shared" si="94"/>
        <v>0</v>
      </c>
      <c r="Q105" s="20">
        <f t="shared" si="94"/>
        <v>0</v>
      </c>
      <c r="R105" s="20">
        <f t="shared" si="94"/>
        <v>0</v>
      </c>
      <c r="S105" s="20">
        <f t="shared" si="94"/>
        <v>0</v>
      </c>
      <c r="T105" s="20">
        <f t="shared" si="94"/>
        <v>0</v>
      </c>
      <c r="U105" s="20">
        <f t="shared" si="94"/>
        <v>0</v>
      </c>
      <c r="V105" s="20">
        <f t="shared" si="94"/>
        <v>0</v>
      </c>
      <c r="W105" s="20">
        <f t="shared" si="94"/>
        <v>0</v>
      </c>
      <c r="X105" s="20">
        <f t="shared" si="94"/>
        <v>0</v>
      </c>
      <c r="Y105" s="20">
        <f t="shared" si="94"/>
        <v>0</v>
      </c>
      <c r="Z105" s="20">
        <f t="shared" si="94"/>
        <v>0</v>
      </c>
      <c r="AA105" s="20">
        <f t="shared" si="94"/>
        <v>0</v>
      </c>
      <c r="AB105" s="20">
        <f t="shared" si="94"/>
        <v>0</v>
      </c>
      <c r="AC105" s="20">
        <f t="shared" si="94"/>
        <v>0</v>
      </c>
      <c r="AD105" s="20">
        <f t="shared" si="94"/>
        <v>0</v>
      </c>
      <c r="AE105" s="20">
        <f t="shared" si="94"/>
        <v>0</v>
      </c>
      <c r="AF105" s="20"/>
      <c r="AG105" s="18">
        <f t="shared" si="69"/>
        <v>0</v>
      </c>
    </row>
    <row r="106" spans="1:33" s="10" customFormat="1" x14ac:dyDescent="0.3">
      <c r="A106" s="14" t="s">
        <v>28</v>
      </c>
      <c r="B106" s="15">
        <f t="shared" ref="B106:E109" si="95">B13+B19</f>
        <v>0</v>
      </c>
      <c r="C106" s="15">
        <f t="shared" si="95"/>
        <v>0</v>
      </c>
      <c r="D106" s="15">
        <f t="shared" si="95"/>
        <v>0</v>
      </c>
      <c r="E106" s="15">
        <f t="shared" si="95"/>
        <v>0</v>
      </c>
      <c r="F106" s="15">
        <f t="shared" si="86"/>
        <v>0</v>
      </c>
      <c r="G106" s="15">
        <f t="shared" si="87"/>
        <v>0</v>
      </c>
      <c r="H106" s="15">
        <f t="shared" ref="H106:AE106" si="96">H13+H19</f>
        <v>0</v>
      </c>
      <c r="I106" s="15">
        <f t="shared" si="96"/>
        <v>0</v>
      </c>
      <c r="J106" s="15">
        <f t="shared" si="96"/>
        <v>0</v>
      </c>
      <c r="K106" s="15">
        <f t="shared" si="96"/>
        <v>0</v>
      </c>
      <c r="L106" s="15">
        <f t="shared" si="96"/>
        <v>0</v>
      </c>
      <c r="M106" s="15">
        <f t="shared" si="96"/>
        <v>0</v>
      </c>
      <c r="N106" s="15">
        <f t="shared" si="96"/>
        <v>0</v>
      </c>
      <c r="O106" s="15">
        <f t="shared" si="96"/>
        <v>0</v>
      </c>
      <c r="P106" s="15">
        <f t="shared" si="96"/>
        <v>0</v>
      </c>
      <c r="Q106" s="15">
        <f t="shared" si="96"/>
        <v>0</v>
      </c>
      <c r="R106" s="15">
        <f t="shared" si="96"/>
        <v>0</v>
      </c>
      <c r="S106" s="15">
        <f t="shared" si="96"/>
        <v>0</v>
      </c>
      <c r="T106" s="15">
        <f t="shared" si="96"/>
        <v>0</v>
      </c>
      <c r="U106" s="15">
        <f t="shared" si="96"/>
        <v>0</v>
      </c>
      <c r="V106" s="15">
        <f t="shared" si="96"/>
        <v>0</v>
      </c>
      <c r="W106" s="15">
        <f t="shared" si="96"/>
        <v>0</v>
      </c>
      <c r="X106" s="15">
        <f t="shared" si="96"/>
        <v>0</v>
      </c>
      <c r="Y106" s="15">
        <f t="shared" si="96"/>
        <v>0</v>
      </c>
      <c r="Z106" s="15">
        <f t="shared" si="96"/>
        <v>0</v>
      </c>
      <c r="AA106" s="15">
        <f t="shared" si="96"/>
        <v>0</v>
      </c>
      <c r="AB106" s="15">
        <f t="shared" si="96"/>
        <v>0</v>
      </c>
      <c r="AC106" s="15">
        <f t="shared" si="96"/>
        <v>0</v>
      </c>
      <c r="AD106" s="15">
        <f t="shared" si="96"/>
        <v>0</v>
      </c>
      <c r="AE106" s="15">
        <f t="shared" si="96"/>
        <v>0</v>
      </c>
      <c r="AF106" s="15"/>
      <c r="AG106" s="9">
        <f t="shared" si="69"/>
        <v>0</v>
      </c>
    </row>
    <row r="107" spans="1:33" s="10" customFormat="1" x14ac:dyDescent="0.3">
      <c r="A107" s="14" t="s">
        <v>29</v>
      </c>
      <c r="B107" s="15">
        <f t="shared" si="95"/>
        <v>0</v>
      </c>
      <c r="C107" s="15">
        <f t="shared" si="95"/>
        <v>0</v>
      </c>
      <c r="D107" s="15">
        <f t="shared" si="95"/>
        <v>0</v>
      </c>
      <c r="E107" s="15">
        <f t="shared" si="95"/>
        <v>0</v>
      </c>
      <c r="F107" s="15">
        <f t="shared" si="86"/>
        <v>0</v>
      </c>
      <c r="G107" s="15">
        <f t="shared" si="87"/>
        <v>0</v>
      </c>
      <c r="H107" s="15">
        <f t="shared" ref="H107:AE107" si="97">H14+H20</f>
        <v>0</v>
      </c>
      <c r="I107" s="15">
        <f t="shared" si="97"/>
        <v>0</v>
      </c>
      <c r="J107" s="15">
        <f t="shared" si="97"/>
        <v>0</v>
      </c>
      <c r="K107" s="15">
        <f t="shared" si="97"/>
        <v>0</v>
      </c>
      <c r="L107" s="15">
        <f t="shared" si="97"/>
        <v>0</v>
      </c>
      <c r="M107" s="15">
        <f t="shared" si="97"/>
        <v>0</v>
      </c>
      <c r="N107" s="15">
        <f t="shared" si="97"/>
        <v>0</v>
      </c>
      <c r="O107" s="15">
        <f t="shared" si="97"/>
        <v>0</v>
      </c>
      <c r="P107" s="15">
        <f t="shared" si="97"/>
        <v>0</v>
      </c>
      <c r="Q107" s="15">
        <f t="shared" si="97"/>
        <v>0</v>
      </c>
      <c r="R107" s="15">
        <f t="shared" si="97"/>
        <v>0</v>
      </c>
      <c r="S107" s="15">
        <f t="shared" si="97"/>
        <v>0</v>
      </c>
      <c r="T107" s="15">
        <f t="shared" si="97"/>
        <v>0</v>
      </c>
      <c r="U107" s="15">
        <f t="shared" si="97"/>
        <v>0</v>
      </c>
      <c r="V107" s="15">
        <f t="shared" si="97"/>
        <v>0</v>
      </c>
      <c r="W107" s="15">
        <f t="shared" si="97"/>
        <v>0</v>
      </c>
      <c r="X107" s="15">
        <f t="shared" si="97"/>
        <v>0</v>
      </c>
      <c r="Y107" s="15">
        <f t="shared" si="97"/>
        <v>0</v>
      </c>
      <c r="Z107" s="15">
        <f t="shared" si="97"/>
        <v>0</v>
      </c>
      <c r="AA107" s="15">
        <f t="shared" si="97"/>
        <v>0</v>
      </c>
      <c r="AB107" s="15">
        <f t="shared" si="97"/>
        <v>0</v>
      </c>
      <c r="AC107" s="15">
        <f t="shared" si="97"/>
        <v>0</v>
      </c>
      <c r="AD107" s="15">
        <f t="shared" si="97"/>
        <v>0</v>
      </c>
      <c r="AE107" s="15">
        <f t="shared" si="97"/>
        <v>0</v>
      </c>
      <c r="AF107" s="15"/>
      <c r="AG107" s="9">
        <f t="shared" si="69"/>
        <v>0</v>
      </c>
    </row>
    <row r="108" spans="1:33" s="10" customFormat="1" x14ac:dyDescent="0.3">
      <c r="A108" s="14" t="s">
        <v>30</v>
      </c>
      <c r="B108" s="15">
        <f t="shared" si="95"/>
        <v>0</v>
      </c>
      <c r="C108" s="15">
        <f t="shared" si="95"/>
        <v>0</v>
      </c>
      <c r="D108" s="15">
        <f t="shared" si="95"/>
        <v>0</v>
      </c>
      <c r="E108" s="15">
        <f t="shared" si="95"/>
        <v>0</v>
      </c>
      <c r="F108" s="15">
        <f t="shared" si="86"/>
        <v>0</v>
      </c>
      <c r="G108" s="15">
        <f t="shared" si="87"/>
        <v>0</v>
      </c>
      <c r="H108" s="15">
        <f t="shared" ref="H108:AE108" si="98">H15+H21</f>
        <v>0</v>
      </c>
      <c r="I108" s="15">
        <f t="shared" si="98"/>
        <v>0</v>
      </c>
      <c r="J108" s="15">
        <f t="shared" si="98"/>
        <v>0</v>
      </c>
      <c r="K108" s="15">
        <f t="shared" si="98"/>
        <v>0</v>
      </c>
      <c r="L108" s="15">
        <f t="shared" si="98"/>
        <v>0</v>
      </c>
      <c r="M108" s="15">
        <f t="shared" si="98"/>
        <v>0</v>
      </c>
      <c r="N108" s="15">
        <f t="shared" si="98"/>
        <v>0</v>
      </c>
      <c r="O108" s="15">
        <f t="shared" si="98"/>
        <v>0</v>
      </c>
      <c r="P108" s="15">
        <f t="shared" si="98"/>
        <v>0</v>
      </c>
      <c r="Q108" s="15">
        <f t="shared" si="98"/>
        <v>0</v>
      </c>
      <c r="R108" s="15">
        <f t="shared" si="98"/>
        <v>0</v>
      </c>
      <c r="S108" s="15">
        <f t="shared" si="98"/>
        <v>0</v>
      </c>
      <c r="T108" s="15">
        <f t="shared" si="98"/>
        <v>0</v>
      </c>
      <c r="U108" s="15">
        <f t="shared" si="98"/>
        <v>0</v>
      </c>
      <c r="V108" s="15">
        <f t="shared" si="98"/>
        <v>0</v>
      </c>
      <c r="W108" s="15">
        <f t="shared" si="98"/>
        <v>0</v>
      </c>
      <c r="X108" s="15">
        <f t="shared" si="98"/>
        <v>0</v>
      </c>
      <c r="Y108" s="15">
        <f t="shared" si="98"/>
        <v>0</v>
      </c>
      <c r="Z108" s="15">
        <f t="shared" si="98"/>
        <v>0</v>
      </c>
      <c r="AA108" s="15">
        <f t="shared" si="98"/>
        <v>0</v>
      </c>
      <c r="AB108" s="15">
        <f t="shared" si="98"/>
        <v>0</v>
      </c>
      <c r="AC108" s="15">
        <f t="shared" si="98"/>
        <v>0</v>
      </c>
      <c r="AD108" s="15">
        <f t="shared" si="98"/>
        <v>0</v>
      </c>
      <c r="AE108" s="15">
        <f t="shared" si="98"/>
        <v>0</v>
      </c>
      <c r="AF108" s="15"/>
      <c r="AG108" s="9">
        <f t="shared" si="69"/>
        <v>0</v>
      </c>
    </row>
    <row r="109" spans="1:33" s="10" customFormat="1" x14ac:dyDescent="0.3">
      <c r="A109" s="21" t="s">
        <v>31</v>
      </c>
      <c r="B109" s="15">
        <f t="shared" si="95"/>
        <v>0</v>
      </c>
      <c r="C109" s="15">
        <f t="shared" si="95"/>
        <v>0</v>
      </c>
      <c r="D109" s="15">
        <f t="shared" si="95"/>
        <v>0</v>
      </c>
      <c r="E109" s="15">
        <f t="shared" si="95"/>
        <v>0</v>
      </c>
      <c r="F109" s="15">
        <f t="shared" si="86"/>
        <v>0</v>
      </c>
      <c r="G109" s="15">
        <f t="shared" si="87"/>
        <v>0</v>
      </c>
      <c r="H109" s="15">
        <f t="shared" ref="H109:AE109" si="99">H16+H22</f>
        <v>0</v>
      </c>
      <c r="I109" s="15">
        <f t="shared" si="99"/>
        <v>0</v>
      </c>
      <c r="J109" s="15">
        <f t="shared" si="99"/>
        <v>0</v>
      </c>
      <c r="K109" s="15">
        <f t="shared" si="99"/>
        <v>0</v>
      </c>
      <c r="L109" s="15">
        <f t="shared" si="99"/>
        <v>0</v>
      </c>
      <c r="M109" s="15">
        <f t="shared" si="99"/>
        <v>0</v>
      </c>
      <c r="N109" s="15">
        <f t="shared" si="99"/>
        <v>0</v>
      </c>
      <c r="O109" s="15">
        <f t="shared" si="99"/>
        <v>0</v>
      </c>
      <c r="P109" s="15">
        <f t="shared" si="99"/>
        <v>0</v>
      </c>
      <c r="Q109" s="15">
        <f t="shared" si="99"/>
        <v>0</v>
      </c>
      <c r="R109" s="15">
        <f t="shared" si="99"/>
        <v>0</v>
      </c>
      <c r="S109" s="15">
        <f t="shared" si="99"/>
        <v>0</v>
      </c>
      <c r="T109" s="15">
        <f t="shared" si="99"/>
        <v>0</v>
      </c>
      <c r="U109" s="15">
        <f t="shared" si="99"/>
        <v>0</v>
      </c>
      <c r="V109" s="15">
        <f t="shared" si="99"/>
        <v>0</v>
      </c>
      <c r="W109" s="15">
        <f t="shared" si="99"/>
        <v>0</v>
      </c>
      <c r="X109" s="15">
        <f t="shared" si="99"/>
        <v>0</v>
      </c>
      <c r="Y109" s="15">
        <f t="shared" si="99"/>
        <v>0</v>
      </c>
      <c r="Z109" s="15">
        <f t="shared" si="99"/>
        <v>0</v>
      </c>
      <c r="AA109" s="15">
        <f t="shared" si="99"/>
        <v>0</v>
      </c>
      <c r="AB109" s="15">
        <f t="shared" si="99"/>
        <v>0</v>
      </c>
      <c r="AC109" s="15">
        <f t="shared" si="99"/>
        <v>0</v>
      </c>
      <c r="AD109" s="15">
        <f t="shared" si="99"/>
        <v>0</v>
      </c>
      <c r="AE109" s="15">
        <f t="shared" si="99"/>
        <v>0</v>
      </c>
      <c r="AF109" s="15"/>
      <c r="AG109" s="9">
        <f t="shared" si="69"/>
        <v>0</v>
      </c>
    </row>
    <row r="110" spans="1:33" ht="37.5" x14ac:dyDescent="0.3">
      <c r="A110" s="19" t="s">
        <v>50</v>
      </c>
      <c r="B110" s="20">
        <f>B111+B112+B113+B115</f>
        <v>198247.33000000002</v>
      </c>
      <c r="C110" s="20">
        <f>C111+C112+C113+C115</f>
        <v>88185.163</v>
      </c>
      <c r="D110" s="20">
        <f t="shared" ref="D110:E110" si="100">D111+D112+D113+D115</f>
        <v>80433.945999999996</v>
      </c>
      <c r="E110" s="20">
        <f t="shared" si="100"/>
        <v>80433.945999999996</v>
      </c>
      <c r="F110" s="20">
        <f t="shared" si="86"/>
        <v>40.572524230212828</v>
      </c>
      <c r="G110" s="20">
        <f t="shared" si="87"/>
        <v>91.210293504815539</v>
      </c>
      <c r="H110" s="20">
        <f>H111+H112+H113+H115</f>
        <v>15042.346</v>
      </c>
      <c r="I110" s="20">
        <f t="shared" ref="I110:AE110" si="101">I111+I112+I113+I115</f>
        <v>7953.1170000000002</v>
      </c>
      <c r="J110" s="20">
        <f t="shared" si="101"/>
        <v>17283.152999999998</v>
      </c>
      <c r="K110" s="20">
        <f t="shared" si="101"/>
        <v>20090.375</v>
      </c>
      <c r="L110" s="20">
        <f t="shared" si="101"/>
        <v>17013.313999999998</v>
      </c>
      <c r="M110" s="20">
        <f t="shared" si="101"/>
        <v>12552.253000000001</v>
      </c>
      <c r="N110" s="20">
        <f t="shared" si="101"/>
        <v>12751.103999999999</v>
      </c>
      <c r="O110" s="20">
        <f t="shared" si="101"/>
        <v>14941.421</v>
      </c>
      <c r="P110" s="20">
        <f t="shared" si="101"/>
        <v>12421.307000000001</v>
      </c>
      <c r="Q110" s="20">
        <f t="shared" si="101"/>
        <v>12640.45</v>
      </c>
      <c r="R110" s="20">
        <f t="shared" si="101"/>
        <v>13673.939</v>
      </c>
      <c r="S110" s="20">
        <f t="shared" si="101"/>
        <v>12256.33</v>
      </c>
      <c r="T110" s="20">
        <f t="shared" si="101"/>
        <v>11163.43</v>
      </c>
      <c r="U110" s="20">
        <f t="shared" si="101"/>
        <v>0</v>
      </c>
      <c r="V110" s="20">
        <f t="shared" si="101"/>
        <v>8396.9</v>
      </c>
      <c r="W110" s="20">
        <f t="shared" si="101"/>
        <v>0</v>
      </c>
      <c r="X110" s="20">
        <f t="shared" si="101"/>
        <v>9151.235999999999</v>
      </c>
      <c r="Y110" s="20">
        <f t="shared" si="101"/>
        <v>0</v>
      </c>
      <c r="Z110" s="20">
        <f t="shared" si="101"/>
        <v>17528.080000000002</v>
      </c>
      <c r="AA110" s="20">
        <f t="shared" si="101"/>
        <v>0</v>
      </c>
      <c r="AB110" s="20">
        <f t="shared" si="101"/>
        <v>10949.112999999999</v>
      </c>
      <c r="AC110" s="20">
        <f t="shared" si="101"/>
        <v>0</v>
      </c>
      <c r="AD110" s="20">
        <f t="shared" si="101"/>
        <v>52873.407999999996</v>
      </c>
      <c r="AE110" s="20">
        <f t="shared" si="101"/>
        <v>0</v>
      </c>
      <c r="AF110" s="20"/>
      <c r="AG110" s="18">
        <f t="shared" si="69"/>
        <v>5.8207660913467407E-11</v>
      </c>
    </row>
    <row r="111" spans="1:33" s="10" customFormat="1" x14ac:dyDescent="0.3">
      <c r="A111" s="14" t="s">
        <v>28</v>
      </c>
      <c r="B111" s="15">
        <f>H111+J111+L111+N111+P111+R111+T111+V111+X111+Z111+AB111+AD111</f>
        <v>4375.9780000000001</v>
      </c>
      <c r="C111" s="15">
        <f>C26+C33+C40+C47+C62+C69+C75+C83+C89+C95+C53</f>
        <v>348.37800000000004</v>
      </c>
      <c r="D111" s="15">
        <f>D26+D33+D40+D47+D62+D69+D75+D83+D89+D95+D53</f>
        <v>348.38099999999997</v>
      </c>
      <c r="E111" s="15">
        <f>E26+E33+E40+E47+E62+E69+E75+E83+E89+E95+E53</f>
        <v>348.38099999999997</v>
      </c>
      <c r="F111" s="15">
        <f t="shared" si="86"/>
        <v>7.9612146130533548</v>
      </c>
      <c r="G111" s="15">
        <f t="shared" si="87"/>
        <v>100.00086113359626</v>
      </c>
      <c r="H111" s="15">
        <f>H26+H33+H40+H47+H62+H69+H75+H83+H89+H95+H53</f>
        <v>0</v>
      </c>
      <c r="I111" s="15">
        <f t="shared" ref="I111:AE113" si="102">I26+I33+I40+I47+I62+I69+I75+I83+I89+I95+I53</f>
        <v>0</v>
      </c>
      <c r="J111" s="15">
        <f t="shared" si="102"/>
        <v>0</v>
      </c>
      <c r="K111" s="15">
        <f t="shared" si="102"/>
        <v>0</v>
      </c>
      <c r="L111" s="15">
        <f t="shared" si="102"/>
        <v>158.38200000000001</v>
      </c>
      <c r="M111" s="15">
        <f t="shared" si="102"/>
        <v>158.38200000000001</v>
      </c>
      <c r="N111" s="15">
        <f t="shared" si="102"/>
        <v>189.99600000000001</v>
      </c>
      <c r="O111" s="15">
        <f t="shared" si="102"/>
        <v>189.999</v>
      </c>
      <c r="P111" s="15">
        <f t="shared" si="102"/>
        <v>0</v>
      </c>
      <c r="Q111" s="15">
        <f t="shared" si="102"/>
        <v>0</v>
      </c>
      <c r="R111" s="15">
        <f t="shared" si="102"/>
        <v>0</v>
      </c>
      <c r="S111" s="15">
        <f t="shared" si="102"/>
        <v>0</v>
      </c>
      <c r="T111" s="15">
        <f t="shared" si="102"/>
        <v>0</v>
      </c>
      <c r="U111" s="15">
        <f t="shared" si="102"/>
        <v>0</v>
      </c>
      <c r="V111" s="15">
        <f t="shared" si="102"/>
        <v>0</v>
      </c>
      <c r="W111" s="15">
        <f t="shared" si="102"/>
        <v>0</v>
      </c>
      <c r="X111" s="15">
        <f t="shared" si="102"/>
        <v>0</v>
      </c>
      <c r="Y111" s="15">
        <f t="shared" si="102"/>
        <v>0</v>
      </c>
      <c r="Z111" s="15">
        <f t="shared" si="102"/>
        <v>0</v>
      </c>
      <c r="AA111" s="15">
        <f t="shared" si="102"/>
        <v>0</v>
      </c>
      <c r="AB111" s="15">
        <f t="shared" si="102"/>
        <v>0</v>
      </c>
      <c r="AC111" s="15">
        <f t="shared" si="102"/>
        <v>0</v>
      </c>
      <c r="AD111" s="15">
        <f t="shared" si="102"/>
        <v>4027.6</v>
      </c>
      <c r="AE111" s="15">
        <f t="shared" si="102"/>
        <v>0</v>
      </c>
      <c r="AF111" s="15"/>
      <c r="AG111" s="9">
        <f t="shared" si="69"/>
        <v>0</v>
      </c>
    </row>
    <row r="112" spans="1:33" s="10" customFormat="1" x14ac:dyDescent="0.3">
      <c r="A112" s="14" t="s">
        <v>29</v>
      </c>
      <c r="B112" s="15">
        <f t="shared" ref="B112:B115" si="103">H112+J112+L112+N112+P112+R112+T112+V112+X112+Z112+AB112+AD112</f>
        <v>61780.293000000005</v>
      </c>
      <c r="C112" s="15">
        <f t="shared" ref="C112:E113" si="104">C27+C34+C41+C48+C63+C70+C76+C84+C90+C96+C54</f>
        <v>31088.643000000007</v>
      </c>
      <c r="D112" s="15">
        <f t="shared" si="104"/>
        <v>28439.160000000003</v>
      </c>
      <c r="E112" s="15">
        <f t="shared" si="104"/>
        <v>28439.160000000003</v>
      </c>
      <c r="F112" s="15">
        <f t="shared" si="86"/>
        <v>46.032737332598927</v>
      </c>
      <c r="G112" s="15">
        <f t="shared" si="87"/>
        <v>91.477649892920695</v>
      </c>
      <c r="H112" s="15">
        <f t="shared" ref="H112:W113" si="105">H27+H34+H41+H48+H63+H70+H76+H84+H90+H96+H54</f>
        <v>4255.5</v>
      </c>
      <c r="I112" s="15">
        <f t="shared" si="105"/>
        <v>0</v>
      </c>
      <c r="J112" s="15">
        <f t="shared" si="105"/>
        <v>6738.55</v>
      </c>
      <c r="K112" s="15">
        <f t="shared" si="105"/>
        <v>10447.709999999999</v>
      </c>
      <c r="L112" s="15">
        <f t="shared" si="105"/>
        <v>8133.1099999999988</v>
      </c>
      <c r="M112" s="15">
        <f t="shared" si="105"/>
        <v>4469.4549999999999</v>
      </c>
      <c r="N112" s="15">
        <f t="shared" si="105"/>
        <v>2762.5370000000003</v>
      </c>
      <c r="O112" s="15">
        <f t="shared" si="105"/>
        <v>6444.2919999999995</v>
      </c>
      <c r="P112" s="15">
        <f t="shared" si="105"/>
        <v>4255.9799999999996</v>
      </c>
      <c r="Q112" s="15">
        <f t="shared" si="105"/>
        <v>4096.5479999999998</v>
      </c>
      <c r="R112" s="15">
        <f t="shared" si="105"/>
        <v>4942.9660000000003</v>
      </c>
      <c r="S112" s="15">
        <f t="shared" si="105"/>
        <v>2981.1550000000002</v>
      </c>
      <c r="T112" s="15">
        <f t="shared" si="105"/>
        <v>0</v>
      </c>
      <c r="U112" s="15">
        <f t="shared" si="105"/>
        <v>0</v>
      </c>
      <c r="V112" s="15">
        <f t="shared" si="105"/>
        <v>0</v>
      </c>
      <c r="W112" s="15">
        <f t="shared" si="105"/>
        <v>0</v>
      </c>
      <c r="X112" s="15">
        <f t="shared" si="102"/>
        <v>1452.3</v>
      </c>
      <c r="Y112" s="15">
        <f t="shared" si="102"/>
        <v>0</v>
      </c>
      <c r="Z112" s="15">
        <f t="shared" si="102"/>
        <v>1245.75</v>
      </c>
      <c r="AA112" s="15">
        <f t="shared" si="102"/>
        <v>0</v>
      </c>
      <c r="AB112" s="15">
        <f t="shared" si="102"/>
        <v>2954.15</v>
      </c>
      <c r="AC112" s="15">
        <f t="shared" si="102"/>
        <v>0</v>
      </c>
      <c r="AD112" s="15">
        <f t="shared" si="102"/>
        <v>25039.45</v>
      </c>
      <c r="AE112" s="15">
        <f t="shared" si="102"/>
        <v>0</v>
      </c>
      <c r="AF112" s="15"/>
      <c r="AG112" s="9">
        <f t="shared" si="69"/>
        <v>0</v>
      </c>
    </row>
    <row r="113" spans="1:33" s="10" customFormat="1" x14ac:dyDescent="0.3">
      <c r="A113" s="14" t="s">
        <v>30</v>
      </c>
      <c r="B113" s="15">
        <f t="shared" si="103"/>
        <v>130376.05900000001</v>
      </c>
      <c r="C113" s="15">
        <f t="shared" si="104"/>
        <v>55983.142</v>
      </c>
      <c r="D113" s="15">
        <f t="shared" si="104"/>
        <v>51646.404999999999</v>
      </c>
      <c r="E113" s="15">
        <f t="shared" si="104"/>
        <v>51646.404999999999</v>
      </c>
      <c r="F113" s="15">
        <f t="shared" si="86"/>
        <v>39.613411692402813</v>
      </c>
      <c r="G113" s="15">
        <f t="shared" si="87"/>
        <v>92.253494810991484</v>
      </c>
      <c r="H113" s="15">
        <f t="shared" si="105"/>
        <v>10786.846</v>
      </c>
      <c r="I113" s="15">
        <f t="shared" si="102"/>
        <v>7953.1170000000002</v>
      </c>
      <c r="J113" s="15">
        <f t="shared" si="102"/>
        <v>10544.602999999999</v>
      </c>
      <c r="K113" s="15">
        <f t="shared" si="102"/>
        <v>9642.6650000000009</v>
      </c>
      <c r="L113" s="15">
        <f t="shared" si="102"/>
        <v>7956.8220000000001</v>
      </c>
      <c r="M113" s="15">
        <f t="shared" si="102"/>
        <v>7924.4160000000002</v>
      </c>
      <c r="N113" s="15">
        <f t="shared" si="102"/>
        <v>9798.5709999999999</v>
      </c>
      <c r="O113" s="15">
        <f t="shared" si="102"/>
        <v>8307.130000000001</v>
      </c>
      <c r="P113" s="15">
        <f t="shared" si="102"/>
        <v>8165.3270000000002</v>
      </c>
      <c r="Q113" s="15">
        <f t="shared" si="102"/>
        <v>8543.902</v>
      </c>
      <c r="R113" s="15">
        <f t="shared" si="102"/>
        <v>8730.973</v>
      </c>
      <c r="S113" s="15">
        <f t="shared" si="102"/>
        <v>9275.1749999999993</v>
      </c>
      <c r="T113" s="15">
        <f t="shared" si="102"/>
        <v>11163.43</v>
      </c>
      <c r="U113" s="15">
        <f t="shared" si="102"/>
        <v>0</v>
      </c>
      <c r="V113" s="15">
        <f t="shared" si="102"/>
        <v>8396.9</v>
      </c>
      <c r="W113" s="15">
        <f t="shared" si="102"/>
        <v>0</v>
      </c>
      <c r="X113" s="15">
        <f t="shared" si="102"/>
        <v>7698.9359999999997</v>
      </c>
      <c r="Y113" s="15">
        <f t="shared" si="102"/>
        <v>0</v>
      </c>
      <c r="Z113" s="15">
        <f t="shared" si="102"/>
        <v>16282.33</v>
      </c>
      <c r="AA113" s="15">
        <f t="shared" si="102"/>
        <v>0</v>
      </c>
      <c r="AB113" s="15">
        <f t="shared" si="102"/>
        <v>7994.9629999999997</v>
      </c>
      <c r="AC113" s="15">
        <f t="shared" si="102"/>
        <v>0</v>
      </c>
      <c r="AD113" s="15">
        <f t="shared" si="102"/>
        <v>22856.358</v>
      </c>
      <c r="AE113" s="15">
        <f t="shared" si="102"/>
        <v>0</v>
      </c>
      <c r="AF113" s="15"/>
      <c r="AG113" s="9">
        <f t="shared" si="69"/>
        <v>0</v>
      </c>
    </row>
    <row r="114" spans="1:33" s="10" customFormat="1" ht="37.5" x14ac:dyDescent="0.3">
      <c r="A114" s="16" t="s">
        <v>35</v>
      </c>
      <c r="B114" s="15">
        <f t="shared" si="103"/>
        <v>5923.9660000000003</v>
      </c>
      <c r="C114" s="15">
        <f>C29+C36+C43+C56+C65</f>
        <v>2888.5860000000002</v>
      </c>
      <c r="D114" s="15">
        <f>D29+D36+D43+D56+D65</f>
        <v>2626.3890000000001</v>
      </c>
      <c r="E114" s="15">
        <f>E29+E36+E43+E56+E65</f>
        <v>2626.3890000000001</v>
      </c>
      <c r="F114" s="15">
        <f t="shared" si="86"/>
        <v>44.334977614658825</v>
      </c>
      <c r="G114" s="15">
        <f t="shared" si="87"/>
        <v>90.922998311284474</v>
      </c>
      <c r="H114" s="15">
        <f t="shared" ref="H114:AE114" si="106">H29+H36+H43+H56+H65</f>
        <v>421</v>
      </c>
      <c r="I114" s="15">
        <f t="shared" si="106"/>
        <v>420.84</v>
      </c>
      <c r="J114" s="15">
        <f t="shared" si="106"/>
        <v>666.45</v>
      </c>
      <c r="K114" s="15">
        <f t="shared" si="106"/>
        <v>612.45000000000005</v>
      </c>
      <c r="L114" s="15">
        <f t="shared" si="106"/>
        <v>726.54700000000003</v>
      </c>
      <c r="M114" s="15">
        <f t="shared" si="106"/>
        <v>780.55</v>
      </c>
      <c r="N114" s="15">
        <f t="shared" si="106"/>
        <v>178.946</v>
      </c>
      <c r="O114" s="15">
        <f t="shared" si="106"/>
        <v>178.94400000000002</v>
      </c>
      <c r="P114" s="15">
        <f t="shared" si="106"/>
        <v>406.74</v>
      </c>
      <c r="Q114" s="15">
        <f t="shared" si="106"/>
        <v>406.74</v>
      </c>
      <c r="R114" s="15">
        <f t="shared" si="106"/>
        <v>488.90300000000002</v>
      </c>
      <c r="S114" s="15">
        <f t="shared" si="106"/>
        <v>226.86500000000001</v>
      </c>
      <c r="T114" s="15">
        <f t="shared" si="106"/>
        <v>0</v>
      </c>
      <c r="U114" s="15">
        <f t="shared" si="106"/>
        <v>0</v>
      </c>
      <c r="V114" s="15">
        <f t="shared" si="106"/>
        <v>0</v>
      </c>
      <c r="W114" s="15">
        <f t="shared" si="106"/>
        <v>0</v>
      </c>
      <c r="X114" s="15">
        <f t="shared" si="106"/>
        <v>143.65</v>
      </c>
      <c r="Y114" s="15">
        <f t="shared" si="106"/>
        <v>0</v>
      </c>
      <c r="Z114" s="15">
        <f t="shared" si="106"/>
        <v>133.69999999999999</v>
      </c>
      <c r="AA114" s="15">
        <f t="shared" si="106"/>
        <v>0</v>
      </c>
      <c r="AB114" s="15">
        <f t="shared" si="106"/>
        <v>281.66000000000003</v>
      </c>
      <c r="AC114" s="15">
        <f t="shared" si="106"/>
        <v>0</v>
      </c>
      <c r="AD114" s="15">
        <f t="shared" si="106"/>
        <v>2476.37</v>
      </c>
      <c r="AE114" s="15">
        <f t="shared" si="106"/>
        <v>0</v>
      </c>
      <c r="AF114" s="15"/>
      <c r="AG114" s="9"/>
    </row>
    <row r="115" spans="1:33" s="10" customFormat="1" x14ac:dyDescent="0.3">
      <c r="A115" s="21" t="s">
        <v>31</v>
      </c>
      <c r="B115" s="15">
        <f t="shared" si="103"/>
        <v>1715</v>
      </c>
      <c r="C115" s="15">
        <f>C30+C37+C44+C50+C66+C72+C78+C86+C92+C98+C57</f>
        <v>765</v>
      </c>
      <c r="D115" s="15">
        <f>D30+D37+D44+D50+D66+D72+D78+D86+D92+D98+D57</f>
        <v>0</v>
      </c>
      <c r="E115" s="15">
        <f>E30+E37+E44+E50+E66+E72+E78+E86+E92+E98+E57</f>
        <v>0</v>
      </c>
      <c r="F115" s="15">
        <f t="shared" si="86"/>
        <v>0</v>
      </c>
      <c r="G115" s="15">
        <f t="shared" si="87"/>
        <v>0</v>
      </c>
      <c r="H115" s="15">
        <f>H30+H37+H44+H50+H66+H72+H78+H86+H92+H98+H57</f>
        <v>0</v>
      </c>
      <c r="I115" s="15">
        <f t="shared" ref="I115:AE115" si="107">I30+I37+I44+I50+I66+I72+I78+I86+I92+I98+I57</f>
        <v>0</v>
      </c>
      <c r="J115" s="15">
        <f t="shared" si="107"/>
        <v>0</v>
      </c>
      <c r="K115" s="15">
        <f t="shared" si="107"/>
        <v>0</v>
      </c>
      <c r="L115" s="15">
        <f t="shared" si="107"/>
        <v>765</v>
      </c>
      <c r="M115" s="15">
        <f t="shared" si="107"/>
        <v>0</v>
      </c>
      <c r="N115" s="15">
        <f t="shared" si="107"/>
        <v>0</v>
      </c>
      <c r="O115" s="15">
        <f t="shared" si="107"/>
        <v>0</v>
      </c>
      <c r="P115" s="15">
        <f t="shared" si="107"/>
        <v>0</v>
      </c>
      <c r="Q115" s="15">
        <f t="shared" si="107"/>
        <v>0</v>
      </c>
      <c r="R115" s="15">
        <f t="shared" si="107"/>
        <v>0</v>
      </c>
      <c r="S115" s="15">
        <f t="shared" si="107"/>
        <v>0</v>
      </c>
      <c r="T115" s="15">
        <f t="shared" si="107"/>
        <v>0</v>
      </c>
      <c r="U115" s="15">
        <f t="shared" si="107"/>
        <v>0</v>
      </c>
      <c r="V115" s="15">
        <f t="shared" si="107"/>
        <v>0</v>
      </c>
      <c r="W115" s="15">
        <f t="shared" si="107"/>
        <v>0</v>
      </c>
      <c r="X115" s="15">
        <f t="shared" si="107"/>
        <v>0</v>
      </c>
      <c r="Y115" s="15">
        <f t="shared" si="107"/>
        <v>0</v>
      </c>
      <c r="Z115" s="15">
        <f t="shared" si="107"/>
        <v>0</v>
      </c>
      <c r="AA115" s="15">
        <f t="shared" si="107"/>
        <v>0</v>
      </c>
      <c r="AB115" s="15">
        <f t="shared" si="107"/>
        <v>0</v>
      </c>
      <c r="AC115" s="15">
        <f t="shared" si="107"/>
        <v>0</v>
      </c>
      <c r="AD115" s="15">
        <f t="shared" si="107"/>
        <v>950</v>
      </c>
      <c r="AE115" s="15">
        <f t="shared" si="107"/>
        <v>0</v>
      </c>
      <c r="AF115" s="15"/>
      <c r="AG115" s="9">
        <f t="shared" si="69"/>
        <v>0</v>
      </c>
    </row>
    <row r="116" spans="1:33" hidden="1" x14ac:dyDescent="0.3">
      <c r="B116" s="22">
        <f t="shared" ref="B116:E119" si="108">B99-B105-B110</f>
        <v>0</v>
      </c>
      <c r="C116" s="22">
        <f t="shared" si="108"/>
        <v>0</v>
      </c>
      <c r="D116" s="22">
        <f t="shared" si="108"/>
        <v>0</v>
      </c>
      <c r="E116" s="22">
        <f t="shared" si="108"/>
        <v>0</v>
      </c>
      <c r="F116" s="22"/>
      <c r="G116" s="22"/>
      <c r="H116" s="22">
        <f t="shared" ref="H116:AE119" si="109">H99-H105-H110</f>
        <v>0</v>
      </c>
      <c r="I116" s="22">
        <f t="shared" si="109"/>
        <v>0</v>
      </c>
      <c r="J116" s="22">
        <f t="shared" si="109"/>
        <v>0</v>
      </c>
      <c r="K116" s="22">
        <f t="shared" si="109"/>
        <v>0</v>
      </c>
      <c r="L116" s="22">
        <f t="shared" si="109"/>
        <v>0</v>
      </c>
      <c r="M116" s="22">
        <f t="shared" si="109"/>
        <v>0</v>
      </c>
      <c r="N116" s="22">
        <f t="shared" si="109"/>
        <v>0</v>
      </c>
      <c r="O116" s="22">
        <f t="shared" si="109"/>
        <v>0</v>
      </c>
      <c r="P116" s="22">
        <f t="shared" si="109"/>
        <v>0</v>
      </c>
      <c r="Q116" s="22">
        <f t="shared" si="109"/>
        <v>0</v>
      </c>
      <c r="R116" s="22">
        <f t="shared" si="109"/>
        <v>0</v>
      </c>
      <c r="S116" s="22">
        <f t="shared" si="109"/>
        <v>0</v>
      </c>
      <c r="T116" s="22">
        <f t="shared" si="109"/>
        <v>0</v>
      </c>
      <c r="U116" s="22">
        <f t="shared" si="109"/>
        <v>0</v>
      </c>
      <c r="V116" s="22">
        <f t="shared" si="109"/>
        <v>0</v>
      </c>
      <c r="W116" s="22">
        <f t="shared" si="109"/>
        <v>0</v>
      </c>
      <c r="X116" s="22">
        <f t="shared" si="109"/>
        <v>0</v>
      </c>
      <c r="Y116" s="22">
        <f t="shared" si="109"/>
        <v>0</v>
      </c>
      <c r="Z116" s="22">
        <f t="shared" si="109"/>
        <v>0</v>
      </c>
      <c r="AA116" s="22">
        <f t="shared" si="109"/>
        <v>0</v>
      </c>
      <c r="AB116" s="22">
        <f t="shared" si="109"/>
        <v>0</v>
      </c>
      <c r="AC116" s="22">
        <f t="shared" si="109"/>
        <v>0</v>
      </c>
      <c r="AD116" s="22">
        <f t="shared" si="109"/>
        <v>0</v>
      </c>
      <c r="AE116" s="22">
        <f t="shared" si="109"/>
        <v>0</v>
      </c>
      <c r="AG116" s="18">
        <f t="shared" si="69"/>
        <v>0</v>
      </c>
    </row>
    <row r="117" spans="1:33" hidden="1" x14ac:dyDescent="0.3">
      <c r="A117" s="23" t="s">
        <v>28</v>
      </c>
      <c r="B117" s="22">
        <f t="shared" si="108"/>
        <v>0</v>
      </c>
      <c r="C117" s="22">
        <f t="shared" si="108"/>
        <v>0</v>
      </c>
      <c r="D117" s="22">
        <f t="shared" si="108"/>
        <v>0</v>
      </c>
      <c r="E117" s="22">
        <f t="shared" si="108"/>
        <v>0</v>
      </c>
      <c r="F117" s="22"/>
      <c r="G117" s="22"/>
      <c r="H117" s="22">
        <f t="shared" si="109"/>
        <v>0</v>
      </c>
      <c r="I117" s="22">
        <f t="shared" si="109"/>
        <v>0</v>
      </c>
      <c r="J117" s="22">
        <f t="shared" si="109"/>
        <v>0</v>
      </c>
      <c r="K117" s="22">
        <f t="shared" si="109"/>
        <v>0</v>
      </c>
      <c r="L117" s="22">
        <f t="shared" si="109"/>
        <v>0</v>
      </c>
      <c r="M117" s="22">
        <f t="shared" si="109"/>
        <v>0</v>
      </c>
      <c r="N117" s="22">
        <f t="shared" si="109"/>
        <v>0</v>
      </c>
      <c r="O117" s="22">
        <f t="shared" si="109"/>
        <v>0</v>
      </c>
      <c r="P117" s="22">
        <f t="shared" si="109"/>
        <v>0</v>
      </c>
      <c r="Q117" s="22">
        <f t="shared" si="109"/>
        <v>0</v>
      </c>
      <c r="R117" s="22">
        <f t="shared" si="109"/>
        <v>0</v>
      </c>
      <c r="S117" s="22">
        <f t="shared" si="109"/>
        <v>0</v>
      </c>
      <c r="T117" s="22">
        <f t="shared" si="109"/>
        <v>0</v>
      </c>
      <c r="U117" s="22">
        <f t="shared" si="109"/>
        <v>0</v>
      </c>
      <c r="V117" s="22">
        <f t="shared" si="109"/>
        <v>0</v>
      </c>
      <c r="W117" s="22">
        <f t="shared" si="109"/>
        <v>0</v>
      </c>
      <c r="X117" s="22">
        <f t="shared" si="109"/>
        <v>0</v>
      </c>
      <c r="Y117" s="22">
        <f t="shared" si="109"/>
        <v>0</v>
      </c>
      <c r="Z117" s="22">
        <f t="shared" si="109"/>
        <v>0</v>
      </c>
      <c r="AA117" s="22">
        <f t="shared" si="109"/>
        <v>0</v>
      </c>
      <c r="AB117" s="22">
        <f t="shared" si="109"/>
        <v>0</v>
      </c>
      <c r="AC117" s="22">
        <f t="shared" si="109"/>
        <v>0</v>
      </c>
      <c r="AD117" s="22">
        <f t="shared" si="109"/>
        <v>0</v>
      </c>
      <c r="AE117" s="22">
        <f t="shared" si="109"/>
        <v>0</v>
      </c>
      <c r="AG117" s="18">
        <f t="shared" si="69"/>
        <v>0</v>
      </c>
    </row>
    <row r="118" spans="1:33" hidden="1" x14ac:dyDescent="0.3">
      <c r="A118" s="23" t="s">
        <v>29</v>
      </c>
      <c r="B118" s="22">
        <f t="shared" si="108"/>
        <v>0</v>
      </c>
      <c r="C118" s="22">
        <f t="shared" si="108"/>
        <v>0</v>
      </c>
      <c r="D118" s="22">
        <f t="shared" si="108"/>
        <v>0</v>
      </c>
      <c r="E118" s="22">
        <f t="shared" si="108"/>
        <v>0</v>
      </c>
      <c r="F118" s="22"/>
      <c r="G118" s="22"/>
      <c r="H118" s="22">
        <f t="shared" si="109"/>
        <v>0</v>
      </c>
      <c r="I118" s="22">
        <f t="shared" si="109"/>
        <v>0</v>
      </c>
      <c r="J118" s="22">
        <f t="shared" si="109"/>
        <v>0</v>
      </c>
      <c r="K118" s="22">
        <f t="shared" si="109"/>
        <v>0</v>
      </c>
      <c r="L118" s="22">
        <f t="shared" si="109"/>
        <v>0</v>
      </c>
      <c r="M118" s="22">
        <f t="shared" si="109"/>
        <v>0</v>
      </c>
      <c r="N118" s="22">
        <f t="shared" si="109"/>
        <v>0</v>
      </c>
      <c r="O118" s="22">
        <f t="shared" si="109"/>
        <v>0</v>
      </c>
      <c r="P118" s="22">
        <f t="shared" si="109"/>
        <v>0</v>
      </c>
      <c r="Q118" s="22">
        <f t="shared" si="109"/>
        <v>0</v>
      </c>
      <c r="R118" s="22">
        <f t="shared" si="109"/>
        <v>0</v>
      </c>
      <c r="S118" s="22">
        <f t="shared" si="109"/>
        <v>0</v>
      </c>
      <c r="T118" s="22">
        <f t="shared" si="109"/>
        <v>0</v>
      </c>
      <c r="U118" s="22">
        <f t="shared" si="109"/>
        <v>0</v>
      </c>
      <c r="V118" s="22">
        <f t="shared" si="109"/>
        <v>0</v>
      </c>
      <c r="W118" s="22">
        <f t="shared" si="109"/>
        <v>0</v>
      </c>
      <c r="X118" s="22">
        <f t="shared" si="109"/>
        <v>0</v>
      </c>
      <c r="Y118" s="22">
        <f t="shared" si="109"/>
        <v>0</v>
      </c>
      <c r="Z118" s="22">
        <f t="shared" si="109"/>
        <v>0</v>
      </c>
      <c r="AA118" s="22">
        <f t="shared" si="109"/>
        <v>0</v>
      </c>
      <c r="AB118" s="22">
        <f t="shared" si="109"/>
        <v>0</v>
      </c>
      <c r="AC118" s="22">
        <f t="shared" si="109"/>
        <v>0</v>
      </c>
      <c r="AD118" s="22">
        <f t="shared" si="109"/>
        <v>0</v>
      </c>
      <c r="AE118" s="22">
        <f t="shared" si="109"/>
        <v>0</v>
      </c>
      <c r="AG118" s="18">
        <f t="shared" si="69"/>
        <v>0</v>
      </c>
    </row>
    <row r="119" spans="1:33" hidden="1" x14ac:dyDescent="0.3">
      <c r="A119" s="23" t="s">
        <v>30</v>
      </c>
      <c r="B119" s="22">
        <f t="shared" si="108"/>
        <v>0</v>
      </c>
      <c r="C119" s="22">
        <f t="shared" si="108"/>
        <v>0</v>
      </c>
      <c r="D119" s="22">
        <f t="shared" si="108"/>
        <v>0</v>
      </c>
      <c r="E119" s="22">
        <f t="shared" si="108"/>
        <v>0</v>
      </c>
      <c r="F119" s="22"/>
      <c r="G119" s="22"/>
      <c r="H119" s="22">
        <f t="shared" si="109"/>
        <v>0</v>
      </c>
      <c r="I119" s="22">
        <f t="shared" si="109"/>
        <v>0</v>
      </c>
      <c r="J119" s="22">
        <f t="shared" si="109"/>
        <v>0</v>
      </c>
      <c r="K119" s="22">
        <f t="shared" si="109"/>
        <v>0</v>
      </c>
      <c r="L119" s="22">
        <f t="shared" si="109"/>
        <v>0</v>
      </c>
      <c r="M119" s="22">
        <f t="shared" si="109"/>
        <v>0</v>
      </c>
      <c r="N119" s="22">
        <f t="shared" si="109"/>
        <v>0</v>
      </c>
      <c r="O119" s="22">
        <f t="shared" si="109"/>
        <v>0</v>
      </c>
      <c r="P119" s="22">
        <f t="shared" si="109"/>
        <v>0</v>
      </c>
      <c r="Q119" s="22">
        <f t="shared" si="109"/>
        <v>0</v>
      </c>
      <c r="R119" s="22">
        <f t="shared" si="109"/>
        <v>0</v>
      </c>
      <c r="S119" s="22">
        <f t="shared" si="109"/>
        <v>0</v>
      </c>
      <c r="T119" s="22">
        <f t="shared" si="109"/>
        <v>0</v>
      </c>
      <c r="U119" s="22">
        <f t="shared" si="109"/>
        <v>0</v>
      </c>
      <c r="V119" s="22">
        <f t="shared" si="109"/>
        <v>0</v>
      </c>
      <c r="W119" s="22">
        <f t="shared" si="109"/>
        <v>0</v>
      </c>
      <c r="X119" s="22">
        <f t="shared" si="109"/>
        <v>0</v>
      </c>
      <c r="Y119" s="22">
        <f t="shared" si="109"/>
        <v>0</v>
      </c>
      <c r="Z119" s="22">
        <f t="shared" si="109"/>
        <v>0</v>
      </c>
      <c r="AA119" s="22">
        <f t="shared" si="109"/>
        <v>0</v>
      </c>
      <c r="AB119" s="22">
        <f t="shared" si="109"/>
        <v>0</v>
      </c>
      <c r="AC119" s="22">
        <f t="shared" si="109"/>
        <v>0</v>
      </c>
      <c r="AD119" s="22">
        <f t="shared" si="109"/>
        <v>0</v>
      </c>
      <c r="AE119" s="22">
        <f t="shared" si="109"/>
        <v>0</v>
      </c>
      <c r="AG119" s="18">
        <f t="shared" si="69"/>
        <v>0</v>
      </c>
    </row>
    <row r="120" spans="1:33" hidden="1" x14ac:dyDescent="0.3">
      <c r="A120" s="23" t="s">
        <v>31</v>
      </c>
      <c r="B120" s="22">
        <f>B104-B109-B115</f>
        <v>0</v>
      </c>
      <c r="C120" s="22">
        <f>C104-C109-C115</f>
        <v>0</v>
      </c>
      <c r="D120" s="22">
        <f>D104-D109-D115</f>
        <v>0</v>
      </c>
      <c r="E120" s="22">
        <f>E104-E109-E115</f>
        <v>0</v>
      </c>
      <c r="F120" s="22"/>
      <c r="G120" s="22"/>
      <c r="H120" s="22">
        <f t="shared" ref="H120:AE120" si="110">H104-H109-H115</f>
        <v>0</v>
      </c>
      <c r="I120" s="22">
        <f t="shared" si="110"/>
        <v>0</v>
      </c>
      <c r="J120" s="22">
        <f t="shared" si="110"/>
        <v>0</v>
      </c>
      <c r="K120" s="22">
        <f t="shared" si="110"/>
        <v>0</v>
      </c>
      <c r="L120" s="22">
        <f t="shared" si="110"/>
        <v>0</v>
      </c>
      <c r="M120" s="22">
        <f t="shared" si="110"/>
        <v>0</v>
      </c>
      <c r="N120" s="22">
        <f t="shared" si="110"/>
        <v>0</v>
      </c>
      <c r="O120" s="22">
        <f t="shared" si="110"/>
        <v>0</v>
      </c>
      <c r="P120" s="22">
        <f t="shared" si="110"/>
        <v>0</v>
      </c>
      <c r="Q120" s="22">
        <f t="shared" si="110"/>
        <v>0</v>
      </c>
      <c r="R120" s="22">
        <f t="shared" si="110"/>
        <v>0</v>
      </c>
      <c r="S120" s="22">
        <f t="shared" si="110"/>
        <v>0</v>
      </c>
      <c r="T120" s="22">
        <f t="shared" si="110"/>
        <v>0</v>
      </c>
      <c r="U120" s="22">
        <f t="shared" si="110"/>
        <v>0</v>
      </c>
      <c r="V120" s="22">
        <f t="shared" si="110"/>
        <v>0</v>
      </c>
      <c r="W120" s="22">
        <f t="shared" si="110"/>
        <v>0</v>
      </c>
      <c r="X120" s="22">
        <f t="shared" si="110"/>
        <v>0</v>
      </c>
      <c r="Y120" s="22">
        <f t="shared" si="110"/>
        <v>0</v>
      </c>
      <c r="Z120" s="22">
        <f t="shared" si="110"/>
        <v>0</v>
      </c>
      <c r="AA120" s="22">
        <f t="shared" si="110"/>
        <v>0</v>
      </c>
      <c r="AB120" s="22">
        <f t="shared" si="110"/>
        <v>0</v>
      </c>
      <c r="AC120" s="22">
        <f t="shared" si="110"/>
        <v>0</v>
      </c>
      <c r="AD120" s="22">
        <f t="shared" si="110"/>
        <v>0</v>
      </c>
      <c r="AE120" s="22">
        <f t="shared" si="110"/>
        <v>0</v>
      </c>
      <c r="AG120" s="18">
        <f t="shared" si="69"/>
        <v>0</v>
      </c>
    </row>
    <row r="121" spans="1:33" hidden="1" x14ac:dyDescent="0.3"/>
    <row r="122" spans="1:33" x14ac:dyDescent="0.3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pans="1:33" x14ac:dyDescent="0.3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pans="1:33" x14ac:dyDescent="0.3">
      <c r="B124" s="24"/>
      <c r="C124" s="24"/>
      <c r="D124" s="24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pans="1:33" x14ac:dyDescent="0.3">
      <c r="A125" s="25"/>
      <c r="B125" s="26"/>
      <c r="C125" s="26"/>
      <c r="D125" s="27"/>
      <c r="E125" s="28"/>
      <c r="F125" s="28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pans="1:33" x14ac:dyDescent="0.3">
      <c r="A126" s="29"/>
      <c r="B126" s="30"/>
      <c r="C126" s="30"/>
      <c r="D126" s="30"/>
      <c r="E126" s="28"/>
      <c r="F126" s="28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pans="1:33" x14ac:dyDescent="0.3">
      <c r="A127" s="25"/>
      <c r="B127" s="31"/>
      <c r="C127" s="31"/>
      <c r="D127" s="31"/>
      <c r="E127" s="28"/>
      <c r="F127" s="28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</row>
    <row r="128" spans="1:33" x14ac:dyDescent="0.3">
      <c r="A128" s="10"/>
      <c r="B128" s="28"/>
      <c r="C128" s="28"/>
      <c r="D128" s="28"/>
      <c r="E128" s="28"/>
      <c r="F128" s="28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</row>
    <row r="129" spans="1:31" x14ac:dyDescent="0.3">
      <c r="A129" s="10"/>
      <c r="B129" s="28"/>
      <c r="C129" s="28"/>
      <c r="D129" s="28"/>
      <c r="E129" s="28"/>
      <c r="F129" s="28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</row>
    <row r="130" spans="1:31" x14ac:dyDescent="0.3">
      <c r="A130" s="10"/>
      <c r="B130" s="10"/>
      <c r="C130" s="10"/>
      <c r="D130" s="10"/>
      <c r="E130" s="10"/>
      <c r="F130" s="10"/>
    </row>
  </sheetData>
  <mergeCells count="36">
    <mergeCell ref="AF6:AF7"/>
    <mergeCell ref="A4:AF4"/>
    <mergeCell ref="A6:A7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59:AF59"/>
    <mergeCell ref="A9:AF9"/>
    <mergeCell ref="A10:AF10"/>
    <mergeCell ref="A11:AF11"/>
    <mergeCell ref="A17:AF17"/>
    <mergeCell ref="A23:AF23"/>
    <mergeCell ref="A24:AF24"/>
    <mergeCell ref="A31:AF31"/>
    <mergeCell ref="A38:AF38"/>
    <mergeCell ref="A45:AF45"/>
    <mergeCell ref="A51:AF51"/>
    <mergeCell ref="A58:AF58"/>
    <mergeCell ref="A81:AF81"/>
    <mergeCell ref="A87:AF87"/>
    <mergeCell ref="A93:AF93"/>
    <mergeCell ref="A60:AF60"/>
    <mergeCell ref="A67:AF67"/>
    <mergeCell ref="A73:AF73"/>
    <mergeCell ref="A79:AF79"/>
    <mergeCell ref="A80:AF80"/>
  </mergeCells>
  <hyperlinks>
    <hyperlink ref="A4:AF4" location="Оглавление!A1" display="Комплексный план (сетевой график) по реализации муниципальной программы  &quot;Развитие жилищной сферы в городе Когалыме&quot;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Митина Екатерина Сергеевна</dc:creator>
  <cp:lastModifiedBy>Цыганкова Ирина Анатольевна</cp:lastModifiedBy>
  <dcterms:created xsi:type="dcterms:W3CDTF">2024-05-14T05:09:00Z</dcterms:created>
  <dcterms:modified xsi:type="dcterms:W3CDTF">2024-12-17T10:06:21Z</dcterms:modified>
</cp:coreProperties>
</file>