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/>
  </bookViews>
  <sheets>
    <sheet name="Целевые показатели (май)" sheetId="1" r:id="rId1"/>
    <sheet name="по Указу Президента" sheetId="2" state="hidden" r:id="rId2"/>
    <sheet name="Лист1" sheetId="3" state="hidden" r:id="rId3"/>
  </sheets>
  <definedNames>
    <definedName name="_xlnm._FilterDatabase" localSheetId="0" hidden="1">'Целевые показатели (май)'!$B$1:$B$28</definedName>
    <definedName name="Z_0BE6A845_0C11_4FB2_A3D6_BB28B3D9CDCE_.wvu.FilterData" localSheetId="0" hidden="1">'Целевые показатели (май)'!$B$1:$B$28</definedName>
    <definedName name="Z_0CCC334F_A139_4164_902F_4CBEBAD64F1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CCC334F_A139_4164_902F_4CBEBAD64F14_.wvu.FilterData" localSheetId="0" hidden="1">'Целевые показатели (май)'!$B$1:$B$28</definedName>
    <definedName name="Z_0CCC334F_A139_4164_902F_4CBEBAD64F14_.wvu.PrintArea" localSheetId="1" hidden="1">'по Указу Президента'!$A$1:$AK$39</definedName>
    <definedName name="Z_0CCC334F_A139_4164_902F_4CBEBAD64F14_.wvu.PrintTitles" localSheetId="1" hidden="1">'по Указу Президента'!$4:$5</definedName>
    <definedName name="Z_0CCC334F_A139_4164_902F_4CBEBAD64F14_.wvu.PrintTitles" localSheetId="0" hidden="1">'Целевые показатели (май)'!$1:$3</definedName>
    <definedName name="Z_0CCC334F_A139_4164_902F_4CBEBAD64F14_.wvu.Rows" localSheetId="1" hidden="1">'по Указу Президента'!$6:$6,'по Указу Президента'!$32:$32,'по Указу Президента'!$35:$35</definedName>
    <definedName name="Z_0E965F54_95DE_4A4D_84A6_A7DA734314CB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E965F54_95DE_4A4D_84A6_A7DA734314CB_.wvu.FilterData" localSheetId="0" hidden="1">'Целевые показатели (май)'!$B$1:$B$28</definedName>
    <definedName name="Z_0E965F54_95DE_4A4D_84A6_A7DA734314CB_.wvu.PrintArea" localSheetId="1" hidden="1">'по Указу Президента'!$A$1:$AK$39</definedName>
    <definedName name="Z_0E965F54_95DE_4A4D_84A6_A7DA734314CB_.wvu.PrintTitles" localSheetId="1" hidden="1">'по Указу Президента'!$4:$5</definedName>
    <definedName name="Z_0E965F54_95DE_4A4D_84A6_A7DA734314CB_.wvu.PrintTitles" localSheetId="0" hidden="1">'Целевые показатели (май)'!$1:$3</definedName>
    <definedName name="Z_0E965F54_95DE_4A4D_84A6_A7DA734314CB_.wvu.Rows" localSheetId="1" hidden="1">'по Указу Президента'!$6:$6,'по Указу Президента'!$32:$32,'по Указу Президента'!$35:$35</definedName>
    <definedName name="Z_1AB05C5A_40AF_415D_9F20_B95C359A8DA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1AB05C5A_40AF_415D_9F20_B95C359A8DA1_.wvu.FilterData" localSheetId="0" hidden="1">'Целевые показатели (май)'!$B$1:$B$28</definedName>
    <definedName name="Z_1AB05C5A_40AF_415D_9F20_B95C359A8DA1_.wvu.PrintArea" localSheetId="1" hidden="1">'по Указу Президента'!$A$1:$AK$39</definedName>
    <definedName name="Z_1AB05C5A_40AF_415D_9F20_B95C359A8DA1_.wvu.PrintTitles" localSheetId="1" hidden="1">'по Указу Президента'!$4:$5</definedName>
    <definedName name="Z_1AB05C5A_40AF_415D_9F20_B95C359A8DA1_.wvu.PrintTitles" localSheetId="0" hidden="1">'Целевые показатели (май)'!$1:$3</definedName>
    <definedName name="Z_1AB05C5A_40AF_415D_9F20_B95C359A8DA1_.wvu.Rows" localSheetId="1" hidden="1">'по Указу Президента'!$6:$6,'по Указу Президента'!$32:$32,'по Указу Президента'!$35:$35</definedName>
    <definedName name="Z_2E8A952D_E985_40E8_8EC5_ACD08050691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2E8A952D_E985_40E8_8EC5_ACD08050691F_.wvu.FilterData" localSheetId="0" hidden="1">'Целевые показатели (май)'!$B$1:$B$28</definedName>
    <definedName name="Z_2E8A952D_E985_40E8_8EC5_ACD08050691F_.wvu.PrintArea" localSheetId="1" hidden="1">'по Указу Президента'!$A$1:$AK$39</definedName>
    <definedName name="Z_2E8A952D_E985_40E8_8EC5_ACD08050691F_.wvu.PrintTitles" localSheetId="1" hidden="1">'по Указу Президента'!$4:$5</definedName>
    <definedName name="Z_2E8A952D_E985_40E8_8EC5_ACD08050691F_.wvu.PrintTitles" localSheetId="0" hidden="1">'Целевые показатели (май)'!$1:$3</definedName>
    <definedName name="Z_2E8A952D_E985_40E8_8EC5_ACD08050691F_.wvu.Rows" localSheetId="1" hidden="1">'по Указу Президента'!$6:$6,'по Указу Президента'!$32:$32,'по Указу Президента'!$35:$35</definedName>
    <definedName name="Z_3C371E9D_A6BE_4DD0_BA79_4C3BE855C468_.wvu.FilterData" localSheetId="0" hidden="1">'Целевые показатели (май)'!$B$1:$B$28</definedName>
    <definedName name="Z_3E0C6E8C_1A97_4E3B_87BA_F9EB1CE600F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3E0C6E8C_1A97_4E3B_87BA_F9EB1CE600FD_.wvu.FilterData" localSheetId="0" hidden="1">'Целевые показатели (май)'!$B$1:$B$28</definedName>
    <definedName name="Z_3E0C6E8C_1A97_4E3B_87BA_F9EB1CE600FD_.wvu.PrintArea" localSheetId="1" hidden="1">'по Указу Президента'!$A$1:$AK$39</definedName>
    <definedName name="Z_3E0C6E8C_1A97_4E3B_87BA_F9EB1CE600FD_.wvu.PrintTitles" localSheetId="1" hidden="1">'по Указу Президента'!$4:$5</definedName>
    <definedName name="Z_3E0C6E8C_1A97_4E3B_87BA_F9EB1CE600FD_.wvu.PrintTitles" localSheetId="0" hidden="1">'Целевые показатели (май)'!$1:$3</definedName>
    <definedName name="Z_3E0C6E8C_1A97_4E3B_87BA_F9EB1CE600FD_.wvu.Rows" localSheetId="1" hidden="1">'по Указу Президента'!$6:$6,'по Указу Президента'!$32:$32,'по Указу Президента'!$35:$35</definedName>
    <definedName name="Z_43EF499D_BC58_4720_8C2B_75B175473A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3EF499D_BC58_4720_8C2B_75B175473AF0_.wvu.FilterData" localSheetId="0" hidden="1">'Целевые показатели (май)'!$B$1:$B$28</definedName>
    <definedName name="Z_43EF499D_BC58_4720_8C2B_75B175473AF0_.wvu.PrintArea" localSheetId="1" hidden="1">'по Указу Президента'!$A$1:$AK$39</definedName>
    <definedName name="Z_43EF499D_BC58_4720_8C2B_75B175473AF0_.wvu.PrintTitles" localSheetId="1" hidden="1">'по Указу Президента'!$4:$5</definedName>
    <definedName name="Z_43EF499D_BC58_4720_8C2B_75B175473AF0_.wvu.PrintTitles" localSheetId="0" hidden="1">'Целевые показатели (май)'!$1:$3</definedName>
    <definedName name="Z_43EF499D_BC58_4720_8C2B_75B175473AF0_.wvu.Rows" localSheetId="1" hidden="1">'по Указу Президента'!$6:$6,'по Указу Президента'!$32:$32,'по Указу Президента'!$35:$35</definedName>
    <definedName name="Z_4CE27EDA_8940_4856_9353_4C2165724CB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CE27EDA_8940_4856_9353_4C2165724CBF_.wvu.FilterData" localSheetId="0" hidden="1">'Целевые показатели (май)'!$B$1:$B$28</definedName>
    <definedName name="Z_4CE27EDA_8940_4856_9353_4C2165724CBF_.wvu.PrintArea" localSheetId="1" hidden="1">'по Указу Президента'!$A$1:$AK$39</definedName>
    <definedName name="Z_4CE27EDA_8940_4856_9353_4C2165724CBF_.wvu.PrintTitles" localSheetId="1" hidden="1">'по Указу Президента'!$4:$5</definedName>
    <definedName name="Z_4CE27EDA_8940_4856_9353_4C2165724CBF_.wvu.PrintTitles" localSheetId="0" hidden="1">'Целевые показатели (май)'!$1:$3</definedName>
    <definedName name="Z_4CE27EDA_8940_4856_9353_4C2165724CBF_.wvu.Rows" localSheetId="1" hidden="1">'по Указу Президента'!$6:$6,'по Указу Президента'!$32:$32,'по Указу Президента'!$35:$35</definedName>
    <definedName name="Z_4E0D83F6_5920_42AF_A934_9127831F8C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E0D83F6_5920_42AF_A934_9127831F8C28_.wvu.FilterData" localSheetId="0" hidden="1">'Целевые показатели (май)'!$B$1:$B$28</definedName>
    <definedName name="Z_4E0D83F6_5920_42AF_A934_9127831F8C28_.wvu.PrintArea" localSheetId="1" hidden="1">'по Указу Президента'!$A$1:$AK$39</definedName>
    <definedName name="Z_4E0D83F6_5920_42AF_A934_9127831F8C28_.wvu.PrintTitles" localSheetId="1" hidden="1">'по Указу Президента'!$4:$5</definedName>
    <definedName name="Z_4E0D83F6_5920_42AF_A934_9127831F8C28_.wvu.PrintTitles" localSheetId="0" hidden="1">'Целевые показатели (май)'!$1:$3</definedName>
    <definedName name="Z_4E0D83F6_5920_42AF_A934_9127831F8C28_.wvu.Rows" localSheetId="1" hidden="1">'по Указу Президента'!$6:$6,'по Указу Президента'!$32:$32,'по Указу Президента'!$35:$35</definedName>
    <definedName name="Z_61EF0633_7940_4673_A6A4_B0CC2BDA66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61EF0633_7940_4673_A6A4_B0CC2BDA66F0_.wvu.FilterData" localSheetId="0" hidden="1">'Целевые показатели (май)'!$B$1:$B$28</definedName>
    <definedName name="Z_61EF0633_7940_4673_A6A4_B0CC2BDA66F0_.wvu.PrintArea" localSheetId="1" hidden="1">'по Указу Президента'!$A$1:$AK$39</definedName>
    <definedName name="Z_61EF0633_7940_4673_A6A4_B0CC2BDA66F0_.wvu.PrintTitles" localSheetId="1" hidden="1">'по Указу Президента'!$4:$5</definedName>
    <definedName name="Z_61EF0633_7940_4673_A6A4_B0CC2BDA66F0_.wvu.PrintTitles" localSheetId="0" hidden="1">'Целевые показатели (май)'!$1:$3</definedName>
    <definedName name="Z_61EF0633_7940_4673_A6A4_B0CC2BDA66F0_.wvu.Rows" localSheetId="1" hidden="1">'по Указу Президента'!$6:$6,'по Указу Президента'!$32:$32,'по Указу Президента'!$35:$35</definedName>
    <definedName name="Z_75326CCB_8B2D_4938_8578_FD660195DA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5326CCB_8B2D_4938_8578_FD660195DA28_.wvu.FilterData" localSheetId="0" hidden="1">'Целевые показатели (май)'!$B$1:$B$28</definedName>
    <definedName name="Z_75326CCB_8B2D_4938_8578_FD660195DA28_.wvu.PrintArea" localSheetId="1" hidden="1">'по Указу Президента'!$A$1:$AK$39</definedName>
    <definedName name="Z_75326CCB_8B2D_4938_8578_FD660195DA28_.wvu.PrintTitles" localSheetId="1" hidden="1">'по Указу Президента'!$4:$5</definedName>
    <definedName name="Z_75326CCB_8B2D_4938_8578_FD660195DA28_.wvu.PrintTitles" localSheetId="0" hidden="1">'Целевые показатели (май)'!$1:$3</definedName>
    <definedName name="Z_75326CCB_8B2D_4938_8578_FD660195DA28_.wvu.Rows" localSheetId="1" hidden="1">'по Указу Президента'!$6:$6,'по Указу Президента'!$32:$32,'по Указу Президента'!$35:$35</definedName>
    <definedName name="Z_78CD0B5A_77F1_4436_8EFB_C59E1525C99B_.wvu.FilterData" localSheetId="0" hidden="1">'Целевые показатели (май)'!$B$1:$B$28</definedName>
    <definedName name="Z_7AF049B1_FF33_4C96_8CF2_F9143048B7E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AF049B1_FF33_4C96_8CF2_F9143048B7E6_.wvu.PrintArea" localSheetId="1" hidden="1">'по Указу Президента'!$A$1:$AK$39</definedName>
    <definedName name="Z_7AF049B1_FF33_4C96_8CF2_F9143048B7E6_.wvu.PrintTitles" localSheetId="1" hidden="1">'по Указу Президента'!$4:$5</definedName>
    <definedName name="Z_7AF049B1_FF33_4C96_8CF2_F9143048B7E6_.wvu.PrintTitles" localSheetId="0" hidden="1">'Целевые показатели (май)'!$1:$3</definedName>
    <definedName name="Z_7AF049B1_FF33_4C96_8CF2_F9143048B7E6_.wvu.Rows" localSheetId="1" hidden="1">'по Указу Президента'!$6:$6,'по Указу Президента'!$32:$32,'по Указу Президента'!$35:$35</definedName>
    <definedName name="Z_873551C1_B90F_48E6_9E71_AF7266B17A6B_.wvu.FilterData" localSheetId="0" hidden="1">'Целевые показатели (май)'!$B$1:$B$28</definedName>
    <definedName name="Z_89180B11_F85F_43AB_A1AE_434D6F6400A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9180B11_F85F_43AB_A1AE_434D6F6400AD_.wvu.FilterData" localSheetId="0" hidden="1">'Целевые показатели (май)'!$B$1:$B$28</definedName>
    <definedName name="Z_89180B11_F85F_43AB_A1AE_434D6F6400AD_.wvu.PrintArea" localSheetId="1" hidden="1">'по Указу Президента'!$A$1:$AK$39</definedName>
    <definedName name="Z_89180B11_F85F_43AB_A1AE_434D6F6400AD_.wvu.PrintTitles" localSheetId="1" hidden="1">'по Указу Президента'!$4:$5</definedName>
    <definedName name="Z_89180B11_F85F_43AB_A1AE_434D6F6400AD_.wvu.PrintTitles" localSheetId="0" hidden="1">'Целевые показатели (май)'!$1:$3</definedName>
    <definedName name="Z_89180B11_F85F_43AB_A1AE_434D6F6400AD_.wvu.Rows" localSheetId="1" hidden="1">'по Указу Президента'!$6:$6,'по Указу Президента'!$32:$32,'по Указу Президента'!$35:$35</definedName>
    <definedName name="Z_8AC54897_4EA3_44AC_8471_C165985EB3F2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AC54897_4EA3_44AC_8471_C165985EB3F2_.wvu.FilterData" localSheetId="0" hidden="1">'Целевые показатели (май)'!$B$1:$B$28</definedName>
    <definedName name="Z_8AC54897_4EA3_44AC_8471_C165985EB3F2_.wvu.PrintArea" localSheetId="1" hidden="1">'по Указу Президента'!$A$1:$AK$39</definedName>
    <definedName name="Z_8AC54897_4EA3_44AC_8471_C165985EB3F2_.wvu.PrintTitles" localSheetId="1" hidden="1">'по Указу Президента'!$4:$5</definedName>
    <definedName name="Z_8AC54897_4EA3_44AC_8471_C165985EB3F2_.wvu.PrintTitles" localSheetId="0" hidden="1">'Целевые показатели (май)'!$1:$3</definedName>
    <definedName name="Z_8AC54897_4EA3_44AC_8471_C165985EB3F2_.wvu.Rows" localSheetId="1" hidden="1">'по Указу Президента'!$6:$6,'по Указу Президента'!$32:$32,'по Указу Президента'!$35:$35</definedName>
    <definedName name="Z_96644365_2A39_4519_B8E7_0B27FD181E5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6644365_2A39_4519_B8E7_0B27FD181E54_.wvu.FilterData" localSheetId="0" hidden="1">'Целевые показатели (май)'!$B$1:$B$28</definedName>
    <definedName name="Z_96644365_2A39_4519_B8E7_0B27FD181E54_.wvu.PrintArea" localSheetId="1" hidden="1">'по Указу Президента'!$A$1:$AK$39</definedName>
    <definedName name="Z_96644365_2A39_4519_B8E7_0B27FD181E54_.wvu.PrintTitles" localSheetId="1" hidden="1">'по Указу Президента'!$4:$5</definedName>
    <definedName name="Z_96644365_2A39_4519_B8E7_0B27FD181E54_.wvu.PrintTitles" localSheetId="0" hidden="1">'Целевые показатели (май)'!$1:$3</definedName>
    <definedName name="Z_96644365_2A39_4519_B8E7_0B27FD181E54_.wvu.Rows" localSheetId="1" hidden="1">'по Указу Президента'!$6:$6,'по Указу Президента'!$32:$32,'по Указу Президента'!$35:$35</definedName>
    <definedName name="Z_9AAC3DD1_5EED_418B_B181_5917A4EC146A_.wvu.FilterData" localSheetId="0" hidden="1">'Целевые показатели (май)'!$B$1:$B$28</definedName>
    <definedName name="Z_9CA57FEE_3225_43BE_8D88_A86E62ED593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CA57FEE_3225_43BE_8D88_A86E62ED5930_.wvu.FilterData" localSheetId="0" hidden="1">'Целевые показатели (май)'!$B$1:$B$28</definedName>
    <definedName name="Z_9CA57FEE_3225_43BE_8D88_A86E62ED5930_.wvu.PrintArea" localSheetId="1" hidden="1">'по Указу Президента'!$A$1:$AK$39</definedName>
    <definedName name="Z_9CA57FEE_3225_43BE_8D88_A86E62ED5930_.wvu.PrintTitles" localSheetId="1" hidden="1">'по Указу Президента'!$4:$5</definedName>
    <definedName name="Z_9CA57FEE_3225_43BE_8D88_A86E62ED5930_.wvu.PrintTitles" localSheetId="0" hidden="1">'Целевые показатели (май)'!$1:$3</definedName>
    <definedName name="Z_9CA57FEE_3225_43BE_8D88_A86E62ED5930_.wvu.Rows" localSheetId="1" hidden="1">'по Указу Президента'!$6:$6,'по Указу Президента'!$32:$32,'по Указу Президента'!$35:$35</definedName>
    <definedName name="Z_A1848812_FE48_4121_8DA7_07B6CCCADC0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1848812_FE48_4121_8DA7_07B6CCCADC0D_.wvu.FilterData" localSheetId="0" hidden="1">'Целевые показатели (май)'!$B$1:$B$28</definedName>
    <definedName name="Z_A1848812_FE48_4121_8DA7_07B6CCCADC0D_.wvu.PrintArea" localSheetId="1" hidden="1">'по Указу Президента'!$A$1:$AK$39</definedName>
    <definedName name="Z_A1848812_FE48_4121_8DA7_07B6CCCADC0D_.wvu.PrintTitles" localSheetId="1" hidden="1">'по Указу Президента'!$4:$5</definedName>
    <definedName name="Z_A1848812_FE48_4121_8DA7_07B6CCCADC0D_.wvu.PrintTitles" localSheetId="0" hidden="1">'Целевые показатели (май)'!$1:$3</definedName>
    <definedName name="Z_A1848812_FE48_4121_8DA7_07B6CCCADC0D_.wvu.Rows" localSheetId="1" hidden="1">'по Указу Президента'!$6:$6,'по Указу Президента'!$32:$32,'по Указу Президента'!$35:$35</definedName>
    <definedName name="Z_A2E499A3_D96B_43B9_A753_1F5CA4D04F3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2E499A3_D96B_43B9_A753_1F5CA4D04F31_.wvu.FilterData" localSheetId="0" hidden="1">'Целевые показатели (май)'!$B$1:$B$28</definedName>
    <definedName name="Z_A2E499A3_D96B_43B9_A753_1F5CA4D04F31_.wvu.PrintArea" localSheetId="1" hidden="1">'по Указу Президента'!$A$1:$AK$39</definedName>
    <definedName name="Z_A2E499A3_D96B_43B9_A753_1F5CA4D04F31_.wvu.PrintTitles" localSheetId="1" hidden="1">'по Указу Президента'!$4:$5</definedName>
    <definedName name="Z_A2E499A3_D96B_43B9_A753_1F5CA4D04F31_.wvu.PrintTitles" localSheetId="0" hidden="1">'Целевые показатели (май)'!$1:$3</definedName>
    <definedName name="Z_A2E499A3_D96B_43B9_A753_1F5CA4D04F31_.wvu.Rows" localSheetId="1" hidden="1">'по Указу Президента'!$6:$6,'по Указу Президента'!$32:$32,'по Указу Президента'!$35:$35</definedName>
    <definedName name="Z_ABB8B301_13EF_4253_A382_5228B0DEDE4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BB8B301_13EF_4253_A382_5228B0DEDE46_.wvu.PrintArea" localSheetId="1" hidden="1">'по Указу Президента'!$A$1:$AK$39</definedName>
    <definedName name="Z_ABB8B301_13EF_4253_A382_5228B0DEDE46_.wvu.PrintTitles" localSheetId="1" hidden="1">'по Указу Президента'!$4:$5</definedName>
    <definedName name="Z_ABB8B301_13EF_4253_A382_5228B0DEDE46_.wvu.PrintTitles" localSheetId="0" hidden="1">'Целевые показатели (май)'!$1:$3</definedName>
    <definedName name="Z_ABB8B301_13EF_4253_A382_5228B0DEDE46_.wvu.Rows" localSheetId="1" hidden="1">'по Указу Президента'!$6:$6,'по Указу Президента'!$32:$32,'по Указу Президента'!$35:$35</definedName>
    <definedName name="Z_C5170D8F_9E8C_4274_806B_EC1923B08FF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5170D8F_9E8C_4274_806B_EC1923B08FFC_.wvu.FilterData" localSheetId="0" hidden="1">'Целевые показатели (май)'!$B$1:$B$28</definedName>
    <definedName name="Z_C5170D8F_9E8C_4274_806B_EC1923B08FFC_.wvu.PrintArea" localSheetId="1" hidden="1">'по Указу Президента'!$A$1:$AK$39</definedName>
    <definedName name="Z_C5170D8F_9E8C_4274_806B_EC1923B08FFC_.wvu.PrintTitles" localSheetId="1" hidden="1">'по Указу Президента'!$4:$5</definedName>
    <definedName name="Z_C5170D8F_9E8C_4274_806B_EC1923B08FFC_.wvu.PrintTitles" localSheetId="0" hidden="1">'Целевые показатели (май)'!$1:$3</definedName>
    <definedName name="Z_C5170D8F_9E8C_4274_806B_EC1923B08FFC_.wvu.Rows" localSheetId="1" hidden="1">'по Указу Президента'!$6:$6,'по Указу Президента'!$32:$32,'по Указу Президента'!$35:$35</definedName>
    <definedName name="Z_C66D6FB4_3D63_4A3D_872E_FC08EBE1B505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66D6FB4_3D63_4A3D_872E_FC08EBE1B505_.wvu.FilterData" localSheetId="0" hidden="1">'Целевые показатели (май)'!$B$1:$B$28</definedName>
    <definedName name="Z_C66D6FB4_3D63_4A3D_872E_FC08EBE1B505_.wvu.PrintArea" localSheetId="1" hidden="1">'по Указу Президента'!$A$1:$AK$39</definedName>
    <definedName name="Z_C66D6FB4_3D63_4A3D_872E_FC08EBE1B505_.wvu.PrintTitles" localSheetId="1" hidden="1">'по Указу Президента'!$4:$5</definedName>
    <definedName name="Z_C66D6FB4_3D63_4A3D_872E_FC08EBE1B505_.wvu.PrintTitles" localSheetId="0" hidden="1">'Целевые показатели (май)'!$1:$3</definedName>
    <definedName name="Z_C66D6FB4_3D63_4A3D_872E_FC08EBE1B505_.wvu.Rows" localSheetId="1" hidden="1">'по Указу Президента'!$6:$6,'по Указу Президента'!$32:$32,'по Указу Президента'!$35:$35</definedName>
    <definedName name="Z_CC54D513_20D8_48EE_B3A8_FA795281D19E_.wvu.FilterData" localSheetId="0" hidden="1">'Целевые показатели (май)'!$B$1:$B$28</definedName>
    <definedName name="Z_D390A300_DB65_4AA8_96B8_2D891972D62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390A300_DB65_4AA8_96B8_2D891972D629_.wvu.FilterData" localSheetId="0" hidden="1">'Целевые показатели (май)'!$B$1:$B$28</definedName>
    <definedName name="Z_D390A300_DB65_4AA8_96B8_2D891972D629_.wvu.PrintArea" localSheetId="1" hidden="1">'по Указу Президента'!$A$1:$AK$39</definedName>
    <definedName name="Z_D390A300_DB65_4AA8_96B8_2D891972D629_.wvu.PrintTitles" localSheetId="1" hidden="1">'по Указу Президента'!$4:$5</definedName>
    <definedName name="Z_D390A300_DB65_4AA8_96B8_2D891972D629_.wvu.PrintTitles" localSheetId="0" hidden="1">'Целевые показатели (май)'!$1:$3</definedName>
    <definedName name="Z_D390A300_DB65_4AA8_96B8_2D891972D629_.wvu.Rows" localSheetId="1" hidden="1">'по Указу Президента'!$6:$6,'по Указу Президента'!$32:$32,'по Указу Президента'!$35:$35</definedName>
    <definedName name="Z_D8819D0B_C367_4601_A3B2_2EFA753DE6B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8819D0B_C367_4601_A3B2_2EFA753DE6B1_.wvu.FilterData" localSheetId="0" hidden="1">'Целевые показатели (май)'!$B$1:$B$28</definedName>
    <definedName name="Z_D8819D0B_C367_4601_A3B2_2EFA753DE6B1_.wvu.PrintArea" localSheetId="1" hidden="1">'по Указу Президента'!$A$1:$AK$39</definedName>
    <definedName name="Z_D8819D0B_C367_4601_A3B2_2EFA753DE6B1_.wvu.PrintTitles" localSheetId="1" hidden="1">'по Указу Президента'!$4:$5</definedName>
    <definedName name="Z_D8819D0B_C367_4601_A3B2_2EFA753DE6B1_.wvu.PrintTitles" localSheetId="0" hidden="1">'Целевые показатели (май)'!$1:$3</definedName>
    <definedName name="Z_D8819D0B_C367_4601_A3B2_2EFA753DE6B1_.wvu.Rows" localSheetId="1" hidden="1">'по Указу Президента'!$6:$6,'по Указу Президента'!$32:$32,'по Указу Президента'!$35:$35</definedName>
    <definedName name="Z_DB99321D_2738_44A0_9783_290218640B67_.wvu.FilterData" localSheetId="0" hidden="1">'Целевые показатели (май)'!$B$1:$B$28</definedName>
    <definedName name="Z_DC83F167_2D74_4B88_8AFB_CA89035729D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C83F167_2D74_4B88_8AFB_CA89035729DC_.wvu.FilterData" localSheetId="0" hidden="1">'Целевые показатели (май)'!$B$1:$B$28</definedName>
    <definedName name="Z_DC83F167_2D74_4B88_8AFB_CA89035729DC_.wvu.PrintArea" localSheetId="1" hidden="1">'по Указу Президента'!$A$1:$AK$39</definedName>
    <definedName name="Z_DC83F167_2D74_4B88_8AFB_CA89035729DC_.wvu.PrintTitles" localSheetId="1" hidden="1">'по Указу Президента'!$4:$5</definedName>
    <definedName name="Z_DC83F167_2D74_4B88_8AFB_CA89035729DC_.wvu.PrintTitles" localSheetId="0" hidden="1">'Целевые показатели (май)'!$1:$3</definedName>
    <definedName name="Z_DC83F167_2D74_4B88_8AFB_CA89035729DC_.wvu.Rows" localSheetId="1" hidden="1">'по Указу Президента'!$6:$6,'по Указу Президента'!$32:$32,'по Указу Президента'!$35:$35</definedName>
    <definedName name="Z_E5A0E5C8_27D2_4CBE_AC99_55FC98F271F0_.wvu.FilterData" localSheetId="0" hidden="1">'Целевые показатели (май)'!$B$1:$B$28</definedName>
    <definedName name="Z_EF421FDF_D3A8_40DB_83F2_DDEEE9F9106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EF421FDF_D3A8_40DB_83F2_DDEEE9F91069_.wvu.FilterData" localSheetId="0" hidden="1">'Целевые показатели (май)'!$B$1:$B$28</definedName>
    <definedName name="Z_EF421FDF_D3A8_40DB_83F2_DDEEE9F91069_.wvu.PrintArea" localSheetId="1" hidden="1">'по Указу Президента'!$A$1:$AK$39</definedName>
    <definedName name="Z_EF421FDF_D3A8_40DB_83F2_DDEEE9F91069_.wvu.PrintTitles" localSheetId="1" hidden="1">'по Указу Президента'!$4:$5</definedName>
    <definedName name="Z_EF421FDF_D3A8_40DB_83F2_DDEEE9F91069_.wvu.PrintTitles" localSheetId="0" hidden="1">'Целевые показатели (май)'!$1:$3</definedName>
    <definedName name="Z_EF421FDF_D3A8_40DB_83F2_DDEEE9F91069_.wvu.Rows" localSheetId="1" hidden="1">'по Указу Президента'!$6:$6,'по Указу Президента'!$32:$32,'по Указу Президента'!$35:$35</definedName>
    <definedName name="Z_FE144461_EC2E_482C_8365_89512417FA0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FE144461_EC2E_482C_8365_89512417FA0F_.wvu.FilterData" localSheetId="0" hidden="1">'Целевые показатели (май)'!$B$1:$B$28</definedName>
    <definedName name="Z_FE144461_EC2E_482C_8365_89512417FA0F_.wvu.PrintArea" localSheetId="1" hidden="1">'по Указу Президента'!$A$1:$AK$39</definedName>
    <definedName name="Z_FE144461_EC2E_482C_8365_89512417FA0F_.wvu.PrintTitles" localSheetId="1" hidden="1">'по Указу Президента'!$4:$5</definedName>
    <definedName name="Z_FE144461_EC2E_482C_8365_89512417FA0F_.wvu.PrintTitles" localSheetId="0" hidden="1">'Целевые показатели (май)'!$1:$3</definedName>
    <definedName name="Z_FE144461_EC2E_482C_8365_89512417FA0F_.wvu.Rows" localSheetId="1" hidden="1">'по Указу Президента'!$6:$6,'по Указу Президента'!$32:$32,'по Указу Президента'!$35:$35</definedName>
    <definedName name="Z_FE144461_EC2E_482C_8365_89512417FA0F_.wvu.Rows" localSheetId="0" hidden="1">'Целевые показатели (май)'!#REF!</definedName>
    <definedName name="_xlnm.Print_Titles" localSheetId="1">'по Указу Президента'!$4:$5</definedName>
    <definedName name="_xlnm.Print_Titles" localSheetId="0">'Целевые показатели (май)'!$1:$3</definedName>
    <definedName name="_xlnm.Print_Area" localSheetId="1">'по Указу Президента'!$A$1:$AK$39</definedName>
  </definedNames>
  <calcPr calcId="145621"/>
  <customWorkbookViews>
    <customWorkbookView name="Игошкина Марина Юрьевна - Личное представление" guid="{61EF0633-7940-4673-A6A4-B0CC2BDA66F0}" mergeInterval="0" personalView="1" maximized="1" windowWidth="1916" windowHeight="789" activeSheetId="1" showComments="commIndAndComment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1" i="3" l="1"/>
  <c r="AJ15" i="2" l="1"/>
  <c r="AJ16" i="2"/>
  <c r="AJ13" i="2"/>
  <c r="AJ12" i="2"/>
  <c r="AJ11" i="2"/>
  <c r="AJ10" i="2"/>
  <c r="AJ9" i="2"/>
  <c r="AJ39" i="2" l="1"/>
  <c r="AJ36" i="2"/>
  <c r="AJ31" i="2"/>
  <c r="AJ29" i="2"/>
  <c r="AJ25" i="2"/>
  <c r="AJ24" i="2"/>
  <c r="AJ19" i="2"/>
  <c r="AJ20" i="2"/>
  <c r="AJ21" i="2" l="1"/>
  <c r="AJ22" i="2"/>
  <c r="AJ17" i="2"/>
  <c r="AF11" i="2" l="1"/>
  <c r="S11" i="2" l="1"/>
  <c r="T11" i="2"/>
  <c r="AE11" i="2" l="1"/>
  <c r="AD11" i="2" l="1"/>
  <c r="AC11" i="2"/>
  <c r="AB11" i="2"/>
  <c r="Y11" i="2"/>
  <c r="AA11" i="2"/>
  <c r="Z11" i="2"/>
  <c r="X25" i="2" l="1"/>
  <c r="W25" i="2"/>
  <c r="V25" i="2"/>
  <c r="BJ11" i="2" l="1"/>
  <c r="V10" i="2" l="1"/>
  <c r="W10" i="2" l="1"/>
  <c r="BI11" i="2" s="1"/>
  <c r="BH11" i="2"/>
  <c r="BK3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2" i="2"/>
  <c r="BK33" i="2"/>
  <c r="BK34" i="2"/>
  <c r="BK35" i="2"/>
  <c r="BK36" i="2"/>
  <c r="BK37" i="2"/>
  <c r="BK38" i="2"/>
  <c r="BK39" i="2"/>
  <c r="BK9" i="2"/>
  <c r="BK10" i="2" l="1"/>
  <c r="R11" i="2" l="1"/>
  <c r="U11" i="2"/>
  <c r="BK11" i="2" l="1"/>
  <c r="AM39" i="2"/>
  <c r="L36" i="2"/>
  <c r="K36" i="2"/>
  <c r="G12" i="2"/>
  <c r="Q11" i="2"/>
  <c r="P11" i="2"/>
  <c r="O11" i="2"/>
  <c r="N11" i="2"/>
  <c r="K11" i="2"/>
  <c r="J11" i="2"/>
  <c r="I11" i="2"/>
  <c r="H11" i="2"/>
  <c r="G11" i="2"/>
  <c r="M10" i="2"/>
  <c r="M11" i="2" s="1"/>
  <c r="L10" i="2"/>
  <c r="L11" i="2" s="1"/>
  <c r="AO4" i="2"/>
  <c r="AO3" i="2" s="1"/>
</calcChain>
</file>

<file path=xl/sharedStrings.xml><?xml version="1.0" encoding="utf-8"?>
<sst xmlns="http://schemas.openxmlformats.org/spreadsheetml/2006/main" count="222" uniqueCount="152">
  <si>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</si>
  <si>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</si>
  <si>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</si>
  <si>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</si>
  <si>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</si>
  <si>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</si>
  <si>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</si>
  <si>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</si>
  <si>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</si>
  <si>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</si>
  <si>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</si>
  <si>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</si>
  <si>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</si>
  <si>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</si>
  <si>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</si>
  <si>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</si>
  <si>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</si>
  <si>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педагогических работников, участвующих в профессиональных конкурсах</t>
  </si>
  <si>
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</si>
  <si>
    <t>единиц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</si>
  <si>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</si>
  <si>
    <t>человек</t>
  </si>
  <si>
    <t>-</t>
  </si>
  <si>
    <t>%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</si>
  <si>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</si>
  <si>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Единица измерения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</si>
  <si>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</si>
  <si>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чел.</t>
  </si>
  <si>
    <t>шт.</t>
  </si>
  <si>
    <t>Количество квадратных метров расселенного аварийного жилищного фонда</t>
  </si>
  <si>
    <t>Обеспечение условий для выполнения полномочий и функций, возложенных на органы местного самоуправления города Когалыма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</si>
  <si>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</si>
  <si>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</si>
  <si>
    <t>план</t>
  </si>
  <si>
    <t>не сдали уо</t>
  </si>
  <si>
    <t>№             п/п</t>
  </si>
  <si>
    <t>№ из списка ХМАО</t>
  </si>
  <si>
    <t>Наименование показателя</t>
  </si>
  <si>
    <t>ед. изм.</t>
  </si>
  <si>
    <t xml:space="preserve">Ответственные </t>
  </si>
  <si>
    <r>
      <rPr>
        <b/>
        <sz val="11"/>
        <rFont val="Times New Roman"/>
        <family val="1"/>
        <charset val="204"/>
      </rPr>
      <t>Степень достижения</t>
    </r>
    <r>
      <rPr>
        <sz val="11"/>
        <rFont val="Times New Roman"/>
        <family val="1"/>
        <charset val="204"/>
      </rPr>
      <t xml:space="preserve"> запланированного результата за отчетный период, </t>
    </r>
    <r>
      <rPr>
        <b/>
        <sz val="11"/>
        <rFont val="Times New Roman"/>
        <family val="1"/>
        <charset val="204"/>
      </rPr>
      <t>причины отрицательной динамики</t>
    </r>
    <r>
      <rPr>
        <sz val="11"/>
        <rFont val="Times New Roman"/>
        <family val="1"/>
        <charset val="204"/>
      </rPr>
      <t xml:space="preserve"> показателей, а также </t>
    </r>
    <r>
      <rPr>
        <b/>
        <sz val="11"/>
        <rFont val="Times New Roman"/>
        <family val="1"/>
        <charset val="204"/>
      </rPr>
      <t>меры</t>
    </r>
    <r>
      <rPr>
        <sz val="11"/>
        <rFont val="Times New Roman"/>
        <family val="1"/>
        <charset val="204"/>
      </rPr>
      <t xml:space="preserve"> с помощью которых удалось улучшить значение целевых показателей</t>
    </r>
    <r>
      <rPr>
        <b/>
        <sz val="11"/>
        <rFont val="Times New Roman"/>
        <family val="1"/>
        <charset val="204"/>
      </rPr>
      <t xml:space="preserve"> 
</t>
    </r>
  </si>
  <si>
    <t>Документ программно-целевого планирования (Муниципальная программа, "Дорожная карта", Стратегия СЭР, Прогноз СЭР)</t>
  </si>
  <si>
    <t>жил фонд стал в конце</t>
  </si>
  <si>
    <t>уидрп мы сами</t>
  </si>
  <si>
    <t>факт</t>
  </si>
  <si>
    <r>
      <t xml:space="preserve">план </t>
    </r>
    <r>
      <rPr>
        <b/>
        <sz val="11"/>
        <rFont val="Times New Roman"/>
        <family val="1"/>
        <charset val="204"/>
      </rPr>
      <t>(год)</t>
    </r>
  </si>
  <si>
    <t>план (год)</t>
  </si>
  <si>
    <t>январь - апрель</t>
  </si>
  <si>
    <t>январь-май</t>
  </si>
  <si>
    <t>январь-июнь</t>
  </si>
  <si>
    <t>январь-июль</t>
  </si>
  <si>
    <t>план         (год)</t>
  </si>
  <si>
    <t>месяца нарастающим янв-февр.  И т.д.</t>
  </si>
  <si>
    <t>Указ от 7 мая 2018 года № 204"О национальных целях и стратегических задачах развития Российской Федерации на период до 2024 года"</t>
  </si>
  <si>
    <t>Указ от 7 мая 2018 года № 204 «О национальных целях и стратегических задачах развития Российской Федерации на период до 2024 года»</t>
  </si>
  <si>
    <t xml:space="preserve">Сфера демографического развития </t>
  </si>
  <si>
    <t>Ожидаемая продолжительность жизни при рождении</t>
  </si>
  <si>
    <t>лет</t>
  </si>
  <si>
    <t>БУ ХМАО-Югры "Когалымская городская больница"</t>
  </si>
  <si>
    <t>Число родившихся</t>
  </si>
  <si>
    <t>тыс. человек</t>
  </si>
  <si>
    <t>Управление экономики</t>
  </si>
  <si>
    <t>на 1000 населения</t>
  </si>
  <si>
    <t>1.65</t>
  </si>
  <si>
    <t>процентов</t>
  </si>
  <si>
    <t>Управление культуры, спорта и молодежной политики</t>
  </si>
  <si>
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</si>
  <si>
    <t>1.68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</si>
  <si>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</si>
  <si>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При расчете показателя учитывается численность населения в возрасте от 3-79 лет. </t>
  </si>
  <si>
    <t xml:space="preserve">Сфера здравоохранения  </t>
  </si>
  <si>
    <t xml:space="preserve">Смертность населения трудоспособного возраста </t>
  </si>
  <si>
    <t>случаев на 100 тыс. чел. нас.</t>
  </si>
  <si>
    <t>Смертность от новообразований (в том числе злокачественных)</t>
  </si>
  <si>
    <t>1.67</t>
  </si>
  <si>
    <t xml:space="preserve">Охват граждан профилактическими медицинскими осмотрами </t>
  </si>
  <si>
    <t>Сфера образования</t>
  </si>
  <si>
    <t>Управление образования</t>
  </si>
  <si>
    <t>МП "Развитие образования в городе Когалыме", утв. постановлением от 11.10.2013 года № 2899</t>
  </si>
  <si>
    <t>млн.кв.м</t>
  </si>
  <si>
    <t xml:space="preserve">Отдел архитектуры и градостроительства </t>
  </si>
  <si>
    <t>МП "Развитие жилищной сферы города Когалыма", утв. постановлением от 15.10.2013 №2931</t>
  </si>
  <si>
    <t>МКУ "Управление жилищно - коммунального хозяйства города Когалыма"</t>
  </si>
  <si>
    <t xml:space="preserve">Сфера экологии </t>
  </si>
  <si>
    <t xml:space="preserve">Количество ликвидированных несанкционированных свалок на территории города Когалыма </t>
  </si>
  <si>
    <t>МП "Экологическая безопасность города Когалыма", утв. постановлением от 11.10.2013 №2909</t>
  </si>
  <si>
    <t xml:space="preserve">Создание безопасных и качественных автомобильных дорог </t>
  </si>
  <si>
    <t>Смертность в результате дорожно-транспортных происшествий</t>
  </si>
  <si>
    <t>Меры: дооснащение автомобилей скорой медицинской помощи медицинским оборудованием, оборудованием системы Глонасс</t>
  </si>
  <si>
    <t xml:space="preserve">Сфера развития малого и среднего предпринимательства и поддержки индивидуальной предпринимательской деятельности </t>
  </si>
  <si>
    <t xml:space="preserve">Управление инвестиционной деятельности и развития предпринимательства </t>
  </si>
  <si>
    <t>МП "Социально - экономическое развитие и инвестиции муниципального образования город Когалым", утв. постановлением от 11.10.2013 №2919</t>
  </si>
  <si>
    <r>
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</r>
    <r>
      <rPr>
        <b/>
        <sz val="11"/>
        <rFont val="Times New Roman"/>
        <family val="1"/>
        <charset val="204"/>
      </rPr>
      <t>(598 указ)</t>
    </r>
  </si>
  <si>
    <t>Показатель стабилен, группы АФК заполнены.</t>
  </si>
  <si>
    <t>"Дорожная карта"</t>
  </si>
  <si>
    <t>динамика стабильна</t>
  </si>
  <si>
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</si>
  <si>
    <t>1.24</t>
  </si>
  <si>
    <t>Доля детей в возрасте от 3-х до 7-ми лет, получающих дошкольную образовательную услугу и (или) услугу по их содержанию (исключить, динамика 100%)</t>
  </si>
  <si>
    <t>процентов от численности детей от 3-х до 7-ми лет</t>
  </si>
  <si>
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</si>
  <si>
    <t>динамика 100%</t>
  </si>
  <si>
    <t>1.26</t>
  </si>
  <si>
    <t>кол-во человек уменьшилось</t>
  </si>
  <si>
    <t>часть педагогов занимается внеурочной деятельностью</t>
  </si>
  <si>
    <t>срок до 2020</t>
  </si>
  <si>
    <t>Цель: Улучшение жилищных условий граждан РФ, дальнейшее повышение доступности жилья и качества жилищно-коммунальных услуг.</t>
  </si>
  <si>
    <t>1.56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</si>
  <si>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</si>
  <si>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Управление по жилищной политике</t>
  </si>
  <si>
    <t>МП "Развитие жилищной сферы города Когалыма", утв. постановлением Администрации города Когалыма от 15.10.2013 №2931</t>
  </si>
  <si>
    <r>
      <rPr>
        <b/>
        <sz val="10"/>
        <rFont val="Times New Roman"/>
        <family val="1"/>
        <charset val="204"/>
      </rPr>
      <t>на 1 октября 2017</t>
    </r>
    <r>
      <rPr>
        <sz val="10"/>
        <rFont val="Times New Roman"/>
        <family val="1"/>
        <charset val="204"/>
      </rPr>
      <t xml:space="preserve">
кол-во семей получивших поддержку </t>
    </r>
    <r>
      <rPr>
        <b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/ общее кол-во семей </t>
    </r>
    <r>
      <rPr>
        <b/>
        <sz val="10"/>
        <rFont val="Times New Roman"/>
        <family val="1"/>
        <charset val="204"/>
      </rPr>
      <t>(32)</t>
    </r>
    <r>
      <rPr>
        <sz val="10"/>
        <rFont val="Times New Roman"/>
        <family val="1"/>
        <charset val="204"/>
      </rPr>
      <t xml:space="preserve"> * 100=</t>
    </r>
    <r>
      <rPr>
        <b/>
        <sz val="10"/>
        <rFont val="Times New Roman"/>
        <family val="1"/>
        <charset val="204"/>
      </rPr>
      <t>12,5 (выплатили только 2 из 4, поэтому будет 6,3</t>
    </r>
  </si>
  <si>
    <t>1800/1485=1,2</t>
  </si>
  <si>
    <t>до 2020</t>
  </si>
  <si>
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</si>
  <si>
    <t>"Дорожная карта" (Постановление Правительства ХМАО-Югры от 09.02.2013 №38-п)</t>
  </si>
  <si>
    <t>Госзадание БУ ХМАО - Югры "Когалымская городская больница"</t>
  </si>
  <si>
    <t>цел.показатели  сетевому</t>
  </si>
  <si>
    <t>данные Россоловой, дают УЖКХ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</si>
  <si>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</si>
  <si>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апрель дал Пеккер</t>
  </si>
  <si>
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</si>
  <si>
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</si>
  <si>
    <t xml:space="preserve">Доля граждан, вовлеченных в добровольческую деятельность </t>
  </si>
  <si>
    <t>нет данных</t>
  </si>
  <si>
    <t xml:space="preserve">Показатель рассчитывается нарастающим итогом </t>
  </si>
  <si>
    <t>На 2020 год запланировано проф. мед. осмотры: взрослые - 14 733, из них за январь прошло500; дети - 13344, из них прошло в январе - 1239.</t>
  </si>
  <si>
    <t>По данным  отдела записи актов гражданского состояния Администрации города Когалыма на 01.02.2020 Показатель рассчитывается нарастающим итогом.</t>
  </si>
  <si>
    <t>По оценке управления экономики Администрации города Когалыма на 01.02.2020. Показатель рассчитывается нарастающим итогом.</t>
  </si>
  <si>
    <t>процент исполниения к плану на год,%</t>
  </si>
  <si>
    <t>1.</t>
  </si>
  <si>
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</si>
  <si>
    <t>2.</t>
  </si>
  <si>
    <t>Доля  муниципальных служащих, соблюдающих ограничения и запреты, требования к служебному поведению</t>
  </si>
  <si>
    <t xml:space="preserve">% </t>
  </si>
  <si>
    <t xml:space="preserve">Все муниципальные служащие соблюдают ограничения,  запреты, требования к служебному поведению. </t>
  </si>
  <si>
    <t>3.</t>
  </si>
  <si>
    <t>Средний срок простоя муниципальных систем в результате  компьютерных атак, часов</t>
  </si>
  <si>
    <t>час</t>
  </si>
  <si>
    <t>4.</t>
  </si>
  <si>
    <t xml:space="preserve">ед. </t>
  </si>
  <si>
    <t>5.</t>
  </si>
  <si>
    <t>Увеличение объема жилищного строительства</t>
  </si>
  <si>
    <t>В 2020 году запланировано ввести 17517 кв.м жилья, из них индивидуальное жилищное строительство - 500 кв.м</t>
  </si>
  <si>
    <t>Утверждено программой на 2020 год</t>
  </si>
  <si>
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</si>
  <si>
    <t>Указ от 7 мая 2012 года № 599 «О мерах по реализация государственной политики в области образования и науки» (к 2020 году)</t>
  </si>
  <si>
    <t>останется в нац проектах</t>
  </si>
  <si>
    <r>
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</r>
    <r>
      <rPr>
        <b/>
        <sz val="14"/>
        <color theme="1"/>
        <rFont val="Times New Roman"/>
        <family val="1"/>
        <charset val="204"/>
      </rPr>
      <t>в 2020 году</t>
    </r>
  </si>
  <si>
    <t>Обучение муниципальных служащих в мае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</si>
  <si>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>Простоев муниципальных систем в результате  компьютерных атак в январе - май 2020 года не происходило.</t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</si>
  <si>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мае  2020 года не поступали. Государственные услуги оказаны качественно и в срок. По заявлениям граждан зарегистрировано актов гражданского состояния 711 , оказано юридически значимых действий - 1335.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</si>
</sst>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13" fillId="0" borderId="0" xfId="2"/>
    <xf numFmtId="0" fontId="8" fillId="0" borderId="0" xfId="2" applyFont="1" applyFill="1" applyAlignment="1">
      <alignment vertical="center"/>
    </xf>
    <xf numFmtId="2" fontId="8" fillId="0" borderId="0" xfId="2" applyNumberFormat="1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0" fontId="13" fillId="0" borderId="0" xfId="2" applyBorder="1"/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 vertical="center" wrapText="1" shrinkToFit="1"/>
    </xf>
    <xf numFmtId="0" fontId="8" fillId="0" borderId="0" xfId="2" applyFont="1" applyBorder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3" fillId="7" borderId="0" xfId="2" applyFill="1"/>
    <xf numFmtId="166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vertical="center" wrapText="1"/>
    </xf>
    <xf numFmtId="2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 shrinkToFi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/>
    </xf>
    <xf numFmtId="1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8" fillId="0" borderId="0" xfId="2" applyFont="1"/>
    <xf numFmtId="0" fontId="1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" fontId="9" fillId="4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8" fillId="0" borderId="0" xfId="2" applyFont="1" applyFill="1"/>
    <xf numFmtId="0" fontId="18" fillId="4" borderId="0" xfId="2" applyFont="1" applyFill="1"/>
    <xf numFmtId="0" fontId="18" fillId="0" borderId="0" xfId="2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0" fillId="0" borderId="0" xfId="0" applyFont="1"/>
    <xf numFmtId="166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13" fillId="7" borderId="0" xfId="2" applyNumberFormat="1" applyFill="1" applyAlignment="1">
      <alignment horizontal="left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3" fillId="0" borderId="0" xfId="2" applyAlignment="1">
      <alignment horizontal="center" wrapText="1"/>
    </xf>
    <xf numFmtId="0" fontId="13" fillId="0" borderId="0" xfId="2" applyAlignment="1">
      <alignment horizontal="left"/>
    </xf>
    <xf numFmtId="165" fontId="9" fillId="0" borderId="1" xfId="2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3" fontId="9" fillId="4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8" fillId="3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3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justify"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justify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justify" vertical="center" wrapText="1"/>
    </xf>
    <xf numFmtId="0" fontId="13" fillId="2" borderId="0" xfId="2" applyFill="1"/>
    <xf numFmtId="1" fontId="13" fillId="2" borderId="0" xfId="2" applyNumberFormat="1" applyFill="1" applyAlignment="1">
      <alignment horizontal="left"/>
    </xf>
    <xf numFmtId="0" fontId="8" fillId="2" borderId="0" xfId="2" applyFont="1" applyFill="1" applyBorder="1" applyAlignment="1">
      <alignment vertical="center"/>
    </xf>
    <xf numFmtId="0" fontId="1" fillId="6" borderId="0" xfId="2" applyFont="1" applyFill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justify" vertical="center" wrapText="1"/>
    </xf>
    <xf numFmtId="0" fontId="9" fillId="12" borderId="1" xfId="2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 wrapText="1"/>
    </xf>
    <xf numFmtId="165" fontId="9" fillId="12" borderId="1" xfId="2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left" vertical="center" wrapText="1"/>
    </xf>
    <xf numFmtId="2" fontId="9" fillId="12" borderId="1" xfId="2" applyNumberFormat="1" applyFont="1" applyFill="1" applyBorder="1" applyAlignment="1">
      <alignment horizontal="center" vertical="center" wrapText="1"/>
    </xf>
    <xf numFmtId="1" fontId="9" fillId="12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7" fontId="9" fillId="12" borderId="1" xfId="2" applyNumberFormat="1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3" fillId="0" borderId="0" xfId="2" applyAlignment="1">
      <alignment horizontal="center" wrapText="1"/>
    </xf>
    <xf numFmtId="0" fontId="16" fillId="6" borderId="3" xfId="2" applyFont="1" applyFill="1" applyBorder="1" applyAlignment="1">
      <alignment horizontal="left" vertical="center" wrapText="1" shrinkToFit="1"/>
    </xf>
    <xf numFmtId="0" fontId="16" fillId="6" borderId="4" xfId="2" applyFont="1" applyFill="1" applyBorder="1" applyAlignment="1">
      <alignment horizontal="left" vertical="center" wrapText="1" shrinkToFit="1"/>
    </xf>
    <xf numFmtId="0" fontId="16" fillId="6" borderId="5" xfId="2" applyFont="1" applyFill="1" applyBorder="1" applyAlignment="1">
      <alignment horizontal="left" vertical="center" wrapText="1" shrinkToFit="1"/>
    </xf>
    <xf numFmtId="0" fontId="15" fillId="5" borderId="1" xfId="2" applyFont="1" applyFill="1" applyBorder="1" applyAlignment="1">
      <alignment horizontal="left" vertical="center" wrapText="1" shrinkToFit="1"/>
    </xf>
    <xf numFmtId="0" fontId="9" fillId="10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33" Type="http://schemas.openxmlformats.org/officeDocument/2006/relationships/revisionLog" Target="revisionLog26.xml"/><Relationship Id="rId125" Type="http://schemas.openxmlformats.org/officeDocument/2006/relationships/revisionLog" Target="revisionLog8.xml"/><Relationship Id="rId138" Type="http://schemas.openxmlformats.org/officeDocument/2006/relationships/revisionLog" Target="revisionLog4.xml"/><Relationship Id="rId141" Type="http://schemas.openxmlformats.org/officeDocument/2006/relationships/revisionLog" Target="revisionLog9.xml"/><Relationship Id="rId146" Type="http://schemas.openxmlformats.org/officeDocument/2006/relationships/revisionLog" Target="revisionLog20.xml"/><Relationship Id="rId154" Type="http://schemas.openxmlformats.org/officeDocument/2006/relationships/revisionLog" Target="revisionLog33.xml"/><Relationship Id="rId159" Type="http://schemas.openxmlformats.org/officeDocument/2006/relationships/revisionLog" Target="revisionLog38.xml"/><Relationship Id="rId167" Type="http://schemas.openxmlformats.org/officeDocument/2006/relationships/revisionLog" Target="revisionLog46.xml"/><Relationship Id="rId175" Type="http://schemas.openxmlformats.org/officeDocument/2006/relationships/revisionLog" Target="revisionLog54.xml"/><Relationship Id="rId188" Type="http://schemas.openxmlformats.org/officeDocument/2006/relationships/revisionLog" Target="revisionLog67.xml"/><Relationship Id="rId162" Type="http://schemas.openxmlformats.org/officeDocument/2006/relationships/revisionLog" Target="revisionLog41.xml"/><Relationship Id="rId170" Type="http://schemas.openxmlformats.org/officeDocument/2006/relationships/revisionLog" Target="revisionLog49.xml"/><Relationship Id="rId183" Type="http://schemas.openxmlformats.org/officeDocument/2006/relationships/revisionLog" Target="revisionLog62.xml"/><Relationship Id="rId191" Type="http://schemas.openxmlformats.org/officeDocument/2006/relationships/revisionLog" Target="revisionLog70.xml"/><Relationship Id="rId196" Type="http://schemas.openxmlformats.org/officeDocument/2006/relationships/revisionLog" Target="revisionLog75.xml"/><Relationship Id="rId200" Type="http://schemas.openxmlformats.org/officeDocument/2006/relationships/revisionLog" Target="revisionLog79.xml"/><Relationship Id="rId123" Type="http://schemas.openxmlformats.org/officeDocument/2006/relationships/revisionLog" Target="revisionLog24.xml"/><Relationship Id="rId131" Type="http://schemas.openxmlformats.org/officeDocument/2006/relationships/revisionLog" Target="revisionLog19.xml"/><Relationship Id="rId128" Type="http://schemas.openxmlformats.org/officeDocument/2006/relationships/revisionLog" Target="revisionLog16.xml"/><Relationship Id="rId136" Type="http://schemas.openxmlformats.org/officeDocument/2006/relationships/revisionLog" Target="revisionLog2.xml"/><Relationship Id="rId144" Type="http://schemas.openxmlformats.org/officeDocument/2006/relationships/revisionLog" Target="revisionLog12.xml"/><Relationship Id="rId149" Type="http://schemas.openxmlformats.org/officeDocument/2006/relationships/revisionLog" Target="revisionLog28.xml"/><Relationship Id="rId157" Type="http://schemas.openxmlformats.org/officeDocument/2006/relationships/revisionLog" Target="revisionLog36.xml"/><Relationship Id="rId178" Type="http://schemas.openxmlformats.org/officeDocument/2006/relationships/revisionLog" Target="revisionLog57.xml"/><Relationship Id="rId152" Type="http://schemas.openxmlformats.org/officeDocument/2006/relationships/revisionLog" Target="revisionLog31.xml"/><Relationship Id="rId160" Type="http://schemas.openxmlformats.org/officeDocument/2006/relationships/revisionLog" Target="revisionLog39.xml"/><Relationship Id="rId165" Type="http://schemas.openxmlformats.org/officeDocument/2006/relationships/revisionLog" Target="revisionLog44.xml"/><Relationship Id="rId173" Type="http://schemas.openxmlformats.org/officeDocument/2006/relationships/revisionLog" Target="revisionLog52.xml"/><Relationship Id="rId181" Type="http://schemas.openxmlformats.org/officeDocument/2006/relationships/revisionLog" Target="revisionLog60.xml"/><Relationship Id="rId186" Type="http://schemas.openxmlformats.org/officeDocument/2006/relationships/revisionLog" Target="revisionLog65.xml"/><Relationship Id="rId194" Type="http://schemas.openxmlformats.org/officeDocument/2006/relationships/revisionLog" Target="revisionLog73.xml"/><Relationship Id="rId199" Type="http://schemas.openxmlformats.org/officeDocument/2006/relationships/revisionLog" Target="revisionLog78.xml"/><Relationship Id="rId203" Type="http://schemas.openxmlformats.org/officeDocument/2006/relationships/revisionLog" Target="revisionLog82.xml"/><Relationship Id="rId122" Type="http://schemas.openxmlformats.org/officeDocument/2006/relationships/revisionLog" Target="revisionLog23.xml"/><Relationship Id="rId130" Type="http://schemas.openxmlformats.org/officeDocument/2006/relationships/revisionLog" Target="revisionLog18.xml"/><Relationship Id="rId135" Type="http://schemas.openxmlformats.org/officeDocument/2006/relationships/revisionLog" Target="revisionLog1.xml"/><Relationship Id="rId143" Type="http://schemas.openxmlformats.org/officeDocument/2006/relationships/revisionLog" Target="revisionLog11.xml"/><Relationship Id="rId148" Type="http://schemas.openxmlformats.org/officeDocument/2006/relationships/revisionLog" Target="revisionLog22.xml"/><Relationship Id="rId151" Type="http://schemas.openxmlformats.org/officeDocument/2006/relationships/revisionLog" Target="revisionLog30.xml"/><Relationship Id="rId156" Type="http://schemas.openxmlformats.org/officeDocument/2006/relationships/revisionLog" Target="revisionLog35.xml"/><Relationship Id="rId164" Type="http://schemas.openxmlformats.org/officeDocument/2006/relationships/revisionLog" Target="revisionLog43.xml"/><Relationship Id="rId169" Type="http://schemas.openxmlformats.org/officeDocument/2006/relationships/revisionLog" Target="revisionLog48.xml"/><Relationship Id="rId177" Type="http://schemas.openxmlformats.org/officeDocument/2006/relationships/revisionLog" Target="revisionLog56.xml"/><Relationship Id="rId185" Type="http://schemas.openxmlformats.org/officeDocument/2006/relationships/revisionLog" Target="revisionLog64.xml"/><Relationship Id="rId198" Type="http://schemas.openxmlformats.org/officeDocument/2006/relationships/revisionLog" Target="revisionLog77.xml"/><Relationship Id="rId134" Type="http://schemas.openxmlformats.org/officeDocument/2006/relationships/revisionLog" Target="revisionLog27.xml"/><Relationship Id="rId126" Type="http://schemas.openxmlformats.org/officeDocument/2006/relationships/revisionLog" Target="revisionLog14.xml"/><Relationship Id="rId139" Type="http://schemas.openxmlformats.org/officeDocument/2006/relationships/revisionLog" Target="revisionLog5.xml"/><Relationship Id="rId147" Type="http://schemas.openxmlformats.org/officeDocument/2006/relationships/revisionLog" Target="revisionLog21.xml"/><Relationship Id="rId168" Type="http://schemas.openxmlformats.org/officeDocument/2006/relationships/revisionLog" Target="revisionLog47.xml"/><Relationship Id="rId172" Type="http://schemas.openxmlformats.org/officeDocument/2006/relationships/revisionLog" Target="revisionLog51.xml"/><Relationship Id="rId180" Type="http://schemas.openxmlformats.org/officeDocument/2006/relationships/revisionLog" Target="revisionLog59.xml"/><Relationship Id="rId193" Type="http://schemas.openxmlformats.org/officeDocument/2006/relationships/revisionLog" Target="revisionLog72.xml"/><Relationship Id="rId202" Type="http://schemas.openxmlformats.org/officeDocument/2006/relationships/revisionLog" Target="revisionLog81.xml"/><Relationship Id="rId142" Type="http://schemas.openxmlformats.org/officeDocument/2006/relationships/revisionLog" Target="revisionLog10.xml"/><Relationship Id="rId150" Type="http://schemas.openxmlformats.org/officeDocument/2006/relationships/revisionLog" Target="revisionLog29.xml"/><Relationship Id="rId155" Type="http://schemas.openxmlformats.org/officeDocument/2006/relationships/revisionLog" Target="revisionLog34.xml"/><Relationship Id="rId163" Type="http://schemas.openxmlformats.org/officeDocument/2006/relationships/revisionLog" Target="revisionLog42.xml"/><Relationship Id="rId171" Type="http://schemas.openxmlformats.org/officeDocument/2006/relationships/revisionLog" Target="revisionLog50.xml"/><Relationship Id="rId176" Type="http://schemas.openxmlformats.org/officeDocument/2006/relationships/revisionLog" Target="revisionLog55.xml"/><Relationship Id="rId184" Type="http://schemas.openxmlformats.org/officeDocument/2006/relationships/revisionLog" Target="revisionLog63.xml"/><Relationship Id="rId189" Type="http://schemas.openxmlformats.org/officeDocument/2006/relationships/revisionLog" Target="revisionLog68.xml"/><Relationship Id="rId192" Type="http://schemas.openxmlformats.org/officeDocument/2006/relationships/revisionLog" Target="revisionLog71.xml"/><Relationship Id="rId197" Type="http://schemas.openxmlformats.org/officeDocument/2006/relationships/revisionLog" Target="revisionLog76.xml"/><Relationship Id="rId201" Type="http://schemas.openxmlformats.org/officeDocument/2006/relationships/revisionLog" Target="revisionLog80.xml"/><Relationship Id="rId129" Type="http://schemas.openxmlformats.org/officeDocument/2006/relationships/revisionLog" Target="revisionLog17.xml"/><Relationship Id="rId124" Type="http://schemas.openxmlformats.org/officeDocument/2006/relationships/revisionLog" Target="revisionLog7.xml"/><Relationship Id="rId137" Type="http://schemas.openxmlformats.org/officeDocument/2006/relationships/revisionLog" Target="revisionLog3.xml"/><Relationship Id="rId158" Type="http://schemas.openxmlformats.org/officeDocument/2006/relationships/revisionLog" Target="revisionLog37.xml"/><Relationship Id="rId132" Type="http://schemas.openxmlformats.org/officeDocument/2006/relationships/revisionLog" Target="revisionLog25.xml"/><Relationship Id="rId140" Type="http://schemas.openxmlformats.org/officeDocument/2006/relationships/revisionLog" Target="revisionLog6.xml"/><Relationship Id="rId145" Type="http://schemas.openxmlformats.org/officeDocument/2006/relationships/revisionLog" Target="revisionLog13.xml"/><Relationship Id="rId153" Type="http://schemas.openxmlformats.org/officeDocument/2006/relationships/revisionLog" Target="revisionLog32.xml"/><Relationship Id="rId161" Type="http://schemas.openxmlformats.org/officeDocument/2006/relationships/revisionLog" Target="revisionLog40.xml"/><Relationship Id="rId166" Type="http://schemas.openxmlformats.org/officeDocument/2006/relationships/revisionLog" Target="revisionLog45.xml"/><Relationship Id="rId174" Type="http://schemas.openxmlformats.org/officeDocument/2006/relationships/revisionLog" Target="revisionLog53.xml"/><Relationship Id="rId179" Type="http://schemas.openxmlformats.org/officeDocument/2006/relationships/revisionLog" Target="revisionLog58.xml"/><Relationship Id="rId182" Type="http://schemas.openxmlformats.org/officeDocument/2006/relationships/revisionLog" Target="revisionLog61.xml"/><Relationship Id="rId187" Type="http://schemas.openxmlformats.org/officeDocument/2006/relationships/revisionLog" Target="revisionLog66.xml"/><Relationship Id="rId195" Type="http://schemas.openxmlformats.org/officeDocument/2006/relationships/revisionLog" Target="revisionLog74.xml"/><Relationship Id="rId190" Type="http://schemas.openxmlformats.org/officeDocument/2006/relationships/revisionLog" Target="revisionLog69.xml"/><Relationship Id="rId127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877E4F-8E92-4195-A873-FE83AFBFED3F}" diskRevisions="1" revisionId="2915" version="203">
  <header guid="{E5D64622-10AD-4383-A327-3CBDBED94011}" dateTime="2020-08-05T16:39:47" maxSheetId="4" userName="Сорока Юлия Игоревна" r:id="rId122" minRId="1585" maxRId="1589">
    <sheetIdMap count="3">
      <sheetId val="1"/>
      <sheetId val="2"/>
      <sheetId val="3"/>
    </sheetIdMap>
  </header>
  <header guid="{AE10F6B3-A794-45BB-8D53-F70023250776}" dateTime="2020-08-06T10:05:19" maxSheetId="4" userName="Ирина С. Леонова" r:id="rId123" minRId="1596" maxRId="1607">
    <sheetIdMap count="3">
      <sheetId val="1"/>
      <sheetId val="2"/>
      <sheetId val="3"/>
    </sheetIdMap>
  </header>
  <header guid="{40E105A0-38B0-4DB4-9BD2-057F79CF8290}" dateTime="2020-08-06T14:50:04" maxSheetId="4" userName="Ирина С. Леонова" r:id="rId124" minRId="1614" maxRId="1615">
    <sheetIdMap count="3">
      <sheetId val="1"/>
      <sheetId val="2"/>
      <sheetId val="3"/>
    </sheetIdMap>
  </header>
  <header guid="{B78AC3C0-F1F3-4B96-8ED0-DC213926B911}" dateTime="2020-08-06T16:44:55" maxSheetId="4" userName="Степаненко Наталья Алексеевна" r:id="rId125" minRId="1622" maxRId="1624">
    <sheetIdMap count="3">
      <sheetId val="1"/>
      <sheetId val="2"/>
      <sheetId val="3"/>
    </sheetIdMap>
  </header>
  <header guid="{B051BE4C-D3F6-4D81-8EC7-E45D0568DEB2}" dateTime="2020-08-07T10:56:21" maxSheetId="4" userName="Мартынова Снежана Владимировна" r:id="rId126" minRId="1631" maxRId="1634">
    <sheetIdMap count="3">
      <sheetId val="1"/>
      <sheetId val="2"/>
      <sheetId val="3"/>
    </sheetIdMap>
  </header>
  <header guid="{AE63C7E1-6780-45B3-A8F8-35AC9DFF87C1}" dateTime="2020-08-07T14:49:17" maxSheetId="4" userName="Степаненко Наталья Алексеевна" r:id="rId127" minRId="1641" maxRId="1644">
    <sheetIdMap count="3">
      <sheetId val="1"/>
      <sheetId val="2"/>
      <sheetId val="3"/>
    </sheetIdMap>
  </header>
  <header guid="{3D59372D-C460-409C-99F4-2F4B9105FA8A}" dateTime="2020-08-11T10:03:19" maxSheetId="4" userName="Цыганкова Ирина Анатольевн" r:id="rId128" minRId="1645" maxRId="1652">
    <sheetIdMap count="3">
      <sheetId val="1"/>
      <sheetId val="2"/>
      <sheetId val="3"/>
    </sheetIdMap>
  </header>
  <header guid="{455526F9-D97A-4344-A959-FA506502B751}" dateTime="2020-08-12T09:52:18" maxSheetId="4" userName="Краева Ольга Витальевна" r:id="rId129" minRId="1659" maxRId="1667">
    <sheetIdMap count="3">
      <sheetId val="1"/>
      <sheetId val="2"/>
      <sheetId val="3"/>
    </sheetIdMap>
  </header>
  <header guid="{B23E17E3-1E17-4A0F-9DF8-C5B3B48A2F50}" dateTime="2020-08-12T11:37:01" maxSheetId="4" userName="Цыганкова Ирина Анатольевн" r:id="rId130" minRId="1668" maxRId="1676">
    <sheetIdMap count="3">
      <sheetId val="1"/>
      <sheetId val="2"/>
      <sheetId val="3"/>
    </sheetIdMap>
  </header>
  <header guid="{EAF6527B-5DC8-4F65-B8DB-C360639090B0}" dateTime="2020-08-12T12:14:57" maxSheetId="4" userName="Цыганкова Ирина Анатольевн" r:id="rId131" minRId="1683" maxRId="1723">
    <sheetIdMap count="3">
      <sheetId val="1"/>
      <sheetId val="2"/>
      <sheetId val="3"/>
    </sheetIdMap>
  </header>
  <header guid="{E28CC5D1-560A-46AD-8649-34EEEF4C2CBA}" dateTime="2020-08-12T12:31:13" maxSheetId="4" userName="Цыганкова Ирина Анатольевн" r:id="rId132" minRId="1730" maxRId="1735">
    <sheetIdMap count="3">
      <sheetId val="1"/>
      <sheetId val="2"/>
      <sheetId val="3"/>
    </sheetIdMap>
  </header>
  <header guid="{957B0BB5-1CA5-4EAD-9F05-61B40F7D7163}" dateTime="2020-08-12T14:02:05" maxSheetId="4" userName="Цыганкова Ирина Анатольевн" r:id="rId133" minRId="1742" maxRId="1743">
    <sheetIdMap count="3">
      <sheetId val="1"/>
      <sheetId val="2"/>
      <sheetId val="3"/>
    </sheetIdMap>
  </header>
  <header guid="{D0632EBD-322E-4622-9710-272F2B2D9F28}" dateTime="2020-08-17T15:59:04" maxSheetId="4" userName="Александра Н. Лаврентьева" r:id="rId134" minRId="1744">
    <sheetIdMap count="3">
      <sheetId val="1"/>
      <sheetId val="2"/>
      <sheetId val="3"/>
    </sheetIdMap>
  </header>
  <header guid="{BB90C8E8-EA9C-461E-A1B5-9FF453CEA8B9}" dateTime="2020-09-03T15:26:55" maxSheetId="4" userName="Гончарова Анжела Васильевна" r:id="rId135" minRId="1751" maxRId="1752">
    <sheetIdMap count="3">
      <sheetId val="1"/>
      <sheetId val="2"/>
      <sheetId val="3"/>
    </sheetIdMap>
  </header>
  <header guid="{AEAD429A-3E6C-460A-80E1-F31F0EC80E2A}" dateTime="2020-09-04T08:58:13" maxSheetId="4" userName="Мартынова Снежана Владимировна" r:id="rId136" minRId="1759" maxRId="1761">
    <sheetIdMap count="3">
      <sheetId val="1"/>
      <sheetId val="2"/>
      <sheetId val="3"/>
    </sheetIdMap>
  </header>
  <header guid="{90353682-EB12-4B98-9A40-7C206FD251E0}" dateTime="2020-09-04T09:29:32" maxSheetId="4" userName="Цыганкова Ирина Анатольевн" r:id="rId137" minRId="1762" maxRId="1773">
    <sheetIdMap count="3">
      <sheetId val="1"/>
      <sheetId val="2"/>
      <sheetId val="3"/>
    </sheetIdMap>
  </header>
  <header guid="{A0691390-E5EE-4F64-803E-398890478E52}" dateTime="2020-09-04T09:29:55" maxSheetId="4" userName="Цыганкова Ирина Анатольевн" r:id="rId138" minRId="1780" maxRId="1786">
    <sheetIdMap count="3">
      <sheetId val="1"/>
      <sheetId val="2"/>
      <sheetId val="3"/>
    </sheetIdMap>
  </header>
  <header guid="{7D3AC701-66CC-4315-9051-A2E491938C6F}" dateTime="2020-09-04T09:30:06" maxSheetId="4" userName="Цыганкова Ирина Анатольевн" r:id="rId139" minRId="1787" maxRId="1792">
    <sheetIdMap count="3">
      <sheetId val="1"/>
      <sheetId val="2"/>
      <sheetId val="3"/>
    </sheetIdMap>
  </header>
  <header guid="{CE24FC04-38A8-49C4-B358-8A8490757926}" dateTime="2020-09-04T09:30:23" maxSheetId="4" userName="Цыганкова Ирина Анатольевн" r:id="rId140" minRId="1793" maxRId="1799">
    <sheetIdMap count="3">
      <sheetId val="1"/>
      <sheetId val="2"/>
      <sheetId val="3"/>
    </sheetIdMap>
  </header>
  <header guid="{36971353-9689-4909-AA10-4AE38B633F7C}" dateTime="2020-09-04T09:31:30" maxSheetId="4" userName="Цыганкова Ирина Анатольевн" r:id="rId141">
    <sheetIdMap count="3">
      <sheetId val="1"/>
      <sheetId val="2"/>
      <sheetId val="3"/>
    </sheetIdMap>
  </header>
  <header guid="{CF26ABC1-86D4-4771-B86B-37E53BE4D125}" dateTime="2020-09-04T10:29:08" maxSheetId="4" userName="Цыганкова Ирина Анатольевн" r:id="rId142" minRId="1806" maxRId="1824">
    <sheetIdMap count="3">
      <sheetId val="1"/>
      <sheetId val="2"/>
      <sheetId val="3"/>
    </sheetIdMap>
  </header>
  <header guid="{41AFAF7A-AE1D-41ED-A52C-162446ECB400}" dateTime="2020-09-04T12:46:08" maxSheetId="4" userName="Гончарова Анжела Васильевна" r:id="rId143" minRId="1831" maxRId="1845">
    <sheetIdMap count="3">
      <sheetId val="1"/>
      <sheetId val="2"/>
      <sheetId val="3"/>
    </sheetIdMap>
  </header>
  <header guid="{D8FB4DCE-26D7-4A87-A207-211A37CE5649}" dateTime="2020-09-04T12:47:05" maxSheetId="4" userName="Гончарова Анжела Васильевна" r:id="rId144" minRId="1852" maxRId="1854">
    <sheetIdMap count="3">
      <sheetId val="1"/>
      <sheetId val="2"/>
      <sheetId val="3"/>
    </sheetIdMap>
  </header>
  <header guid="{B7A67478-0237-4D30-BBDF-58B9C772402F}" dateTime="2020-09-04T13:48:39" maxSheetId="4" userName="Гончарова Анжела Васильевна" r:id="rId145" minRId="1855" maxRId="1856">
    <sheetIdMap count="3">
      <sheetId val="1"/>
      <sheetId val="2"/>
      <sheetId val="3"/>
    </sheetIdMap>
  </header>
  <header guid="{A9B0D3D6-DC65-4814-BC18-20B12C98BEE6}" dateTime="2020-09-04T13:56:25" maxSheetId="4" userName="Гончарова Анжела Васильевна" r:id="rId146" minRId="1857">
    <sheetIdMap count="3">
      <sheetId val="1"/>
      <sheetId val="2"/>
      <sheetId val="3"/>
    </sheetIdMap>
  </header>
  <header guid="{E8924CEB-3926-4CE0-A9CF-CEF156B60EFC}" dateTime="2020-09-04T13:59:21" maxSheetId="4" userName="Цыганкова Ирина Анатольевн" r:id="rId147" minRId="1858" maxRId="1887">
    <sheetIdMap count="3">
      <sheetId val="1"/>
      <sheetId val="2"/>
      <sheetId val="3"/>
    </sheetIdMap>
  </header>
  <header guid="{46CE6A12-33D2-491D-96D7-367236122381}" dateTime="2020-09-04T14:39:45" maxSheetId="4" userName="Гончарова Анжела Васильевна" r:id="rId148" minRId="1894" maxRId="1899">
    <sheetIdMap count="3">
      <sheetId val="1"/>
      <sheetId val="2"/>
      <sheetId val="3"/>
    </sheetIdMap>
  </header>
  <header guid="{716B9B1C-82E8-4675-8144-F68A3ADF4205}" dateTime="2020-09-04T15:59:47" maxSheetId="4" userName="Гончарова Анжела Васильевна" r:id="rId149" minRId="1906" maxRId="1920">
    <sheetIdMap count="3">
      <sheetId val="1"/>
      <sheetId val="2"/>
      <sheetId val="3"/>
    </sheetIdMap>
  </header>
  <header guid="{15AF1866-B57B-4990-8238-BBBD0DF5D5FE}" dateTime="2020-09-04T16:50:30" maxSheetId="4" userName="Гончарова Анжела Васильевна" r:id="rId150" minRId="1927" maxRId="1928">
    <sheetIdMap count="3">
      <sheetId val="1"/>
      <sheetId val="2"/>
      <sheetId val="3"/>
    </sheetIdMap>
  </header>
  <header guid="{D4534880-10C5-4049-B089-DD4F6BC46C22}" dateTime="2020-09-07T08:41:54" maxSheetId="4" userName="Дульцева Елена Владимировна" r:id="rId151" minRId="1929" maxRId="1938">
    <sheetIdMap count="3">
      <sheetId val="1"/>
      <sheetId val="2"/>
      <sheetId val="3"/>
    </sheetIdMap>
  </header>
  <header guid="{6CA14725-99CC-452C-B60E-6A740BA10F9C}" dateTime="2020-09-07T08:56:37" maxSheetId="4" userName="Смекалин Дмитрий Александрович" r:id="rId152" minRId="1945" maxRId="1959">
    <sheetIdMap count="3">
      <sheetId val="1"/>
      <sheetId val="2"/>
      <sheetId val="3"/>
    </sheetIdMap>
  </header>
  <header guid="{2CD1B3C6-F945-43E4-8607-79E126CB3B31}" dateTime="2020-09-07T11:13:20" maxSheetId="4" userName="Смекалин Дмитрий Александрович" r:id="rId153" minRId="1960" maxRId="1966">
    <sheetIdMap count="3">
      <sheetId val="1"/>
      <sheetId val="2"/>
      <sheetId val="3"/>
    </sheetIdMap>
  </header>
  <header guid="{36CD321B-44F8-4207-82A1-4EFDD8856194}" dateTime="2020-09-07T12:28:46" maxSheetId="4" userName="Кузьменков Павел Александрович" r:id="rId154" minRId="1973" maxRId="1995">
    <sheetIdMap count="3">
      <sheetId val="1"/>
      <sheetId val="2"/>
      <sheetId val="3"/>
    </sheetIdMap>
  </header>
  <header guid="{1BF2707D-76D8-4247-BBC2-2D9EECC7C6D0}" dateTime="2020-09-07T14:51:41" maxSheetId="4" userName="SenivMV" r:id="rId155" minRId="1996" maxRId="1997">
    <sheetIdMap count="3">
      <sheetId val="1"/>
      <sheetId val="2"/>
      <sheetId val="3"/>
    </sheetIdMap>
  </header>
  <header guid="{CAA5DA54-A90E-4FE2-99D8-ABFAA22D3F73}" dateTime="2020-09-07T14:52:31" maxSheetId="4" userName="SenivMV" r:id="rId156" minRId="2004">
    <sheetIdMap count="3">
      <sheetId val="1"/>
      <sheetId val="2"/>
      <sheetId val="3"/>
    </sheetIdMap>
  </header>
  <header guid="{DECCA62D-68F2-47C5-B2F9-A90A05154412}" dateTime="2020-09-07T16:28:31" maxSheetId="4" userName="Александра Н. Лаврентьева" r:id="rId157" minRId="2005" maxRId="2035">
    <sheetIdMap count="3">
      <sheetId val="1"/>
      <sheetId val="2"/>
      <sheetId val="3"/>
    </sheetIdMap>
  </header>
  <header guid="{0D88C02A-79AD-457B-A64F-F6718E8F3182}" dateTime="2020-09-07T17:45:55" maxSheetId="4" userName="Степаненко Наталья Алексеевна" r:id="rId158" minRId="2036" maxRId="2059">
    <sheetIdMap count="3">
      <sheetId val="1"/>
      <sheetId val="2"/>
      <sheetId val="3"/>
    </sheetIdMap>
  </header>
  <header guid="{70DF6FD1-E113-4C77-B9CC-9112EC9EA652}" dateTime="2020-09-08T09:57:35" maxSheetId="4" userName="Степаненко Наталья Алексеевна" r:id="rId159" minRId="2060">
    <sheetIdMap count="3">
      <sheetId val="1"/>
      <sheetId val="2"/>
      <sheetId val="3"/>
    </sheetIdMap>
  </header>
  <header guid="{58DC11BC-554F-4E1C-B69A-ECE33E7B538D}" dateTime="2020-10-01T11:07:51" maxSheetId="4" userName="Дульцева Елена Владимировна" r:id="rId160" minRId="2067" maxRId="2082">
    <sheetIdMap count="3">
      <sheetId val="1"/>
      <sheetId val="2"/>
      <sheetId val="3"/>
    </sheetIdMap>
  </header>
  <header guid="{0EFF3EBE-7ADC-4C63-BA6C-56CC35ECCFCB}" dateTime="2020-10-05T11:15:03" maxSheetId="4" userName="Митина Екатерина Сергеевна" r:id="rId161" minRId="2089" maxRId="2098">
    <sheetIdMap count="3">
      <sheetId val="1"/>
      <sheetId val="2"/>
      <sheetId val="3"/>
    </sheetIdMap>
  </header>
  <header guid="{4F72311C-17B2-43A1-82DE-6DBA84C642B0}" dateTime="2020-10-05T16:09:32" maxSheetId="4" userName="Смекалин Дмитрий Александрович" r:id="rId162" minRId="2105" maxRId="2109">
    <sheetIdMap count="3">
      <sheetId val="1"/>
      <sheetId val="2"/>
      <sheetId val="3"/>
    </sheetIdMap>
  </header>
  <header guid="{E67EDB3F-B1E9-49C2-861E-FF92BAE1744C}" dateTime="2020-10-05T16:24:39" maxSheetId="4" userName="SenivMV" r:id="rId163" minRId="2110" maxRId="2111">
    <sheetIdMap count="3">
      <sheetId val="1"/>
      <sheetId val="2"/>
      <sheetId val="3"/>
    </sheetIdMap>
  </header>
  <header guid="{02BCD080-FEC5-42B1-A6BE-5276BBB277D5}" dateTime="2020-10-05T16:56:03" maxSheetId="4" userName="Смекалин Дмитрий Александрович" r:id="rId164" minRId="2118">
    <sheetIdMap count="3">
      <sheetId val="1"/>
      <sheetId val="2"/>
      <sheetId val="3"/>
    </sheetIdMap>
  </header>
  <header guid="{813BA50B-21C8-45DF-8249-C6B7A2922EB7}" dateTime="2020-10-06T11:33:54" maxSheetId="4" userName="Митина Екатерина Сергеевна" r:id="rId165" minRId="2119">
    <sheetIdMap count="3">
      <sheetId val="1"/>
      <sheetId val="2"/>
      <sheetId val="3"/>
    </sheetIdMap>
  </header>
  <header guid="{295D67E8-6AE5-4763-959E-D7D78CD17B34}" dateTime="2020-10-06T15:40:29" maxSheetId="4" userName="Цыганкова Ирина Анатольевн" r:id="rId166" minRId="2120" maxRId="2147">
    <sheetIdMap count="3">
      <sheetId val="1"/>
      <sheetId val="2"/>
      <sheetId val="3"/>
    </sheetIdMap>
  </header>
  <header guid="{F9D51DB7-7D6D-4B27-BE7C-6F18DC10444B}" dateTime="2020-10-06T15:46:14" maxSheetId="4" userName="Митина Екатерина Сергеевна" r:id="rId167" minRId="2154" maxRId="2157">
    <sheetIdMap count="3">
      <sheetId val="1"/>
      <sheetId val="2"/>
      <sheetId val="3"/>
    </sheetIdMap>
  </header>
  <header guid="{1CA87372-F1DC-4B02-92C2-C8539830F9D3}" dateTime="2020-10-06T15:46:34" maxSheetId="4" userName="Цыганкова Ирина Анатольевн" r:id="rId168" minRId="2158" maxRId="2203">
    <sheetIdMap count="3">
      <sheetId val="1"/>
      <sheetId val="2"/>
      <sheetId val="3"/>
    </sheetIdMap>
  </header>
  <header guid="{69368927-088F-48A0-860A-2657D61603B1}" dateTime="2020-10-06T17:36:49" maxSheetId="4" userName="Митина Екатерина Сергеевна" r:id="rId169" minRId="2210">
    <sheetIdMap count="3">
      <sheetId val="1"/>
      <sheetId val="2"/>
      <sheetId val="3"/>
    </sheetIdMap>
  </header>
  <header guid="{DEE68CBD-B8D8-48FA-BB17-6AA71B14FF51}" dateTime="2020-10-06T17:39:45" maxSheetId="4" userName="Митина Екатерина Сергеевна" r:id="rId170" minRId="2211">
    <sheetIdMap count="3">
      <sheetId val="1"/>
      <sheetId val="2"/>
      <sheetId val="3"/>
    </sheetIdMap>
  </header>
  <header guid="{309AB73D-7E85-4C65-9B05-F892AD58D9CA}" dateTime="2020-10-07T12:28:53" maxSheetId="4" userName="Александра Н. Лаврентьева" r:id="rId171" minRId="2212" maxRId="2264">
    <sheetIdMap count="3">
      <sheetId val="1"/>
      <sheetId val="2"/>
      <sheetId val="3"/>
    </sheetIdMap>
  </header>
  <header guid="{05746D2D-CEFF-4ACE-AE53-C1D332B3CCA1}" dateTime="2020-10-07T14:43:48" maxSheetId="4" userName="Митина Екатерина Сергеевна" r:id="rId172" minRId="2271" maxRId="2272">
    <sheetIdMap count="3">
      <sheetId val="1"/>
      <sheetId val="2"/>
      <sheetId val="3"/>
    </sheetIdMap>
  </header>
  <header guid="{EFBFD929-977B-4530-BB46-91A44CBD1B20}" dateTime="2020-10-07T14:44:11" maxSheetId="4" userName="Митина Екатерина Сергеевна" r:id="rId173">
    <sheetIdMap count="3">
      <sheetId val="1"/>
      <sheetId val="2"/>
      <sheetId val="3"/>
    </sheetIdMap>
  </header>
  <header guid="{EBF08D23-BEE6-42D8-969E-BDA83A5AFF65}" dateTime="2020-10-12T10:03:58" maxSheetId="4" userName="Александра Н. Лаврентьева" r:id="rId174" minRId="2279" maxRId="2280">
    <sheetIdMap count="3">
      <sheetId val="1"/>
      <sheetId val="2"/>
      <sheetId val="3"/>
    </sheetIdMap>
  </header>
  <header guid="{E29B1A8D-E833-41D8-B0B0-2BAFB79AA3A0}" dateTime="2020-10-12T14:45:06" maxSheetId="4" userName="Митина Екатерина Сергеевна" r:id="rId175" minRId="2287" maxRId="2288">
    <sheetIdMap count="3">
      <sheetId val="1"/>
      <sheetId val="2"/>
      <sheetId val="3"/>
    </sheetIdMap>
  </header>
  <header guid="{8FA3F175-EDE1-4820-AE85-4346E3F04D80}" dateTime="2020-10-12T14:58:48" maxSheetId="4" userName="Цыганкова Ирина Анатольевн" r:id="rId176" minRId="2295" maxRId="2304">
    <sheetIdMap count="3">
      <sheetId val="1"/>
      <sheetId val="2"/>
      <sheetId val="3"/>
    </sheetIdMap>
  </header>
  <header guid="{E5CAA7E7-5C7F-4AD2-868A-534B107874B1}" dateTime="2020-10-12T18:03:03" maxSheetId="4" userName="Краева Ольга Витальевна" r:id="rId177" minRId="2311" maxRId="2330">
    <sheetIdMap count="3">
      <sheetId val="1"/>
      <sheetId val="2"/>
      <sheetId val="3"/>
    </sheetIdMap>
  </header>
  <header guid="{0D39CC4B-5E28-4FCC-B692-21E0234C7B6F}" dateTime="2020-10-20T19:48:39" maxSheetId="4" userName="Мартынова Снежана Владимировна" r:id="rId178" minRId="2331" maxRId="2334">
    <sheetIdMap count="3">
      <sheetId val="1"/>
      <sheetId val="2"/>
      <sheetId val="3"/>
    </sheetIdMap>
  </header>
  <header guid="{C5F26137-D43A-4215-8626-33A9142E7BB0}" dateTime="2020-10-20T20:01:13" maxSheetId="4" userName="Мартынова Снежана Владимировна" r:id="rId179" minRId="2335" maxRId="2337">
    <sheetIdMap count="3">
      <sheetId val="1"/>
      <sheetId val="2"/>
      <sheetId val="3"/>
    </sheetIdMap>
  </header>
  <header guid="{C3D8788C-597E-4414-90C4-6E736849F808}" dateTime="2020-11-03T08:26:44" maxSheetId="4" userName="Дульцева Елена Владимировна" r:id="rId180" minRId="2344" maxRId="2353">
    <sheetIdMap count="3">
      <sheetId val="1"/>
      <sheetId val="2"/>
      <sheetId val="3"/>
    </sheetIdMap>
  </header>
  <header guid="{8483BDBE-049B-42AD-8F67-B5871AF18BB4}" dateTime="2020-11-03T11:16:15" maxSheetId="4" userName="Сорока Юлия Игоревна" r:id="rId181" minRId="2360" maxRId="2371">
    <sheetIdMap count="3">
      <sheetId val="1"/>
      <sheetId val="2"/>
      <sheetId val="3"/>
    </sheetIdMap>
  </header>
  <header guid="{8290624E-1EBE-4676-8CDC-71E7B2FE100E}" dateTime="2020-11-05T09:05:07" maxSheetId="4" userName="Смекалин Дмитрий Александрович" r:id="rId182" minRId="2378" maxRId="2383">
    <sheetIdMap count="3">
      <sheetId val="1"/>
      <sheetId val="2"/>
      <sheetId val="3"/>
    </sheetIdMap>
  </header>
  <header guid="{D885B264-AED7-408D-A68D-2833BCF87E84}" dateTime="2020-11-05T17:02:13" maxSheetId="4" userName="Цыганкова Ирина Анатольевн" r:id="rId183" minRId="2384" maxRId="2478">
    <sheetIdMap count="3">
      <sheetId val="1"/>
      <sheetId val="2"/>
      <sheetId val="3"/>
    </sheetIdMap>
  </header>
  <header guid="{E51DD065-7D25-4274-BBE8-C34E74C19AEC}" dateTime="2020-11-06T08:39:49" maxSheetId="4" userName="Цыганкова Ирина Анатольевн" r:id="rId184" minRId="2485">
    <sheetIdMap count="3">
      <sheetId val="1"/>
      <sheetId val="2"/>
      <sheetId val="3"/>
    </sheetIdMap>
  </header>
  <header guid="{E291BC46-B464-4BB2-BBA8-A8B7C076757B}" dateTime="2020-11-06T09:12:34" maxSheetId="4" userName="Сорока Юлия Игоревна" r:id="rId185" minRId="2492" maxRId="2500">
    <sheetIdMap count="3">
      <sheetId val="1"/>
      <sheetId val="2"/>
      <sheetId val="3"/>
    </sheetIdMap>
  </header>
  <header guid="{0D93C749-D5EC-42AF-9A78-0814F98A49CC}" dateTime="2020-11-08T10:14:06" maxSheetId="4" userName="SenivMV" r:id="rId186" minRId="2507" maxRId="2508">
    <sheetIdMap count="3">
      <sheetId val="1"/>
      <sheetId val="2"/>
      <sheetId val="3"/>
    </sheetIdMap>
  </header>
  <header guid="{8852D88F-33D7-4AEA-AE17-B96061F21012}" dateTime="2020-11-10T11:15:53" maxSheetId="4" userName="Гончарова Анжела Васильевна" r:id="rId187" minRId="2515" maxRId="2522">
    <sheetIdMap count="3">
      <sheetId val="1"/>
      <sheetId val="2"/>
      <sheetId val="3"/>
    </sheetIdMap>
  </header>
  <header guid="{E5704659-3BF7-40E1-BC58-9E2F1FFAB6B0}" dateTime="2020-11-10T11:18:55" maxSheetId="4" userName="Гончарова Анжела Васильевна" r:id="rId188" minRId="2529" maxRId="2533">
    <sheetIdMap count="3">
      <sheetId val="1"/>
      <sheetId val="2"/>
      <sheetId val="3"/>
    </sheetIdMap>
  </header>
  <header guid="{F73016EB-93FC-451C-8D6F-9FFBCF39FF43}" dateTime="2020-11-10T11:23:40" maxSheetId="4" userName="Гончарова Анжела Васильевна" r:id="rId189" minRId="2534" maxRId="2536">
    <sheetIdMap count="3">
      <sheetId val="1"/>
      <sheetId val="2"/>
      <sheetId val="3"/>
    </sheetIdMap>
  </header>
  <header guid="{D1DA827F-F312-4D17-AB90-9288ECB17FA6}" dateTime="2020-11-10T11:30:19" maxSheetId="4" userName="Гончарова Анжела Васильевна" r:id="rId190" minRId="2537">
    <sheetIdMap count="3">
      <sheetId val="1"/>
      <sheetId val="2"/>
      <sheetId val="3"/>
    </sheetIdMap>
  </header>
  <header guid="{9C662848-FF0A-41FB-830E-B7E1C18202B6}" dateTime="2020-11-10T11:37:44" maxSheetId="4" userName="Гончарова Анжела Васильевна" r:id="rId191" minRId="2544" maxRId="2558">
    <sheetIdMap count="3">
      <sheetId val="1"/>
      <sheetId val="2"/>
      <sheetId val="3"/>
    </sheetIdMap>
  </header>
  <header guid="{32F4CA22-CEA2-4422-9A21-4B818E8C67E2}" dateTime="2020-11-10T11:46:45" maxSheetId="4" userName="Гончарова Анжела Васильевна" r:id="rId192" minRId="2565">
    <sheetIdMap count="3">
      <sheetId val="1"/>
      <sheetId val="2"/>
      <sheetId val="3"/>
    </sheetIdMap>
  </header>
  <header guid="{591B013A-E2F5-4091-BFC4-918574824228}" dateTime="2020-11-10T11:48:41" maxSheetId="4" userName="Гончарова Анжела Васильевна" r:id="rId193" minRId="2566" maxRId="2567">
    <sheetIdMap count="3">
      <sheetId val="1"/>
      <sheetId val="2"/>
      <sheetId val="3"/>
    </sheetIdMap>
  </header>
  <header guid="{5206B60F-FAF4-4185-8FE3-B8C5F6461E24}" dateTime="2020-11-10T11:49:30" maxSheetId="4" userName="Гончарова Анжела Васильевна" r:id="rId194">
    <sheetIdMap count="3">
      <sheetId val="1"/>
      <sheetId val="2"/>
      <sheetId val="3"/>
    </sheetIdMap>
  </header>
  <header guid="{B5FAD3A2-F97B-4D42-9F55-144FEC53589B}" dateTime="2020-11-10T14:11:30" maxSheetId="4" userName="Мартынова Снежана Владимировна" r:id="rId195" minRId="2574" maxRId="2579">
    <sheetIdMap count="3">
      <sheetId val="1"/>
      <sheetId val="2"/>
      <sheetId val="3"/>
    </sheetIdMap>
  </header>
  <header guid="{AE341E6B-F3A4-4F61-B4B6-B521E8B8EEBE}" dateTime="2020-11-11T11:36:16" maxSheetId="4" userName="Митина Екатерина Сергеевна" r:id="rId196" minRId="2587" maxRId="2597">
    <sheetIdMap count="3">
      <sheetId val="1"/>
      <sheetId val="2"/>
      <sheetId val="3"/>
    </sheetIdMap>
  </header>
  <header guid="{AB928D0F-DB53-4605-8CB1-D2CC6A3DE507}" dateTime="2020-11-11T11:41:50" maxSheetId="4" userName="Митина Екатерина Сергеевна" r:id="rId197" minRId="2598" maxRId="2599">
    <sheetIdMap count="3">
      <sheetId val="1"/>
      <sheetId val="2"/>
      <sheetId val="3"/>
    </sheetIdMap>
  </header>
  <header guid="{8A7E6BDA-9685-44C1-A6AC-1B894DCEAA61}" dateTime="2020-11-11T11:46:55" maxSheetId="4" userName="Митина Екатерина Сергеевна" r:id="rId198" minRId="2600" maxRId="2601">
    <sheetIdMap count="3">
      <sheetId val="1"/>
      <sheetId val="2"/>
      <sheetId val="3"/>
    </sheetIdMap>
  </header>
  <header guid="{16BE26B9-27D1-46BF-9DA0-203BC1880483}" dateTime="2020-11-12T14:01:39" maxSheetId="4" userName="Александра Н. Лаврентьева" r:id="rId199" minRId="2602" maxRId="2635">
    <sheetIdMap count="3">
      <sheetId val="1"/>
      <sheetId val="2"/>
      <sheetId val="3"/>
    </sheetIdMap>
  </header>
  <header guid="{E3300B78-23EE-4EEB-85D5-0BEE1B78A047}" dateTime="2020-11-16T08:39:41" maxSheetId="4" userName="Митина Екатерина Сергеевна" r:id="rId200" minRId="2642" maxRId="2649">
    <sheetIdMap count="3">
      <sheetId val="1"/>
      <sheetId val="2"/>
      <sheetId val="3"/>
    </sheetIdMap>
  </header>
  <header guid="{51CF02EA-C934-4B10-BC6D-B5BE43B41363}" dateTime="2020-11-18T16:01:34" maxSheetId="4" userName="Игошкина Марина Юрьевна" r:id="rId201" minRId="2656" maxRId="2906">
    <sheetIdMap count="3">
      <sheetId val="1"/>
      <sheetId val="2"/>
      <sheetId val="3"/>
    </sheetIdMap>
  </header>
  <header guid="{B610A9B4-B942-49C5-AC44-9B2F225DF1F8}" dateTime="2020-11-18T16:09:31" maxSheetId="4" userName="Игошкина Марина Юрьевна" r:id="rId202" minRId="2907" maxRId="2908">
    <sheetIdMap count="3">
      <sheetId val="1"/>
      <sheetId val="2"/>
      <sheetId val="3"/>
    </sheetIdMap>
  </header>
  <header guid="{FD877E4F-8E92-4195-A873-FE83AFBFED3F}" dateTime="2020-11-23T10:28:04" maxSheetId="4" userName="Игошкина Марина Юрьевна" r:id="rId203" minRId="290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1" sId="1">
    <nc r="M63">
      <v>849.85</v>
    </nc>
  </rcc>
  <rcc rId="1752" sId="1">
    <oc r="R62" t="inlineStr">
      <is>
        <t>Ведутся проектные работы по заключенным в 2019г контрактам (ВЛ, газопровод, водопровод к НОЦ);
Ведется строительство объекта, окончание 31.08.2020 (ГКК);
Срыв сроков строительства объекта подрядчиком, контракт расторгнут (Котельная).</t>
      </is>
    </oc>
    <nc r="R62" t="inlineStr">
      <is>
        <t>Ведутся проектные работы по заключенным в 2019г контрактам (ВЛ, газопровод, водопровод к НОЦ);
Строительство объекта завершено (ГКК);
Срыв сроков строительства объекта подрядчиком, контракт расторгнут (Котельная).</t>
      </is>
    </nc>
  </rcc>
  <rdn rId="0" localSheetId="1" customView="1" name="Z_1AB05C5A_40AF_415D_9F20_B95C359A8DA1_.wvu.PrintTitles" hidden="1" oldHidden="1">
    <formula>'все целевые показатели'!$1:$3</formula>
  </rdn>
  <rdn rId="0" localSheetId="1" customView="1" name="Z_1AB05C5A_40AF_415D_9F20_B95C359A8DA1_.wvu.FilterData" hidden="1" oldHidden="1">
    <formula>'все целевые показатели'!$B$1:$B$236</formula>
  </rdn>
  <rdn rId="0" localSheetId="2" customView="1" name="Z_1AB05C5A_40AF_415D_9F20_B95C359A8DA1_.wvu.PrintArea" hidden="1" oldHidden="1">
    <formula>'по Указу Президента'!$A$1:$AK$39</formula>
  </rdn>
  <rdn rId="0" localSheetId="2" customView="1" name="Z_1AB05C5A_40AF_415D_9F20_B95C359A8DA1_.wvu.PrintTitles" hidden="1" oldHidden="1">
    <formula>'по Указу Президента'!$4:$5</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</rdn>
  <rcv guid="{1AB05C5A-40AF-415D-9F20-B95C359A8DA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6" sId="1" odxf="1" dxf="1">
    <nc r="M68">
      <v>696.46600000000001</v>
    </nc>
    <odxf/>
    <ndxf/>
  </rcc>
  <rcc rId="1807" sId="1" odxf="1" dxf="1">
    <nc r="M69">
      <v>3.25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08" sId="1" odxf="1" dxf="1">
    <nc r="M70">
      <v>3289000</v>
    </nc>
    <odxf/>
    <ndxf/>
  </rcc>
  <rcc rId="1809" sId="1" odxf="1" dxf="1">
    <nc r="M71">
      <v>88.5</v>
    </nc>
    <odxf/>
    <ndxf/>
  </rcc>
  <rcc rId="1810" sId="1" odxf="1" dxf="1">
    <nc r="M72">
      <v>100</v>
    </nc>
    <odxf/>
    <ndxf/>
  </rcc>
  <rcc rId="1811" sId="1" odxf="1" dxf="1">
    <nc r="M73">
      <v>100</v>
    </nc>
    <odxf/>
    <ndxf/>
  </rcc>
  <rcc rId="1812" sId="1" odxf="1" dxf="1">
    <nc r="M74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3" sId="1" odxf="1" dxf="1">
    <nc r="M75">
      <v>100</v>
    </nc>
    <odxf/>
    <ndxf/>
  </rcc>
  <rcc rId="1814" sId="1" odxf="1" dxf="1">
    <nc r="K76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815" sId="1" odxf="1" dxf="1">
    <nc r="L76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816" sId="1" odxf="1" dxf="1">
    <nc r="M76">
      <v>100</v>
    </nc>
    <odxf/>
    <ndxf/>
  </rcc>
  <rcc rId="1817" sId="1">
    <nc r="L77" t="inlineStr">
      <is>
        <t>-</t>
      </is>
    </nc>
  </rcc>
  <rcc rId="1818" sId="1" odxf="1" dxf="1">
    <nc r="M7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9" sId="1" odxf="1" dxf="1">
    <nc r="M78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0" sId="1" odxf="1" dxf="1">
    <nc r="M79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1" sId="1" odxf="1" dxf="1">
    <nc r="M8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2" sId="1" odxf="1" dxf="1">
    <nc r="M8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3" sId="1" odxf="1" dxf="1">
    <nc r="M82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4" sId="1" odxf="1" dxf="1">
    <nc r="M83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3">
    <dxf>
      <fill>
        <patternFill patternType="solid">
          <bgColor theme="0" tint="-0.14999847407452621"/>
        </patternFill>
      </fill>
    </dxf>
  </rfmt>
  <rcc rId="1831" sId="1">
    <oc r="J85" t="inlineStr">
      <is>
        <t>-</t>
      </is>
    </oc>
    <nc r="J85">
      <v>2</v>
    </nc>
  </rcc>
  <rcc rId="1832" sId="1">
    <oc r="K85" t="inlineStr">
      <is>
        <t>-</t>
      </is>
    </oc>
    <nc r="K85">
      <v>8</v>
    </nc>
  </rcc>
  <rcc rId="1833" sId="1">
    <oc r="L85" t="inlineStr">
      <is>
        <t>-</t>
      </is>
    </oc>
    <nc r="L85">
      <v>6</v>
    </nc>
  </rcc>
  <rcc rId="1834" sId="1">
    <nc r="M85">
      <v>5</v>
    </nc>
  </rcc>
  <rcc rId="1835" sId="1">
    <oc r="R85" t="inlineStr">
      <is>
        <t>Экологически мотивированных мероприятий не проводилось</t>
      </is>
    </oc>
    <nc r="R85" t="inlineStr">
      <is>
        <t>Проводились экологически мотивированные мероприятия:
- 15 субботников;
- 6 семейных воскресников во дворах на детских площадках.</t>
      </is>
    </nc>
  </rcc>
  <rcc rId="1836" sId="1">
    <oc r="K86" t="inlineStr">
      <is>
        <t>-</t>
      </is>
    </oc>
    <nc r="K86">
      <v>0.56999999999999995</v>
    </nc>
  </rcc>
  <rcc rId="1837" sId="1">
    <oc r="R86" t="inlineStr">
      <is>
        <t>Очистка береговой линии не проводилась</t>
      </is>
    </oc>
    <nc r="R86" t="inlineStr">
      <is>
        <t>Проводилась очистка береговой линии:
0,57 км (п. Фестивальный, река)</t>
      </is>
    </nc>
  </rcc>
  <rcc rId="1838" sId="1">
    <nc r="M89">
      <v>100</v>
    </nc>
  </rcc>
  <rcc rId="1839" sId="1">
    <nc r="M86" t="inlineStr">
      <is>
        <t>-</t>
      </is>
    </nc>
  </rcc>
  <rcc rId="1840" sId="1">
    <nc r="M87" t="inlineStr">
      <is>
        <t>-</t>
      </is>
    </nc>
  </rcc>
  <rcc rId="1841" sId="1">
    <nc r="M88" t="inlineStr">
      <is>
        <t>-</t>
      </is>
    </nc>
  </rcc>
  <rcc rId="1842" sId="1">
    <nc r="M90" t="inlineStr">
      <is>
        <t>-</t>
      </is>
    </nc>
  </rcc>
  <rcc rId="1843" sId="1">
    <oc r="K91" t="inlineStr">
      <is>
        <t>-</t>
      </is>
    </oc>
    <nc r="K91">
      <v>60</v>
    </nc>
  </rcc>
  <rcc rId="1844" sId="1">
    <nc r="M91" t="inlineStr">
      <is>
        <t>-</t>
      </is>
    </nc>
  </rcc>
  <rcc rId="1845" sId="1">
    <oc r="R91" t="inlineStr">
      <is>
        <t>Экологически мотивированных мероприятий в период январь-март 2020 не проводилось</t>
      </is>
    </oc>
    <nc r="R91" t="inlineStr">
      <is>
        <t>Приняли участие в экологически мотивированных мероприятиях 60 человек.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показатели'!$B$1:$B$236</formula>
    <oldFormula>'все целевые показатели'!$B$1:$B$236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" sId="1">
    <nc r="M61" t="inlineStr">
      <is>
        <t>-</t>
      </is>
    </nc>
  </rcc>
  <rcc rId="1853" sId="1">
    <nc r="M62" t="inlineStr">
      <is>
        <t>-</t>
      </is>
    </nc>
  </rcc>
  <rcc rId="1854" sId="1">
    <nc r="M64" t="inlineStr">
      <is>
        <t>-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5" sId="1">
    <nc r="M59" t="inlineStr">
      <is>
        <t>-</t>
      </is>
    </nc>
  </rcc>
  <rcc rId="1856" sId="1">
    <nc r="M60" t="inlineStr">
      <is>
        <t>-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1" sId="1">
    <nc r="L174">
      <v>54</v>
    </nc>
  </rcc>
  <rcc rId="1632" sId="1">
    <nc r="L176">
      <v>25</v>
    </nc>
  </rcc>
  <rcc rId="1633" sId="1">
    <oc r="R173" t="inlineStr">
      <is>
        <t xml:space="preserve">Принято 681 заявлений от несовершеннолетних граждан в возрасте от 14 до 18 лет для работы в летний период. На основании Постановления Губернатора ХМАО- Югры №79 от 22.06.2020,  "О режиме повышенной готовности, в целях снижения риска распространения каронавирусной инфекции" приостановлена деятельность подведомственных учреждений в сфере культуры, осуществляющих развлекательную и досуговую деятельность до 30.06.2020г. Средства в сумме 358,52 тыс.рублей израсходованы на обеспечение мероприятий по соблюдению охраны труда несовершеннолетних граждан и канц.товаров. </t>
      </is>
    </oc>
    <nc r="R173" t="inlineStr">
      <is>
        <t xml:space="preserve">Принято 681 заявлений от несовершеннолетних граждан в возрасте от 14 до 18 лет для работы в летний период.В соответствии с постановлением Губернатора Ханты-Мансийского автономного округа – Югры от 10.07.2020 №92 «О дополнительных мерах по предотвращению завоза и распространения новой коронавирусной инфекции, вызванной COVID-19, в Ханты-Мансийском автономном округе – Югре», письмом Департамента труда и занятости населения Ханты-Мансийского автономного округа – Югры от 28.05.2020 №17-Исх-3579, организация временного трудоустройства несовершеннолетних граждан в летний период 2020 года не представляется возможным. Средства в сумме 363,26 тыс.рублей израсходованы на обеспечение мероприятий по соблюдению охраны труда несовершеннолетних граждан и канц.товаров. </t>
      </is>
    </nc>
  </rcc>
  <rcc rId="1634" sId="1">
    <o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402,76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11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295,64 тыс. рублей выплачены на заработную плату и налоги и прохождение мед.осмотров</t>
        </r>
      </is>
    </oc>
    <n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449,28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18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467,54 тыс. рублей выплачены на заработную плату и налоги и прохождение мед.осмотров</t>
        </r>
      </is>
    </nc>
  </rcc>
  <rcv guid="{FE144461-EC2E-482C-8365-89512417FA0F}" action="delete"/>
  <rdn rId="0" localSheetId="1" customView="1" name="Z_FE144461_EC2E_482C_8365_89512417FA0F_.wvu.PrintTitles" hidden="1" oldHidden="1">
    <formula>'все целевые показатели'!$1:$3</formula>
    <oldFormula>'все целевые показатели'!$1:$3</oldFormula>
  </rdn>
  <rdn rId="0" localSheetId="1" customView="1" name="Z_FE144461_EC2E_482C_8365_89512417FA0F_.wvu.FilterData" hidden="1" oldHidden="1">
    <formula>'все целевые показатели'!$B$1:$B$236</formula>
    <oldFormula>'все целевые показатели'!$B$1:$B$236</oldFormula>
  </rdn>
  <rdn rId="0" localSheetId="2" customView="1" name="Z_FE144461_EC2E_482C_8365_89512417FA0F_.wvu.PrintArea" hidden="1" oldHidden="1">
    <formula>'по Указу Президента'!$A$1:$AK$39</formula>
    <oldFormula>'по Указу Президента'!$A$1:$AK$39</oldFormula>
  </rdn>
  <rdn rId="0" localSheetId="2" customView="1" name="Z_FE144461_EC2E_482C_8365_89512417FA0F_.wvu.PrintTitles" hidden="1" oldHidden="1">
    <formula>'по Указу Президента'!$4:$5</formula>
    <oldFormula>'по Указу Президента'!$4:$5</oldFormula>
  </rdn>
  <rdn rId="0" localSheetId="2" customView="1" name="Z_FE144461_EC2E_482C_8365_89512417FA0F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FE144461_EC2E_482C_8365_89512417FA0F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FE144461-EC2E-482C-8365-89512417FA0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1" sId="1" numFmtId="4">
    <nc r="L149">
      <v>100</v>
    </nc>
  </rcc>
  <rcc rId="1642" sId="1">
    <nc r="L150" t="inlineStr">
      <is>
        <t>-</t>
      </is>
    </nc>
  </rcc>
  <rfmt sheetId="1" sqref="L150">
    <dxf>
      <alignment vertical="top" readingOrder="0"/>
    </dxf>
  </rfmt>
  <rcc rId="1643" sId="1" numFmtId="4">
    <nc r="L151">
      <v>96.33</v>
    </nc>
  </rcc>
  <rfmt sheetId="1" sqref="L151" start="0" length="2147483647">
    <dxf>
      <font>
        <b val="0"/>
      </font>
    </dxf>
  </rfmt>
  <rfmt sheetId="1" sqref="L151">
    <dxf>
      <alignment vertical="top" readingOrder="0"/>
    </dxf>
  </rfmt>
  <rcc rId="1644" sId="1" numFmtId="4">
    <nc r="L152">
      <v>0.93</v>
    </nc>
  </rcc>
  <rfmt sheetId="1" sqref="L152" start="0" length="2147483647">
    <dxf>
      <font>
        <b val="0"/>
      </font>
    </dxf>
  </rfmt>
  <rfmt sheetId="1" sqref="L152">
    <dxf>
      <alignment vertical="top" readingOrder="0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5" sId="1" odxf="1" dxf="1">
    <nc r="L28" t="inlineStr">
      <is>
        <t>-</t>
      </is>
    </nc>
    <odxf/>
    <ndxf/>
  </rcc>
  <rcc rId="1646" sId="1" odxf="1" dxf="1">
    <nc r="L29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647" sId="1" odxf="1" dxf="1">
    <nc r="L30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648" sId="1">
    <nc r="L31" t="inlineStr">
      <is>
        <t>1*</t>
      </is>
    </nc>
  </rcc>
  <rcc rId="1649" sId="1" odxf="1" dxf="1">
    <nc r="L32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650" sId="1" odxf="1" dxf="1">
    <nc r="L33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651" sId="1">
    <nc r="L34" t="inlineStr">
      <is>
        <t>-</t>
      </is>
    </nc>
  </rcc>
  <rcc rId="1652" sId="1">
    <oc r="R31" t="inlineStr">
      <is>
        <t xml:space="preserve">*Второй этап реконструкции объекта "Городской пляж", срок окончания работ - июль 2020
</t>
      </is>
    </oc>
    <nc r="R31" t="inlineStr">
      <is>
        <t xml:space="preserve">*Второй этап реконструкции объекта "Городской пляж"
</t>
      </is>
    </nc>
  </rcc>
  <rfmt sheetId="1" sqref="L40" start="0" length="0">
    <dxf>
      <fill>
        <patternFill patternType="none">
          <bgColor indexed="65"/>
        </patternFill>
      </fill>
    </dxf>
  </rfmt>
  <rfmt sheetId="1" sqref="L39" start="0" length="0">
    <dxf>
      <fill>
        <patternFill patternType="none">
          <bgColor indexed="65"/>
        </patternFill>
      </fill>
    </dxf>
  </rfmt>
  <rfmt sheetId="1" sqref="L43" start="0" length="0">
    <dxf/>
  </rfmt>
  <rfmt sheetId="1" sqref="L56" start="0" length="0">
    <dxf/>
  </rfmt>
  <rfmt sheetId="1" sqref="L57" start="0" length="0">
    <dxf/>
  </rfmt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9" sId="1">
    <nc r="K93">
      <v>4.0000000000000001E-3</v>
    </nc>
  </rcc>
  <rcc rId="1660" sId="1">
    <oc r="R93" t="inlineStr">
      <is>
        <t>На отчетный период:                                                                                       1. 3-этажный жилой дом в р.Пионерный ул.Береговая - 2312,9 кв.м.;                                                                                2. ИЖС - 1717,6кв.м. ;                                                                                      Общая площадь введеного жилья 4030,5кв.м</t>
      </is>
    </oc>
    <nc r="R93" t="inlineStr">
      <is>
        <t>На отчетный период:                                                                                       1. 3-этажный жилой дом в р.Пионерный ул.Береговая - 2312,9 кв.м.;                                                                                                       2. ИЖС - 3039,7кв.м. ;                                                                                      Общая площадь введеного жилья 5352,6 кв.м</t>
      </is>
    </nc>
  </rcc>
  <rcc rId="1661" sId="1">
    <nc r="K94">
      <v>35</v>
    </nc>
  </rcc>
  <rcc rId="1662" sId="1">
    <nc r="L94">
      <v>40</v>
    </nc>
  </rcc>
  <rcc rId="1663" sId="1" odxf="1" dxf="1">
    <nc r="K103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664" sId="1" odxf="1" dxf="1">
    <nc r="L103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665" sId="1">
    <oc r="R97" t="inlineStr">
      <is>
    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01.06.2020 года по городу Когалыму выявлены сведения - основаня для снятия с учета.</t>
      </is>
    </oc>
    <nc r="R97" t="inlineStr">
      <is>
    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01.08.2020 года по городу Когалыму выявлены сведения - основания для снятия с учета.</t>
      </is>
    </nc>
  </rcc>
  <rcc rId="1666" sId="1">
    <oc r="R100" t="inlineStr">
      <is>
        <t>4 семья переселена во вторичное жилье, 36 семей были переселены в жилые помещения в первичном жилом фонде</t>
      </is>
    </oc>
    <nc r="R100" t="inlineStr">
      <is>
        <t>4 семьи  переселенаы во вторичное жилье, 42 семьи были переселены в жилые помещения в первичном жилом фонде</t>
      </is>
    </nc>
  </rcc>
  <rcc rId="1667" sId="1">
    <nc r="L93">
      <v>5.0000000000000001E-3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8" sId="1">
    <nc r="L36">
      <v>8</v>
    </nc>
  </rcc>
  <rcc rId="1669" sId="1">
    <nc r="L43">
      <v>91.733000000000004</v>
    </nc>
  </rcc>
  <rcc rId="1670" sId="1">
    <nc r="L42" t="inlineStr">
      <is>
        <t>-</t>
      </is>
    </nc>
  </rcc>
  <rcc rId="1671" sId="1">
    <nc r="L40" t="inlineStr">
      <is>
        <t>-</t>
      </is>
    </nc>
  </rcc>
  <rcc rId="1672" sId="1">
    <nc r="L45">
      <v>38</v>
    </nc>
  </rcc>
  <rcc rId="1673" sId="1">
    <nc r="L46" t="inlineStr">
      <is>
        <t>-</t>
      </is>
    </nc>
  </rcc>
  <rcc rId="1674" sId="1">
    <nc r="L48" t="inlineStr">
      <is>
        <t>-</t>
      </is>
    </nc>
  </rcc>
  <rcc rId="1675" sId="1">
    <nc r="L52">
      <v>14</v>
    </nc>
  </rcc>
  <rcc rId="1676" sId="1">
    <nc r="L53">
      <v>100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3" sId="1">
    <nc r="L37" t="inlineStr">
      <is>
        <t>-</t>
      </is>
    </nc>
  </rcc>
  <rcc rId="1684" sId="1">
    <nc r="L38" t="inlineStr">
      <is>
        <t>-</t>
      </is>
    </nc>
  </rcc>
  <rcc rId="1685" sId="1">
    <nc r="L39" t="inlineStr">
      <is>
        <t>-</t>
      </is>
    </nc>
  </rcc>
  <rcc rId="1686" sId="1">
    <nc r="L41" t="inlineStr">
      <is>
        <t>-</t>
      </is>
    </nc>
  </rcc>
  <rcc rId="1687" sId="1">
    <nc r="L44">
      <v>5.75</v>
    </nc>
  </rcc>
  <rcc rId="1688" sId="1">
    <nc r="L47" t="inlineStr">
      <is>
        <t>-</t>
      </is>
    </nc>
  </rcc>
  <rcc rId="1689" sId="1">
    <nc r="L49" t="inlineStr">
      <is>
        <t>-</t>
      </is>
    </nc>
  </rcc>
  <rcc rId="1690" sId="1">
    <nc r="L50">
      <v>2</v>
    </nc>
  </rcc>
  <rcc rId="1691" sId="1">
    <nc r="L51" t="inlineStr">
      <is>
        <t>-</t>
      </is>
    </nc>
  </rcc>
  <rcc rId="1692" sId="1">
    <nc r="L54" t="inlineStr">
      <is>
        <t>-</t>
      </is>
    </nc>
  </rcc>
  <rcc rId="1693" sId="1">
    <nc r="L56" t="inlineStr">
      <is>
        <t>-</t>
      </is>
    </nc>
  </rcc>
  <rcc rId="1694" sId="1">
    <nc r="L57" t="inlineStr">
      <is>
        <t>-</t>
      </is>
    </nc>
  </rcc>
  <rcc rId="1695" sId="1">
    <nc r="L59" t="inlineStr">
      <is>
        <t>-</t>
      </is>
    </nc>
  </rcc>
  <rcc rId="1696" sId="1">
    <nc r="L60" t="inlineStr">
      <is>
        <t>-</t>
      </is>
    </nc>
  </rcc>
  <rcc rId="1697" sId="1">
    <nc r="L61" t="inlineStr">
      <is>
        <t>-</t>
      </is>
    </nc>
  </rcc>
  <rcc rId="1698" sId="1">
    <nc r="L62" t="inlineStr">
      <is>
        <t>-</t>
      </is>
    </nc>
  </rcc>
  <rcc rId="1699" sId="1">
    <nc r="L63" t="inlineStr">
      <is>
        <t>-</t>
      </is>
    </nc>
  </rcc>
  <rcc rId="1700" sId="1">
    <nc r="L64" t="inlineStr">
      <is>
        <t>-</t>
      </is>
    </nc>
  </rcc>
  <rcc rId="1701" sId="1">
    <nc r="L65" t="inlineStr">
      <is>
        <t>-</t>
      </is>
    </nc>
  </rcc>
  <rcc rId="1702" sId="1">
    <nc r="L66" t="inlineStr">
      <is>
        <t>-</t>
      </is>
    </nc>
  </rcc>
  <rcc rId="1703" sId="1" odxf="1" dxf="1">
    <nc r="L68">
      <v>696.46600000000001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4" sId="1">
    <nc r="L69">
      <v>3.25</v>
    </nc>
  </rcc>
  <rcc rId="1705" sId="1" odxf="1" dxf="1">
    <nc r="L70">
      <v>3289000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6" sId="1" odxf="1" dxf="1">
    <nc r="L71">
      <v>88.5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7" sId="1" odxf="1" dxf="1">
    <nc r="L72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8" sId="1" odxf="1" dxf="1">
    <nc r="L73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9" sId="1">
    <nc r="L74" t="inlineStr">
      <is>
        <t>-</t>
      </is>
    </nc>
  </rcc>
  <rcc rId="1710" sId="1" odxf="1" dxf="1">
    <nc r="L75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11" sId="1">
    <nc r="L78" t="inlineStr">
      <is>
        <t>-</t>
      </is>
    </nc>
  </rcc>
  <rcc rId="1712" sId="1">
    <nc r="L79" t="inlineStr">
      <is>
        <t>-</t>
      </is>
    </nc>
  </rcc>
  <rcc rId="1713" sId="1">
    <nc r="L80" t="inlineStr">
      <is>
        <t>-</t>
      </is>
    </nc>
  </rcc>
  <rcc rId="1714" sId="1">
    <nc r="L81" t="inlineStr">
      <is>
        <t>-</t>
      </is>
    </nc>
  </rcc>
  <rcc rId="1715" sId="1">
    <nc r="L82" t="inlineStr">
      <is>
        <t>-</t>
      </is>
    </nc>
  </rcc>
  <rcc rId="1716" sId="1">
    <nc r="L83" t="inlineStr">
      <is>
        <t>-</t>
      </is>
    </nc>
  </rcc>
  <rcc rId="1717" sId="1">
    <nc r="L85" t="inlineStr">
      <is>
        <t>-</t>
      </is>
    </nc>
  </rcc>
  <rfmt sheetId="1" sqref="L86" start="0" length="0">
    <dxf>
      <fill>
        <patternFill patternType="none">
          <bgColor indexed="65"/>
        </patternFill>
      </fill>
    </dxf>
  </rfmt>
  <rcc rId="1718" sId="1">
    <nc r="L87" t="inlineStr">
      <is>
        <t>-</t>
      </is>
    </nc>
  </rcc>
  <rfmt sheetId="1" sqref="L88" start="0" length="0">
    <dxf>
      <fill>
        <patternFill patternType="none">
          <bgColor indexed="65"/>
        </patternFill>
      </fill>
    </dxf>
  </rfmt>
  <rcc rId="1719" sId="1" odxf="1" dxf="1">
    <nc r="L88" t="inlineStr">
      <is>
        <t>-</t>
      </is>
    </nc>
    <ndxf>
      <fill>
        <patternFill patternType="solid">
          <bgColor theme="6" tint="0.39997558519241921"/>
        </patternFill>
      </fill>
    </ndxf>
  </rcc>
  <rcc rId="1720" sId="1" odxf="1" dxf="1">
    <nc r="L86" t="inlineStr">
      <is>
        <t>-</t>
      </is>
    </nc>
    <ndxf>
      <fill>
        <patternFill patternType="solid">
          <bgColor theme="8" tint="0.59999389629810485"/>
        </patternFill>
      </fill>
    </ndxf>
  </rcc>
  <rcc rId="1721" sId="1">
    <nc r="L89">
      <v>100</v>
    </nc>
  </rcc>
  <rcc rId="1722" sId="1">
    <nc r="L91" t="inlineStr">
      <is>
        <t>-</t>
      </is>
    </nc>
  </rcc>
  <rcc rId="1723" sId="1">
    <nc r="L90" t="inlineStr">
      <is>
        <t>-</t>
      </is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9" sId="1">
    <nc r="M174">
      <v>54</v>
    </nc>
  </rcc>
  <rfmt sheetId="1" sqref="R176">
    <dxf>
      <fill>
        <patternFill patternType="solid">
          <bgColor rgb="FFFFFF00"/>
        </patternFill>
      </fill>
    </dxf>
  </rfmt>
  <rcc rId="1760" sId="1">
    <nc r="M176">
      <v>30</v>
    </nc>
  </rcc>
  <rcc rId="1761" sId="1">
    <o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449,28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18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467,54 тыс. рублей выплачены на заработную плату и налоги и прохождение мед.осмотров</t>
        </r>
      </is>
    </oc>
    <n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23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941,55 тыс. рублей выплачены на заработную плату и налоги и прохождение мед.осмотров</t>
        </r>
      </is>
    </nc>
  </rcc>
  <rfmt sheetId="1" sqref="R176">
    <dxf>
      <fill>
        <patternFill patternType="none">
          <bgColor auto="1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7" sId="1">
    <nc r="M65" t="inlineStr">
      <is>
        <t>-</t>
      </is>
    </nc>
  </rcc>
  <rfmt sheetId="1" sqref="M66">
    <dxf>
      <fill>
        <patternFill>
          <bgColor rgb="FFFF0000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8" sId="1">
    <nc r="M36">
      <v>8</v>
    </nc>
  </rcc>
  <rcc rId="1859" sId="1">
    <nc r="M37">
      <v>2.512</v>
    </nc>
  </rcc>
  <rcc rId="1860" sId="1">
    <oc r="R37" t="inlineStr">
      <is>
        <t>25.02.2020 заключен МК №0187300013720000004 на сумму 38 678,43 тыс. руб. Срок окончания выполнения работ 31.07.2020</t>
      </is>
    </oc>
    <nc r="R37" t="inlineStr">
      <is>
        <t>25.02.2020 заключен МК №0187300013720000004 на сумму 38 678,43 тыс. руб.</t>
      </is>
    </nc>
  </rcc>
  <rcc rId="1861" sId="1">
    <nc r="M38">
      <v>2.512</v>
    </nc>
  </rcc>
  <rcc rId="1862" sId="1">
    <oc r="R38" t="inlineStr">
      <is>
        <t>25.02.2020 заключен МК №0187300013720000004 на сумму 38 678,43 тыс. руб. Срок окончания выполнения работ 31.07.2020</t>
      </is>
    </oc>
    <nc r="R38" t="inlineStr">
      <is>
        <t>25.02.2020 заключен МК №0187300013720000004 на сумму 38 678,43 тыс. руб.</t>
      </is>
    </nc>
  </rcc>
  <rcc rId="1863" sId="1" odxf="1" dxf="1">
    <nc r="M39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4" sId="1" odxf="1" dxf="1">
    <nc r="M4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5" sId="1" odxf="1" dxf="1">
    <nc r="M4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6" sId="1">
    <nc r="M42" t="inlineStr">
      <is>
        <t>-</t>
      </is>
    </nc>
  </rcc>
  <rcc rId="1867" sId="1" odxf="1" dxf="1">
    <nc r="M43">
      <v>91.733000000000004</v>
    </nc>
    <odxf/>
    <ndxf/>
  </rcc>
  <rcc rId="1868" sId="1" odxf="1" dxf="1">
    <nc r="M44">
      <v>5.75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9" sId="1">
    <nc r="M45">
      <v>38</v>
    </nc>
  </rcc>
  <rcc rId="1870" sId="1">
    <nc r="M46" t="inlineStr">
      <is>
        <t>-</t>
      </is>
    </nc>
  </rcc>
  <rcc rId="1871" sId="1">
    <nc r="M47" t="inlineStr">
      <is>
        <t>-</t>
      </is>
    </nc>
  </rcc>
  <rcc rId="1872" sId="1">
    <nc r="M48" t="inlineStr">
      <is>
        <t>-</t>
      </is>
    </nc>
  </rcc>
  <rcc rId="1873" sId="1">
    <nc r="M49" t="inlineStr">
      <is>
        <t>-</t>
      </is>
    </nc>
  </rcc>
  <rcc rId="1874" sId="1">
    <nc r="M50">
      <v>4</v>
    </nc>
  </rcc>
  <rcc rId="1875" sId="1">
    <nc r="M51" t="inlineStr">
      <is>
        <t>-</t>
      </is>
    </nc>
  </rcc>
  <rcc rId="1876" sId="1">
    <nc r="M53">
      <v>100</v>
    </nc>
  </rcc>
  <rcc rId="1877" sId="1">
    <nc r="M54" t="inlineStr">
      <is>
        <t>-</t>
      </is>
    </nc>
  </rcc>
  <rcc rId="1878" sId="1" odxf="1" dxf="1">
    <nc r="M57" t="inlineStr">
      <is>
        <t>-</t>
      </is>
    </nc>
    <odxf/>
    <ndxf/>
  </rcc>
  <rcc rId="1879" sId="1">
    <nc r="M56">
      <v>15</v>
    </nc>
  </rcc>
  <rcc rId="1880" sId="1">
    <oc r="F52">
      <v>14</v>
    </oc>
    <nc r="F52">
      <v>13</v>
    </nc>
  </rcc>
  <rcc rId="1881" sId="1">
    <oc r="G52">
      <v>14</v>
    </oc>
    <nc r="G52">
      <v>13</v>
    </nc>
  </rcc>
  <rcc rId="1882" sId="1">
    <oc r="H52">
      <v>14</v>
    </oc>
    <nc r="H52">
      <v>13</v>
    </nc>
  </rcc>
  <rcc rId="1883" sId="1">
    <oc r="I52">
      <v>14</v>
    </oc>
    <nc r="I52">
      <v>13</v>
    </nc>
  </rcc>
  <rcc rId="1884" sId="1">
    <oc r="J52">
      <v>14</v>
    </oc>
    <nc r="J52">
      <v>13</v>
    </nc>
  </rcc>
  <rcc rId="1885" sId="1">
    <oc r="K52">
      <v>14</v>
    </oc>
    <nc r="K52">
      <v>13</v>
    </nc>
  </rcc>
  <rcc rId="1886" sId="1">
    <oc r="L52">
      <v>14</v>
    </oc>
    <nc r="L52">
      <v>13</v>
    </nc>
  </rcc>
  <rcc rId="1887" sId="1">
    <nc r="M52">
      <v>13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4" sId="1">
    <oc r="E61">
      <v>70</v>
    </oc>
    <nc r="E61">
      <v>80</v>
    </nc>
  </rcc>
  <rcc rId="1895" sId="1">
    <oc r="R66" t="inlineStr">
      <is>
        <t>Внесено изменение в муниципальную программу (от 16.04.2020 №723), которое предусматривает показатель на 2020 год - 27 объектов (средства благотворительного фонда), анализ достижения указанного показателя по месяцам будет проставлен по факту исполнения работ по покраске и отделке фасадов МКД</t>
      </is>
    </oc>
    <nc r="R66" t="inlineStr">
      <is>
        <t>Внесено изменение в муниципальную программу (от 23.07.2020 №1319), которое предусматривает показатель на 2020 год - 40 объектов (средства благотворительного фонда), анализ достижения указанного показателя по месяцам будет проставлен по факту исполнения работ по покраске и отделке фасадов МКД</t>
      </is>
    </nc>
  </rcc>
  <rcc rId="1896" sId="1">
    <oc r="K66" t="inlineStr">
      <is>
        <t>-</t>
      </is>
    </oc>
    <nc r="K66">
      <v>4</v>
    </nc>
  </rcc>
  <rcc rId="1897" sId="1">
    <oc r="E66">
      <v>27</v>
    </oc>
    <nc r="E66">
      <v>40</v>
    </nc>
  </rcc>
  <rcc rId="1898" sId="1">
    <oc r="L66" t="inlineStr">
      <is>
        <t>-</t>
      </is>
    </oc>
    <nc r="L66">
      <v>10</v>
    </nc>
  </rcc>
  <rcc rId="1899" sId="1">
    <nc r="M66">
      <v>20</v>
    </nc>
  </rcc>
  <rfmt sheetId="1" sqref="M66">
    <dxf>
      <fill>
        <patternFill patternType="none">
          <bgColor auto="1"/>
        </patternFill>
      </fill>
    </dxf>
  </rfmt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показатели'!$B$1:$B$236</formula>
    <oldFormula>'все целевые показатели'!$B$1:$B$236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5" sId="1">
    <nc r="L111">
      <v>100</v>
    </nc>
  </rcc>
  <rcc rId="1586" sId="1">
    <nc r="L112" t="inlineStr">
      <is>
        <t>-</t>
      </is>
    </nc>
  </rcc>
  <rcc rId="1587" sId="1">
    <nc r="L113" t="inlineStr">
      <is>
        <t>-</t>
      </is>
    </nc>
  </rcc>
  <rcc rId="1588" sId="1">
    <nc r="L114" t="inlineStr">
      <is>
        <t>-</t>
      </is>
    </nc>
  </rcc>
  <rcc rId="1589" sId="1">
    <oc r="R111" t="inlineStr">
      <is>
        <t>На приоритетных объектах находящихся в муниципальной собственности сформированы паспорта доступности</t>
      </is>
    </oc>
    <nc r="R111" t="inlineStr">
      <is>
        <t>На 20 приоритетных объекта находящихся в муниципальной собственности сформированы паспорта доступности</t>
      </is>
    </nc>
  </rcc>
  <rcv guid="{A1848812-FE48-4121-8DA7-07B6CCCADC0D}" action="delete"/>
  <rdn rId="0" localSheetId="1" customView="1" name="Z_A1848812_FE48_4121_8DA7_07B6CCCADC0D_.wvu.PrintTitles" hidden="1" oldHidden="1">
    <formula>'все целевые показатели'!$1:$3</formula>
    <oldFormula>'все целевые показатели'!$1:$3</oldFormula>
  </rdn>
  <rdn rId="0" localSheetId="1" customView="1" name="Z_A1848812_FE48_4121_8DA7_07B6CCCADC0D_.wvu.FilterData" hidden="1" oldHidden="1">
    <formula>'все целевые показатели'!$B$1:$B$236</formula>
    <oldFormula>'все целевые показатели'!$B$1:$B$236</oldFormula>
  </rdn>
  <rdn rId="0" localSheetId="2" customView="1" name="Z_A1848812_FE48_4121_8DA7_07B6CCCADC0D_.wvu.PrintArea" hidden="1" oldHidden="1">
    <formula>'по Указу Президента'!$A$1:$AK$39</formula>
    <oldFormula>'по Указу Президента'!$A$1:$AK$39</oldFormula>
  </rdn>
  <rdn rId="0" localSheetId="2" customView="1" name="Z_A1848812_FE48_4121_8DA7_07B6CCCADC0D_.wvu.PrintTitles" hidden="1" oldHidden="1">
    <formula>'по Указу Президента'!$4:$5</formula>
    <oldFormula>'по Указу Президента'!$4:$5</oldFormula>
  </rdn>
  <rdn rId="0" localSheetId="2" customView="1" name="Z_A1848812_FE48_4121_8DA7_07B6CCCADC0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1848812_FE48_4121_8DA7_07B6CCCADC0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1848812-FE48-4121-8DA7-07B6CCCADC0D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6" sId="1">
    <nc r="J107">
      <v>0</v>
    </nc>
  </rcc>
  <rcc rId="1597" sId="1">
    <nc r="K107">
      <v>0</v>
    </nc>
  </rcc>
  <rcc rId="1598" sId="1">
    <nc r="L107">
      <v>0</v>
    </nc>
  </rcc>
  <rcc rId="1599" sId="1">
    <nc r="J108">
      <v>9</v>
    </nc>
  </rcc>
  <rcc rId="1600" sId="1">
    <nc r="J109">
      <v>7.33</v>
    </nc>
  </rcc>
  <rcc rId="1601" sId="1">
    <nc r="K109">
      <v>7.33</v>
    </nc>
  </rcc>
  <rcc rId="1602" sId="1">
    <nc r="L109">
      <v>7.33</v>
    </nc>
  </rcc>
  <rcc rId="1603" sId="1">
    <oc r="R108" t="inlineStr">
      <is>
        <t>Количество выпусков газеты в истекшем периоде - 24 .</t>
      </is>
    </oc>
    <nc r="R108" t="inlineStr">
      <is>
        <t>Количество выпусков газеты в истекшем периоде - 51 .</t>
      </is>
    </nc>
  </rcc>
  <rcc rId="1604" sId="1">
    <nc r="K108">
      <v>8</v>
    </nc>
  </rcc>
  <rcc rId="1605" sId="1">
    <nc r="L108">
      <v>10</v>
    </nc>
  </rcc>
  <rcc rId="1606" sId="1">
    <o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
</t>
      </is>
    </oc>
    <n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</is>
    </nc>
  </rcc>
  <rcc rId="1607" sId="1">
    <nc r="L106">
      <v>5</v>
    </nc>
  </rcc>
  <rdn rId="0" localSheetId="1" customView="1" name="Z_89180B11_F85F_43AB_A1AE_434D6F6400AD_.wvu.PrintTitles" hidden="1" oldHidden="1">
    <formula>'все целевые показатели'!$1:$3</formula>
  </rdn>
  <rdn rId="0" localSheetId="1" customView="1" name="Z_89180B11_F85F_43AB_A1AE_434D6F6400AD_.wvu.FilterData" hidden="1" oldHidden="1">
    <formula>'все целевые показатели'!$B$1:$B$236</formula>
  </rdn>
  <rdn rId="0" localSheetId="2" customView="1" name="Z_89180B11_F85F_43AB_A1AE_434D6F6400AD_.wvu.PrintArea" hidden="1" oldHidden="1">
    <formula>'по Указу Президента'!$A$1:$AK$39</formula>
  </rdn>
  <rdn rId="0" localSheetId="2" customView="1" name="Z_89180B11_F85F_43AB_A1AE_434D6F6400AD_.wvu.PrintTitles" hidden="1" oldHidden="1">
    <formula>'по Указу Президента'!$4:$5</formula>
  </rdn>
  <rdn rId="0" localSheetId="2" customView="1" name="Z_89180B11_F85F_43AB_A1AE_434D6F6400AD_.wvu.Rows" hidden="1" oldHidden="1">
    <formula>'по Указу Президента'!$6:$6,'по Указу Президента'!$32:$32,'по Указу Президента'!$35:$35</formula>
  </rdn>
  <rdn rId="0" localSheetId="2" customView="1" name="Z_89180B11_F85F_43AB_A1AE_434D6F6400A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</rdn>
  <rcv guid="{89180B11-F85F-43AB-A1AE-434D6F6400AD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0" sId="1">
    <oc r="R37" t="inlineStr">
      <is>
        <t>На отчетную дату заключен муниципальный контракт №0187300013720000004 от 25.02.2020 на сумму 38 678,43 тыс. руб.  Срок окончания выполнения работ 31.07.2020.
- улица Ленинградская - от пересеч. ул.Ленинградская – Прибалтийская до пересеч. ул.Ленинградская – Бакинская – Сибирская – пр.Сопочинского - 0,81 км.
- улица Молодежная - от пересеч. ул.Молодежная – Ленинградская до въезда к МКД, расположенного по ул.Ленинградская, д.2 - 0,052 км.
- Улица Сибирская - от пересеч. ул.Ленинградская – Бакинская – Сибирская – проезд Сопочинского до кольцевой развязки ул.Сибирская – Степана Повха – проспект Шмидта - 0,520 км.
- Улица Мира (1-й участок) – от пересеч. ул.Мира – Степана Повха до пересечения ул.Мира – Молодежная - 0,525 км.
- Улица Мира (2-й участок) – от пересеч. ул.Мира – Градостроителей до пересечения ул.Мира – Объездная – Северная - 0,348 км.</t>
      </is>
    </oc>
    <nc r="R37" t="inlineStr">
      <is>
        <t>25.02.2020 заключен МК №0187300013720000004 на сумму 38 678,43 тыс. руб. Срок окончания выполнения работ 31.07.2020</t>
      </is>
    </nc>
  </rcc>
  <rcc rId="1731" sId="1">
    <oc r="R41" t="inlineStr">
      <is>
        <t>Ведутся проектные работы по заключенному контракту</t>
      </is>
    </oc>
    <nc r="R41" t="inlineStr">
      <is>
        <t>Ведутся проектные работы по заключенному контракту (Ноябрьская, Волжский)</t>
      </is>
    </nc>
  </rcc>
  <rcc rId="1732" sId="1">
    <oc r="R42" t="inlineStr">
      <is>
        <t>Заключен контракт, ведутся подготовительные работы</t>
      </is>
    </oc>
    <nc r="R42" t="inlineStr">
      <is>
        <t>Заключен контракт, ведутся подготовительные работы (пр-т Нефтяников)</t>
      </is>
    </nc>
  </rcc>
  <rcc rId="1733" sId="1">
    <oc r="R50" t="inlineStr">
      <is>
        <t xml:space="preserve">2 проект разработан;
2 контракта заключены
</t>
      </is>
    </oc>
    <nc r="R50" t="inlineStr">
      <is>
        <t>4 проекта разработано (Сургутское шоссе, ул.Центральная-Повховское шоссе, ул.Др.народов, пр-т Нефтяников)</t>
      </is>
    </nc>
  </rcc>
  <rcc rId="1734" sId="1">
    <oc r="L50">
      <v>2</v>
    </oc>
    <nc r="L50">
      <v>4</v>
    </nc>
  </rcc>
  <rcc rId="1735" sId="1">
    <oc r="R51" t="inlineStr">
      <is>
        <t>Уточняется финансирование</t>
      </is>
    </oc>
    <nc r="R51" t="inlineStr">
      <is>
        <t>Уточняется финансирование (пр-т Нефтяников)</t>
      </is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2" sId="1">
    <oc r="R62" t="inlineStr">
      <is>
        <t>Ведутся проектные работы по заключенным в 2019г контрактам;
Ведется строительство объекта, окончание 31.08.2020;
Срыв сроков строительства объекта подрядчиком, контракт расторгнут</t>
      </is>
    </oc>
    <nc r="R62" t="inlineStr">
      <is>
        <t>Ведутся проектные работы по заключенным в 2019г контрактам (ВЛ, газопровод, водопровод к НОЦ);
Ведется строительство объекта, окончание 31.08.2020 (ГКК);
Срыв сроков строительства объекта подрядчиком, контракт расторгнут (Котельная).</t>
      </is>
    </nc>
  </rcc>
  <rcc rId="1743" sId="1">
    <oc r="R31" t="inlineStr">
      <is>
        <t xml:space="preserve">*Второй этап реконструкции объекта "Городской пляж"
</t>
      </is>
    </oc>
    <nc r="R31" t="inlineStr">
      <is>
        <t xml:space="preserve">*Второй этап реконструкции объекта "Городской пляж". Работы выполнены и приняты в срок (общественная приемка - 17.07.2020)
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4" sId="1" numFmtId="4">
    <oc r="L203">
      <v>2E-3</v>
    </oc>
    <nc r="L203">
      <v>3.6</v>
    </nc>
  </rcc>
  <rcv guid="{A2E499A3-D96B-43B9-A753-1F5CA4D04F31}" action="delete"/>
  <rdn rId="0" localSheetId="1" customView="1" name="Z_A2E499A3_D96B_43B9_A753_1F5CA4D04F31_.wvu.PrintTitles" hidden="1" oldHidden="1">
    <formula>'все целевые показатели'!$1:$3</formula>
    <oldFormula>'все целевые показатели'!$1:$3</oldFormula>
  </rdn>
  <rdn rId="0" localSheetId="1" customView="1" name="Z_A2E499A3_D96B_43B9_A753_1F5CA4D04F31_.wvu.FilterData" hidden="1" oldHidden="1">
    <formula>'все целевые показатели'!$B$1:$B$236</formula>
    <oldFormula>'все целевые показатели'!$B$1:$B$236</oldFormula>
  </rdn>
  <rdn rId="0" localSheetId="2" customView="1" name="Z_A2E499A3_D96B_43B9_A753_1F5CA4D04F31_.wvu.PrintArea" hidden="1" oldHidden="1">
    <formula>'по Указу Президента'!$A$1:$AK$39</formula>
    <oldFormula>'по Указу Президента'!$A$1:$AK$39</oldFormula>
  </rdn>
  <rdn rId="0" localSheetId="2" customView="1" name="Z_A2E499A3_D96B_43B9_A753_1F5CA4D04F31_.wvu.PrintTitles" hidden="1" oldHidden="1">
    <formula>'по Указу Президента'!$4:$5</formula>
    <oldFormula>'по Указу Президента'!$4:$5</oldFormula>
  </rdn>
  <rdn rId="0" localSheetId="2" customView="1" name="Z_A2E499A3_D96B_43B9_A753_1F5CA4D04F3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2E499A3_D96B_43B9_A753_1F5CA4D04F3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2E499A3-D96B-43B9-A753-1F5CA4D04F31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06" sId="1" ref="A65:XFD65" action="insertRow"/>
  <rrc rId="1907" sId="1" ref="A66:XFD66" action="insertRow"/>
  <rcc rId="1908" sId="1">
    <nc r="B65" t="inlineStr">
      <is>
        <t>Актуализированная документация,
в том числе:</t>
      </is>
    </nc>
  </rcc>
  <rfmt sheetId="1" sqref="B66:B67">
    <dxf>
      <numFmt numFmtId="30" formatCode="@"/>
    </dxf>
  </rfmt>
  <rcc rId="1909" sId="1">
    <nc r="B66" t="inlineStr">
      <is>
        <t>- схема теплоснабжения, водоснабжения и водоотведения города Когалыма, комплект</t>
      </is>
    </nc>
  </rcc>
  <rcc rId="1910" sId="1">
    <oc r="B67" t="inlineStr">
      <is>
        <t xml:space="preserve">Актуализированная схема теплоснабжения, водоснабжения и водоотведения города Когалыма </t>
      </is>
    </oc>
    <nc r="B67" t="inlineStr">
      <is>
        <t>- план комплексного развития коммунальной инфраструктуры города Когалыма, комплект</t>
      </is>
    </nc>
  </rcc>
  <rfmt sheetId="1" sqref="B67">
    <dxf>
      <alignment vertical="top" readingOrder="0"/>
    </dxf>
  </rfmt>
  <rcc rId="1911" sId="1">
    <oc r="A67">
      <v>47</v>
    </oc>
    <nc r="A67"/>
  </rcc>
  <rcc rId="1912" sId="1">
    <nc r="C66" t="inlineStr">
      <is>
        <t>комплект</t>
      </is>
    </nc>
  </rcc>
  <rcc rId="1913" sId="1">
    <nc r="E66">
      <v>1</v>
    </nc>
  </rcc>
  <rcc rId="1914" sId="1">
    <nc r="G66" t="inlineStr">
      <is>
        <t>-</t>
      </is>
    </nc>
  </rcc>
  <rcc rId="1915" sId="1">
    <nc r="H66" t="inlineStr">
      <is>
        <t>-</t>
      </is>
    </nc>
  </rcc>
  <rcc rId="1916" sId="1">
    <nc r="I66" t="inlineStr">
      <is>
        <t>-</t>
      </is>
    </nc>
  </rcc>
  <rcc rId="1917" sId="1">
    <nc r="J66" t="inlineStr">
      <is>
        <t>-</t>
      </is>
    </nc>
  </rcc>
  <rcc rId="1918" sId="1">
    <nc r="K66" t="inlineStr">
      <is>
        <t>-</t>
      </is>
    </nc>
  </rcc>
  <rcc rId="1919" sId="1">
    <nc r="L66" t="inlineStr">
      <is>
        <t>-</t>
      </is>
    </nc>
  </rcc>
  <rcc rId="1920" sId="1">
    <nc r="M66" t="inlineStr">
      <is>
        <t>-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показатели'!$B$1:$B$238</formula>
    <oldFormula>'все целевые показатели'!$B$1:$B$238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7" sId="1">
    <nc r="R66" t="inlineStr">
      <is>
        <t xml:space="preserve">Запланирвано на выполнение работ по актуализации плана комплексного развития коммунальной инфраструктуры города Когалыма. </t>
      </is>
    </nc>
  </rcc>
  <rcc rId="1928" sId="1">
    <nc r="A65">
      <v>47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2" sId="1" odxf="1" dxf="1">
    <nc r="M28" t="inlineStr">
      <is>
        <t>-</t>
      </is>
    </nc>
    <odxf/>
    <ndxf/>
  </rcc>
  <rcc rId="1763" sId="1">
    <oc r="R28" t="inlineStr">
      <is>
        <t>Муниципальный контракт на выполнение мероприятий по благоустройству дворовых территорий заключен, работы ведутся, срок окончания работ - 30.09.2020</t>
      </is>
    </oc>
    <nc r="R28" t="inlineStr">
      <is>
        <t>Муниципальные контракты на выполнение мероприятий по благоустройству дворовых территорий заключен, работы ведутся, срок окончания работ - октябрь 2020</t>
      </is>
    </nc>
  </rcc>
  <rcc rId="1764" sId="1" odxf="1" dxf="1">
    <nc r="M29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765" sId="1" odxf="1" dxf="1">
    <nc r="M30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766" sId="1">
    <oc r="G31" t="inlineStr">
      <is>
        <t>1*</t>
      </is>
    </oc>
    <nc r="G31">
      <v>1</v>
    </nc>
  </rcc>
  <rcc rId="1767" sId="1">
    <oc r="H31" t="inlineStr">
      <is>
        <t>1*</t>
      </is>
    </oc>
    <nc r="H31">
      <v>1</v>
    </nc>
  </rcc>
  <rcc rId="1768" sId="1">
    <oc r="I31" t="inlineStr">
      <is>
        <t>1*</t>
      </is>
    </oc>
    <nc r="I31">
      <v>1</v>
    </nc>
  </rcc>
  <rcc rId="1769" sId="1">
    <oc r="J31" t="inlineStr">
      <is>
        <t>1*</t>
      </is>
    </oc>
    <nc r="J31">
      <v>1</v>
    </nc>
  </rcc>
  <rcc rId="1770" sId="1">
    <oc r="K31" t="inlineStr">
      <is>
        <t>1*</t>
      </is>
    </oc>
    <nc r="K31">
      <v>1</v>
    </nc>
  </rcc>
  <rcc rId="1771" sId="1">
    <oc r="L31" t="inlineStr">
      <is>
        <t>1*</t>
      </is>
    </oc>
    <nc r="L31">
      <v>1</v>
    </nc>
  </rcc>
  <rcc rId="1772" sId="1">
    <nc r="M31">
      <v>1</v>
    </nc>
  </rcc>
  <rcc rId="1773" sId="1">
    <oc r="F31" t="inlineStr">
      <is>
        <t>1*</t>
      </is>
    </oc>
    <nc r="F31" t="inlineStr">
      <is>
        <t>-</t>
      </is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9" sId="1" numFmtId="4">
    <nc r="M140">
      <v>0</v>
    </nc>
  </rcc>
  <rcc rId="1930" sId="1" numFmtId="4">
    <nc r="M141">
      <v>46.2</v>
    </nc>
  </rcc>
  <rcc rId="1931" sId="1" numFmtId="4">
    <nc r="M142">
      <v>0</v>
    </nc>
  </rcc>
  <rcc rId="1932" sId="1" numFmtId="4">
    <nc r="M143">
      <v>0</v>
    </nc>
  </rcc>
  <rcc rId="1933" sId="1" numFmtId="4">
    <nc r="M144">
      <v>0</v>
    </nc>
  </rcc>
  <rcc rId="1934" sId="1" numFmtId="4">
    <nc r="M145">
      <v>0</v>
    </nc>
  </rcc>
  <rcc rId="1935" sId="1" numFmtId="4">
    <nc r="M146">
      <v>0</v>
    </nc>
  </rcc>
  <rcc rId="1936" sId="1" numFmtId="4">
    <nc r="M147">
      <v>0</v>
    </nc>
  </rcc>
  <rcc rId="1937" sId="1" numFmtId="4">
    <nc r="M148">
      <v>100</v>
    </nc>
  </rcc>
  <rcc rId="1938" sId="1" numFmtId="4">
    <nc r="M149">
      <v>52.5</v>
    </nc>
  </rcc>
  <rcv guid="{0CCC334F-A139-4164-902F-4CBEBAD64F14}" action="delete"/>
  <rdn rId="0" localSheetId="1" customView="1" name="Z_0CCC334F_A139_4164_902F_4CBEBAD64F14_.wvu.PrintTitles" hidden="1" oldHidden="1">
    <formula>'все целевые показатели'!$1:$3</formula>
    <oldFormula>'все целевые показатели'!$1:$3</oldFormula>
  </rdn>
  <rdn rId="0" localSheetId="1" customView="1" name="Z_0CCC334F_A139_4164_902F_4CBEBAD64F14_.wvu.FilterData" hidden="1" oldHidden="1">
    <formula>'все целевые показатели'!$B$1:$B$238</formula>
    <oldFormula>'все целевые показатели'!$B$1:$B$238</oldFormula>
  </rdn>
  <rdn rId="0" localSheetId="2" customView="1" name="Z_0CCC334F_A139_4164_902F_4CBEBAD64F14_.wvu.PrintArea" hidden="1" oldHidden="1">
    <formula>'по Указу Президента'!$A$1:$AK$39</formula>
    <oldFormula>'по Указу Президента'!$A$1:$AK$39</oldFormula>
  </rdn>
  <rdn rId="0" localSheetId="2" customView="1" name="Z_0CCC334F_A139_4164_902F_4CBEBAD64F14_.wvu.PrintTitles" hidden="1" oldHidden="1">
    <formula>'по Указу Президента'!$4:$5</formula>
    <oldFormula>'по Указу Президента'!$4:$5</oldFormula>
  </rdn>
  <rdn rId="0" localSheetId="2" customView="1" name="Z_0CCC334F_A139_4164_902F_4CBEBAD64F14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CCC334F_A139_4164_902F_4CBEBAD64F14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CCC334F-A139-4164-902F-4CBEBAD64F14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45" sId="1" ref="A119:XFD119" action="insertRow"/>
  <rcc rId="1946" sId="1">
    <nc r="A119" t="inlineStr">
      <is>
        <t>89</t>
      </is>
    </nc>
  </rcc>
  <rcc rId="1947" sId="1">
    <oc r="A120" t="inlineStr">
      <is>
        <t>89</t>
      </is>
    </oc>
    <nc r="A120" t="inlineStr">
      <is>
        <t>90</t>
      </is>
    </nc>
  </rcc>
  <rcc rId="1948" sId="1">
    <oc r="A121" t="inlineStr">
      <is>
        <t>90</t>
      </is>
    </oc>
    <nc r="A121" t="inlineStr">
      <is>
        <t>91</t>
      </is>
    </nc>
  </rcc>
  <rcc rId="1949" sId="1">
    <oc r="A122" t="inlineStr">
      <is>
        <t>91</t>
      </is>
    </oc>
    <nc r="A122" t="inlineStr">
      <is>
        <t>92</t>
      </is>
    </nc>
  </rcc>
  <rcc rId="1950" sId="1">
    <oc r="A123" t="inlineStr">
      <is>
        <t>92</t>
      </is>
    </oc>
    <nc r="A123" t="inlineStr">
      <is>
        <t>93</t>
      </is>
    </nc>
  </rcc>
  <rcc rId="1951" sId="1">
    <nc r="B119" t="inlineStr">
      <is>
        <t xml:space="preserve">Обеспечение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 </t>
      </is>
    </nc>
  </rcc>
  <rcc rId="1952" sId="1">
    <nc r="C119" t="inlineStr">
      <is>
        <t>%</t>
      </is>
    </nc>
  </rcc>
  <rcc rId="1953" sId="1">
    <nc r="D119">
      <v>100</v>
    </nc>
  </rcc>
  <rcc rId="1954" sId="1">
    <nc r="E119">
      <v>100</v>
    </nc>
  </rcc>
  <rcc rId="1955" sId="1">
    <nc r="M118">
      <v>100</v>
    </nc>
  </rcc>
  <rcc rId="1956" sId="1">
    <nc r="M120">
      <v>100</v>
    </nc>
  </rcc>
  <rcc rId="1957" sId="1" odxf="1" dxf="1">
    <nc r="M121">
      <v>100</v>
    </nc>
    <odxf/>
    <ndxf/>
  </rcc>
  <rcc rId="1958" sId="1" odxf="1" dxf="1">
    <nc r="M122">
      <v>93.6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59" sId="1" odxf="1" dxf="1">
    <nc r="M123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60" sId="1">
    <nc r="M119">
      <v>77.5</v>
    </nc>
  </rcc>
  <rcc rId="1961" sId="1">
    <nc r="G119" t="inlineStr">
      <is>
        <t>х</t>
      </is>
    </nc>
  </rcc>
  <rcc rId="1962" sId="1">
    <nc r="H119" t="inlineStr">
      <is>
        <t>х</t>
      </is>
    </nc>
  </rcc>
  <rcc rId="1963" sId="1">
    <nc r="I119" t="inlineStr">
      <is>
        <t>х</t>
      </is>
    </nc>
  </rcc>
  <rcc rId="1964" sId="1">
    <nc r="J119" t="inlineStr">
      <is>
        <t>х</t>
      </is>
    </nc>
  </rcc>
  <rcc rId="1965" sId="1">
    <nc r="K119" t="inlineStr">
      <is>
        <t>х</t>
      </is>
    </nc>
  </rcc>
  <rcc rId="1966" sId="1">
    <nc r="L119" t="inlineStr">
      <is>
        <t>х</t>
      </is>
    </nc>
  </rcc>
  <rcv guid="{3E0C6E8C-1A97-4E3B-87BA-F9EB1CE600FD}" action="delete"/>
  <rdn rId="0" localSheetId="1" customView="1" name="Z_3E0C6E8C_1A97_4E3B_87BA_F9EB1CE600FD_.wvu.PrintTitles" hidden="1" oldHidden="1">
    <formula>'все целевые показатели'!$1:$3</formula>
    <oldFormula>'все целевые показатели'!$1:$3</oldFormula>
  </rdn>
  <rdn rId="0" localSheetId="1" customView="1" name="Z_3E0C6E8C_1A97_4E3B_87BA_F9EB1CE600FD_.wvu.FilterData" hidden="1" oldHidden="1">
    <formula>'все целевые показатели'!$B$1:$B$239</formula>
    <oldFormula>'все целевые показатели'!$B$1:$B$239</oldFormula>
  </rdn>
  <rdn rId="0" localSheetId="2" customView="1" name="Z_3E0C6E8C_1A97_4E3B_87BA_F9EB1CE600FD_.wvu.PrintArea" hidden="1" oldHidden="1">
    <formula>'по Указу Президента'!$A$1:$AK$39</formula>
    <oldFormula>'по Указу Президента'!$A$1:$AK$39</oldFormula>
  </rdn>
  <rdn rId="0" localSheetId="2" customView="1" name="Z_3E0C6E8C_1A97_4E3B_87BA_F9EB1CE600FD_.wvu.PrintTitles" hidden="1" oldHidden="1">
    <formula>'по Указу Президента'!$4:$5</formula>
    <oldFormula>'по Указу Президента'!$4:$5</oldFormula>
  </rdn>
  <rdn rId="0" localSheetId="2" customView="1" name="Z_3E0C6E8C_1A97_4E3B_87BA_F9EB1CE600F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3E0C6E8C_1A97_4E3B_87BA_F9EB1CE600F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3E0C6E8C-1A97-4E3B-87BA-F9EB1CE600FD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3" sId="1" odxf="1" dxf="1">
    <nc r="I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4" sId="1" odxf="1" dxf="1">
    <nc r="J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5" sId="1" odxf="1" dxf="1">
    <nc r="K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6" sId="1" odxf="1" dxf="1">
    <nc r="L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7" sId="1" odxf="1" dxf="1">
    <nc r="M20">
      <v>58.1</v>
    </nc>
    <odxf/>
    <ndxf/>
  </rcc>
  <rcc rId="1978" sId="1" odxf="1" dxf="1">
    <nc r="I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9" sId="1" odxf="1" dxf="1">
    <nc r="J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80" sId="1" odxf="1" dxf="1">
    <nc r="K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81" sId="1" odxf="1" dxf="1">
    <nc r="L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82" sId="1" odxf="1" dxf="1">
    <nc r="M19">
      <v>37</v>
    </nc>
    <odxf/>
    <ndxf/>
  </rcc>
  <rfmt sheetId="1" sqref="I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fmt sheetId="1" sqref="J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fmt sheetId="1" sqref="K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fmt sheetId="1" sqref="L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cc rId="1983" sId="1" odxf="1" dxf="1" numFmtId="4">
    <nc r="I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4" sId="1" odxf="1" dxf="1" numFmtId="4">
    <nc r="J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5" sId="1" odxf="1" dxf="1" numFmtId="4">
    <nc r="K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6" sId="1" odxf="1" dxf="1" numFmtId="4">
    <nc r="L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7" sId="1" odxf="1" dxf="1" numFmtId="4">
    <nc r="M18">
      <v>0</v>
    </nc>
    <odxf>
      <font>
        <sz val="12"/>
        <name val="Times New Roman"/>
        <scheme val="none"/>
      </font>
      <numFmt numFmtId="0" formatCode="General"/>
    </odxf>
    <ndxf>
      <font>
        <sz val="13"/>
        <color indexed="8"/>
        <name val="Times New Roman"/>
        <scheme val="none"/>
      </font>
      <numFmt numFmtId="1" formatCode="0"/>
    </ndxf>
  </rcc>
  <rcc rId="1988" sId="1" odxf="1" dxf="1" numFmtId="4">
    <nc r="I16">
      <v>29.7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89" sId="1" odxf="1" dxf="1" numFmtId="4">
    <nc r="J16">
      <v>33.4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90" sId="1" odxf="1" dxf="1" numFmtId="4">
    <nc r="K16">
      <v>43.7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91" sId="1" odxf="1" dxf="1" numFmtId="4">
    <nc r="L16">
      <v>61.6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92" sId="1" odxf="1" dxf="1">
    <nc r="I17">
      <v>97</v>
    </nc>
    <ndxf>
      <font>
        <sz val="12"/>
        <color indexed="8"/>
        <name val="Times New Roman"/>
        <scheme val="none"/>
      </font>
      <numFmt numFmtId="0" formatCode="General"/>
    </ndxf>
  </rcc>
  <rcc rId="1993" sId="1" odxf="1" dxf="1">
    <nc r="J17">
      <v>97</v>
    </nc>
    <ndxf>
      <font>
        <sz val="12"/>
        <color indexed="8"/>
        <name val="Times New Roman"/>
        <scheme val="none"/>
      </font>
      <numFmt numFmtId="0" formatCode="General"/>
    </ndxf>
  </rcc>
  <rcc rId="1994" sId="1" odxf="1" dxf="1">
    <nc r="K17">
      <v>97</v>
    </nc>
    <ndxf>
      <font>
        <sz val="12"/>
        <color indexed="8"/>
        <name val="Times New Roman"/>
        <scheme val="none"/>
      </font>
      <numFmt numFmtId="0" formatCode="General"/>
    </ndxf>
  </rcc>
  <rcc rId="1995" sId="1" odxf="1" dxf="1">
    <nc r="L17">
      <v>97</v>
    </nc>
    <ndxf>
      <font>
        <sz val="12"/>
        <color indexed="8"/>
        <name val="Times New Roman"/>
        <scheme val="none"/>
      </font>
      <numFmt numFmtId="0" formatCode="General"/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6" sId="1">
    <nc r="M138">
      <v>118.9</v>
    </nc>
  </rcc>
  <rcc rId="1997" sId="1">
    <nc r="M139">
      <v>95.3</v>
    </nc>
  </rcc>
  <rcv guid="{9CA57FEE-3225-43BE-8D88-A86E62ED5930}" action="delete"/>
  <rdn rId="0" localSheetId="1" customView="1" name="Z_9CA57FEE_3225_43BE_8D88_A86E62ED5930_.wvu.PrintTitles" hidden="1" oldHidden="1">
    <formula>'все целевые показатели'!$1:$3</formula>
    <oldFormula>'все целевые показатели'!$1:$3</oldFormula>
  </rdn>
  <rdn rId="0" localSheetId="1" customView="1" name="Z_9CA57FEE_3225_43BE_8D88_A86E62ED5930_.wvu.FilterData" hidden="1" oldHidden="1">
    <formula>'все целевые показатели'!$B$1:$B$239</formula>
    <oldFormula>'все целевые показатели'!$B$1:$B$239</oldFormula>
  </rdn>
  <rdn rId="0" localSheetId="2" customView="1" name="Z_9CA57FEE_3225_43BE_8D88_A86E62ED5930_.wvu.PrintArea" hidden="1" oldHidden="1">
    <formula>'по Указу Президента'!$A$1:$AK$39</formula>
    <oldFormula>'по Указу Президента'!$A$1:$AK$39</oldFormula>
  </rdn>
  <rdn rId="0" localSheetId="2" customView="1" name="Z_9CA57FEE_3225_43BE_8D88_A86E62ED5930_.wvu.PrintTitles" hidden="1" oldHidden="1">
    <formula>'по Указу Президента'!$4:$5</formula>
    <oldFormula>'по Указу Президента'!$4:$5</oldFormula>
  </rdn>
  <rdn rId="0" localSheetId="2" customView="1" name="Z_9CA57FEE_3225_43BE_8D88_A86E62ED593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9CA57FEE_3225_43BE_8D88_A86E62ED593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9CA57FEE-3225-43BE-8D88-A86E62ED5930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4" sId="1">
    <oc r="R138" t="inlineStr">
      <is>
        <t>1.Не исполнение  по  заработной плате и начислением по оплате труда  в результате выплаты премии по результатам работы за 2019 год пропорционально отработанному времени, наличия вакансий и листов временной нетрудоспособности.
2. Не исполнение по Муниципальной программе "Развитие жилищной сферы п.п. 1.4 Основное мероприятие "Приобретение жилья". Ожидается решения округа о перераспределении средств по соглашению. 
3. Не исполнение по муниципальной программе "Формирование комфортной городской среды в городе Когалыме " п.п 1.2.2.Приобретение и монтаж малых архитектурных форм,  связи с направлением претензии исполнителю оказываемых услуг, на основании некачественно выполненных работ;
4. Не исполнение по Муниципальной программе "Развитие жилищно-коммунального комплекса  в городе Когалыме" п.п. 3.1.6 Строительство, реконструкция инженерной инфраструктуры на территории города Когалыма (в том числе ПИР) образовалось в связи с изменением инвестором размеров авансовых платежей по контрактам источником финансирования которых, являются средства по Соглашению между Правительством ХМАО и ПАО ЛУКОЙЛ.
5. Не исполнение по непрограммным расходам образовалось в связи с отсутствием контрактов, заключаемых инвестором с последующей передачей функций заказчика Адимнистрации города Когалыма в последствие МУ "УКС г. Когалыма"</t>
      </is>
    </oc>
    <nc r="R138"/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5" sId="1" numFmtId="4">
    <nc r="M184">
      <v>98</v>
    </nc>
  </rcc>
  <rcc rId="2006" sId="1">
    <nc r="M185">
      <v>335</v>
    </nc>
  </rcc>
  <rcc rId="2007" sId="1">
    <nc r="M186">
      <v>682</v>
    </nc>
  </rcc>
  <rcc rId="2008" sId="1">
    <nc r="M187">
      <v>22.8</v>
    </nc>
  </rcc>
  <rcc rId="2009" sId="1">
    <nc r="M188">
      <v>0</v>
    </nc>
  </rcc>
  <rcc rId="2010" sId="1">
    <nc r="M189">
      <v>0</v>
    </nc>
  </rcc>
  <rcc rId="2011" sId="1">
    <nc r="M190">
      <v>0</v>
    </nc>
  </rcc>
  <rcc rId="2012" sId="1">
    <nc r="M191">
      <v>78.7</v>
    </nc>
  </rcc>
  <rcc rId="2013" sId="1">
    <nc r="M192">
      <v>89</v>
    </nc>
  </rcc>
  <rcc rId="2014" sId="1">
    <nc r="M193">
      <v>11.25</v>
    </nc>
  </rcc>
  <rcc rId="2015" sId="1">
    <nc r="M194">
      <v>72.8</v>
    </nc>
  </rcc>
  <rcc rId="2016" sId="1">
    <nc r="M195">
      <v>20.8</v>
    </nc>
  </rcc>
  <rcc rId="2017" sId="1">
    <nc r="M196">
      <v>1830</v>
    </nc>
  </rcc>
  <rcc rId="2018" sId="1">
    <nc r="M197">
      <v>100</v>
    </nc>
  </rcc>
  <rcc rId="2019" sId="1">
    <nc r="M198">
      <v>85.9</v>
    </nc>
  </rcc>
  <rcc rId="2020" sId="1">
    <nc r="M199">
      <v>110.2</v>
    </nc>
  </rcc>
  <rcc rId="2021" sId="1">
    <nc r="M200">
      <v>97.3</v>
    </nc>
  </rcc>
  <rcc rId="2022" sId="1">
    <nc r="M201">
      <v>1.31</v>
    </nc>
  </rcc>
  <rcc rId="2023" sId="1">
    <nc r="M202">
      <v>0</v>
    </nc>
  </rcc>
  <rcc rId="2024" sId="1">
    <nc r="M203">
      <v>0</v>
    </nc>
  </rcc>
  <rcc rId="2025" sId="1">
    <nc r="M207">
      <v>99</v>
    </nc>
  </rcc>
  <rcc rId="2026" sId="1">
    <nc r="M208">
      <v>0</v>
    </nc>
  </rcc>
  <rcc rId="2027" sId="1">
    <nc r="M209">
      <v>99.8</v>
    </nc>
  </rcc>
  <rcc rId="2028" sId="1">
    <nc r="M210">
      <v>0</v>
    </nc>
  </rcc>
  <rcc rId="2029" sId="1">
    <nc r="M211">
      <v>28.5</v>
    </nc>
  </rcc>
  <rcc rId="2030" sId="1">
    <nc r="M212">
      <v>11.1</v>
    </nc>
  </rcc>
  <rcc rId="2031" sId="1">
    <nc r="M213">
      <v>6.5</v>
    </nc>
  </rcc>
  <rcc rId="2032" sId="1">
    <nc r="M214">
      <v>4134</v>
    </nc>
  </rcc>
  <rcc rId="2033" sId="1">
    <nc r="M215">
      <v>0</v>
    </nc>
  </rcc>
  <rcc rId="2034" sId="1">
    <oc r="Q201">
      <v>1.17</v>
    </oc>
    <nc r="Q201"/>
  </rcc>
  <rcc rId="2035" sId="1">
    <oc r="R201" t="inlineStr">
      <is>
        <t>Подводятся итоги после проведения государственной итоговой аттестации. 9 человек не пересдали обязательные экзамены. Если показатель стремится к 1, это означает что обеспечены равные условия для всех детей города Когалыма.</t>
      </is>
    </oc>
    <nc r="R201" t="inlineStr">
      <is>
        <t>Подводятся итоги после проведения государственной итоговой аттестации. Характеризует равенство доступа учащихся общеобразовательных организаций к качественным образовательным услугам общего образования, позволяет оценить эффективность предусмотренных государственной программой мер, направленных на снижение дифференциации (разрыва) в качестве образовательных результатов между школами. Учащиеся МАОУ "Средняя школа №3" показали самый низкий результат.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36" sId="1" ref="A4:XFD4" action="insertRow"/>
  <rcc rId="2037" sId="1">
    <nc r="A4">
      <v>1</v>
    </nc>
  </rcc>
  <rcc rId="2038" sId="1">
    <nc r="B4">
      <v>2</v>
    </nc>
  </rcc>
  <rcc rId="2039" sId="1">
    <nc r="C4">
      <v>3</v>
    </nc>
  </rcc>
  <rcc rId="2040" sId="1">
    <nc r="D4">
      <v>4</v>
    </nc>
  </rcc>
  <rcc rId="2041" sId="1">
    <nc r="E4">
      <v>5</v>
    </nc>
  </rcc>
  <rcc rId="2042" sId="1">
    <nc r="F4">
      <v>6</v>
    </nc>
  </rcc>
  <rcc rId="2043" sId="1">
    <nc r="G4">
      <v>7</v>
    </nc>
  </rcc>
  <rcc rId="2044" sId="1">
    <nc r="H4">
      <v>8</v>
    </nc>
  </rcc>
  <rcc rId="2045" sId="1">
    <nc r="I4">
      <v>9</v>
    </nc>
  </rcc>
  <rcc rId="2046" sId="1">
    <nc r="J4">
      <v>10</v>
    </nc>
  </rcc>
  <rcc rId="2047" sId="1">
    <nc r="K4">
      <v>11</v>
    </nc>
  </rcc>
  <rcc rId="2048" sId="1">
    <nc r="L4">
      <v>12</v>
    </nc>
  </rcc>
  <rcc rId="2049" sId="1">
    <nc r="M4">
      <v>13</v>
    </nc>
  </rcc>
  <rcc rId="2050" sId="1">
    <nc r="N4">
      <v>14</v>
    </nc>
  </rcc>
  <rcc rId="2051" sId="1">
    <nc r="O4">
      <v>15</v>
    </nc>
  </rcc>
  <rcc rId="2052" sId="1">
    <nc r="P4">
      <v>16</v>
    </nc>
  </rcc>
  <rcc rId="2053" sId="1">
    <nc r="Q4">
      <v>17</v>
    </nc>
  </rcc>
  <rcc rId="2054" sId="1">
    <nc r="R4">
      <v>18</v>
    </nc>
  </rcc>
  <rfmt sheetId="1" sqref="F4:Q4">
    <dxf>
      <alignment textRotation="0" readingOrder="0"/>
    </dxf>
  </rfmt>
  <rcc rId="2055" sId="1">
    <nc r="M158">
      <v>1596</v>
    </nc>
  </rcc>
  <rfmt sheetId="1" sqref="M158">
    <dxf>
      <alignment textRotation="0" readingOrder="0"/>
    </dxf>
  </rfmt>
  <rfmt sheetId="1" sqref="M158" start="0" length="2147483647">
    <dxf>
      <font>
        <b val="0"/>
      </font>
    </dxf>
  </rfmt>
  <rfmt sheetId="1" sqref="M158">
    <dxf>
      <alignment vertical="top" readingOrder="0"/>
    </dxf>
  </rfmt>
  <rcc rId="2056" sId="1">
    <nc r="M160">
      <v>11.8</v>
    </nc>
  </rcc>
  <rfmt sheetId="1" sqref="M160">
    <dxf>
      <alignment textRotation="0" readingOrder="0"/>
    </dxf>
  </rfmt>
  <rfmt sheetId="1" sqref="M160">
    <dxf>
      <alignment vertical="top" readingOrder="0"/>
    </dxf>
  </rfmt>
  <rfmt sheetId="1" sqref="M160" start="0" length="2147483647">
    <dxf>
      <font>
        <b val="0"/>
      </font>
    </dxf>
  </rfmt>
  <rcc rId="2057" sId="1">
    <nc r="M161">
      <v>3785</v>
    </nc>
  </rcc>
  <rfmt sheetId="1" sqref="M161">
    <dxf>
      <alignment textRotation="0" readingOrder="0"/>
    </dxf>
  </rfmt>
  <rfmt sheetId="1" sqref="M161" start="0" length="2147483647">
    <dxf>
      <font>
        <b val="0"/>
      </font>
    </dxf>
  </rfmt>
  <rfmt sheetId="1" sqref="M161">
    <dxf>
      <alignment vertical="top" readingOrder="0"/>
    </dxf>
  </rfmt>
  <rcc rId="2058" sId="1">
    <nc r="M163">
      <v>0</v>
    </nc>
  </rcc>
  <rcc rId="2059" sId="1">
    <nc r="M164">
      <v>0</v>
    </nc>
  </rcc>
  <rfmt sheetId="1" sqref="M163:M164">
    <dxf>
      <alignment textRotation="0" readingOrder="0"/>
    </dxf>
  </rfmt>
  <rfmt sheetId="1" sqref="M163:M164" start="0" length="2147483647">
    <dxf>
      <font>
        <b val="0"/>
      </font>
    </dxf>
  </rfmt>
  <rfmt sheetId="1" sqref="M163:M164">
    <dxf>
      <alignment vertical="top" readingOrder="0"/>
    </dxf>
  </rfmt>
  <rfmt sheetId="1" sqref="M162">
    <dxf>
      <alignment textRotation="0" readingOrder="0"/>
    </dxf>
  </rfmt>
  <rfmt sheetId="1" sqref="M162" start="0" length="2147483647">
    <dxf>
      <font>
        <b val="0"/>
      </font>
    </dxf>
  </rfmt>
  <rfmt sheetId="1" sqref="M162">
    <dxf>
      <alignment vertical="top" readingOrder="0"/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59">
    <dxf>
      <numFmt numFmtId="165" formatCode="0.0"/>
      <alignment textRotation="0" readingOrder="0"/>
    </dxf>
  </rfmt>
  <rfmt sheetId="1" sqref="M159">
    <dxf>
      <alignment vertical="top" readingOrder="0"/>
    </dxf>
  </rfmt>
  <rfmt sheetId="1" sqref="M159" start="0" length="2147483647">
    <dxf>
      <font>
        <b val="0"/>
      </font>
    </dxf>
  </rfmt>
  <rcc rId="2060" sId="1" numFmtId="4">
    <nc r="M159">
      <v>233.7</v>
    </nc>
  </rcc>
  <rcv guid="{0E965F54-95DE-4A4D-84A6-A7DA734314CB}" action="delete"/>
  <rdn rId="0" localSheetId="1" customView="1" name="Z_0E965F54_95DE_4A4D_84A6_A7DA734314CB_.wvu.PrintTitles" hidden="1" oldHidden="1">
    <formula>'все целевые показатели'!$1:$3</formula>
    <oldFormula>'все целевые показатели'!$1:$3</oldFormula>
  </rdn>
  <rdn rId="0" localSheetId="1" customView="1" name="Z_0E965F54_95DE_4A4D_84A6_A7DA734314CB_.wvu.FilterData" hidden="1" oldHidden="1">
    <formula>'все целевые показатели'!$B$1:$B$240</formula>
    <oldFormula>'все целевые показатели'!$B$1:$B$240</oldFormula>
  </rdn>
  <rdn rId="0" localSheetId="2" customView="1" name="Z_0E965F54_95DE_4A4D_84A6_A7DA734314CB_.wvu.PrintArea" hidden="1" oldHidden="1">
    <formula>'по Указу Президента'!$A$1:$AK$39</formula>
    <oldFormula>'по Указу Президента'!$A$1:$AK$39</oldFormula>
  </rdn>
  <rdn rId="0" localSheetId="2" customView="1" name="Z_0E965F54_95DE_4A4D_84A6_A7DA734314CB_.wvu.PrintTitles" hidden="1" oldHidden="1">
    <formula>'по Указу Президента'!$4:$5</formula>
    <oldFormula>'по Указу Президента'!$4:$5</oldFormula>
  </rdn>
  <rdn rId="0" localSheetId="2" customView="1" name="Z_0E965F54_95DE_4A4D_84A6_A7DA734314CB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E965F54_95DE_4A4D_84A6_A7DA734314CB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E965F54-95DE-4A4D-84A6-A7DA734314CB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7" sId="1" numFmtId="4">
    <nc r="N142">
      <v>41</v>
    </nc>
  </rcc>
  <rcc rId="2068" sId="1" numFmtId="4">
    <nc r="N143">
      <v>46.2</v>
    </nc>
  </rcc>
  <rcc rId="2069" sId="1" numFmtId="4">
    <nc r="N144">
      <v>24.5</v>
    </nc>
  </rcc>
  <rcc rId="2070" sId="1" numFmtId="4">
    <nc r="N145">
      <v>6.2</v>
    </nc>
  </rcc>
  <rcc rId="2071" sId="1" numFmtId="4">
    <nc r="N146">
      <v>78.2</v>
    </nc>
  </rcc>
  <rcc rId="2072" sId="1" numFmtId="4">
    <nc r="N147">
      <v>27.2</v>
    </nc>
  </rcc>
  <rcc rId="2073" sId="1" numFmtId="4">
    <nc r="N148">
      <v>3</v>
    </nc>
  </rcc>
  <rcc rId="2074" sId="1" numFmtId="4">
    <nc r="N149">
      <v>3</v>
    </nc>
  </rcc>
  <rcc rId="2075" sId="1" numFmtId="4">
    <nc r="N150">
      <v>100</v>
    </nc>
  </rcc>
  <rcc rId="2076" sId="1">
    <nc r="N151">
      <v>52.5</v>
    </nc>
  </rcc>
  <rcc rId="2077" sId="1">
    <oc r="R148" t="inlineStr">
      <is>
        <t xml:space="preserve">В связи с эпидемией все спортивные объекты закрыты.      </t>
      </is>
    </oc>
    <nc r="R148"/>
  </rcc>
  <rcc rId="2078" sId="1">
    <oc r="R147" t="inlineStr">
      <is>
        <t>В связи с эпидемией все спортивные объекты закрыты.</t>
      </is>
    </oc>
    <nc r="R147"/>
  </rcc>
  <rcc rId="2079" sId="1">
    <oc r="R146" t="inlineStr">
      <is>
        <t>В связи с эпидемией все спортивные объекты закрыты.</t>
      </is>
    </oc>
    <nc r="R146"/>
  </rcc>
  <rcc rId="2080" sId="1">
    <oc r="R145" t="inlineStr">
      <is>
        <t>В связи с эпидемией все спортивные объекты закрыты.</t>
      </is>
    </oc>
    <nc r="R145"/>
  </rcc>
  <rcc rId="2081" sId="1">
    <oc r="R144" t="inlineStr">
      <is>
        <t>В связи с эпидемией все спортивные объекты закрыты.</t>
      </is>
    </oc>
    <nc r="R144"/>
  </rcc>
  <rcc rId="2082" sId="1">
    <oc r="R142" t="inlineStr">
      <is>
        <t>В связи с эпидемией все спортивные объекты закрыты.</t>
      </is>
    </oc>
    <nc r="R142"/>
  </rcc>
  <rcv guid="{0CCC334F-A139-4164-902F-4CBEBAD64F14}" action="delete"/>
  <rdn rId="0" localSheetId="1" customView="1" name="Z_0CCC334F_A139_4164_902F_4CBEBAD64F14_.wvu.PrintTitles" hidden="1" oldHidden="1">
    <formula>'все целевые показатели'!$1:$3</formula>
    <oldFormula>'все целевые показатели'!$1:$3</oldFormula>
  </rdn>
  <rdn rId="0" localSheetId="1" customView="1" name="Z_0CCC334F_A139_4164_902F_4CBEBAD64F14_.wvu.FilterData" hidden="1" oldHidden="1">
    <formula>'все целевые показатели'!$B$1:$B$240</formula>
    <oldFormula>'все целевые показатели'!$B$1:$B$240</oldFormula>
  </rdn>
  <rdn rId="0" localSheetId="2" customView="1" name="Z_0CCC334F_A139_4164_902F_4CBEBAD64F14_.wvu.PrintArea" hidden="1" oldHidden="1">
    <formula>'по Указу Президента'!$A$1:$AK$39</formula>
    <oldFormula>'по Указу Президента'!$A$1:$AK$39</oldFormula>
  </rdn>
  <rdn rId="0" localSheetId="2" customView="1" name="Z_0CCC334F_A139_4164_902F_4CBEBAD64F14_.wvu.PrintTitles" hidden="1" oldHidden="1">
    <formula>'по Указу Президента'!$4:$5</formula>
    <oldFormula>'по Указу Президента'!$4:$5</oldFormula>
  </rdn>
  <rdn rId="0" localSheetId="2" customView="1" name="Z_0CCC334F_A139_4164_902F_4CBEBAD64F14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CCC334F_A139_4164_902F_4CBEBAD64F14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CCC334F-A139-4164-902F-4CBEBAD64F1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0" sId="1">
    <oc r="G31">
      <v>1</v>
    </oc>
    <nc r="G31" t="inlineStr">
      <is>
        <t>-</t>
      </is>
    </nc>
  </rcc>
  <rcc rId="1781" sId="1">
    <oc r="H31">
      <v>1</v>
    </oc>
    <nc r="H31" t="inlineStr">
      <is>
        <t>-</t>
      </is>
    </nc>
  </rcc>
  <rcc rId="1782" sId="1">
    <oc r="I31">
      <v>1</v>
    </oc>
    <nc r="I31" t="inlineStr">
      <is>
        <t>-</t>
      </is>
    </nc>
  </rcc>
  <rcc rId="1783" sId="1">
    <oc r="J31">
      <v>1</v>
    </oc>
    <nc r="J31" t="inlineStr">
      <is>
        <t>-</t>
      </is>
    </nc>
  </rcc>
  <rcc rId="1784" sId="1">
    <oc r="K31">
      <v>1</v>
    </oc>
    <nc r="K31" t="inlineStr">
      <is>
        <t>-</t>
      </is>
    </nc>
  </rcc>
  <rcc rId="1785" sId="1" odxf="1" dxf="1">
    <nc r="M32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86" sId="1">
    <oc r="F32">
      <v>87.27</v>
    </oc>
    <nc r="F32" t="inlineStr">
      <is>
        <t>-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9" sId="1">
    <nc r="M153">
      <v>100</v>
    </nc>
  </rcc>
  <rcc rId="2090" sId="1">
    <nc r="N153">
      <v>100</v>
    </nc>
  </rcc>
  <rcc rId="2091" sId="1" odxf="1" dxf="1" numFmtId="4">
    <nc r="M155">
      <v>99.18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cc rId="2092" sId="1" odxf="1" dxf="1" numFmtId="4">
    <nc r="N155">
      <v>99.32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fmt sheetId="1" sqref="O155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P155" start="0" length="0">
    <dxf>
      <font>
        <b val="0"/>
        <sz val="12"/>
        <name val="Times New Roman"/>
        <scheme val="none"/>
      </font>
      <numFmt numFmtId="165" formatCode="0.0"/>
      <alignment vertical="top" textRotation="0" wrapText="1" readingOrder="0"/>
    </dxf>
  </rfmt>
  <rfmt sheetId="1" sqref="Q155" start="0" length="0">
    <dxf>
      <numFmt numFmtId="165" formatCode="0.0"/>
    </dxf>
  </rfmt>
  <rcc rId="2093" sId="1" odxf="1" dxf="1" numFmtId="4">
    <nc r="M156">
      <v>0.42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cc rId="2094" sId="1" odxf="1" dxf="1" numFmtId="4">
    <nc r="N156">
      <v>2.5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fmt sheetId="1" sqref="O156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P156" start="0" length="0">
    <dxf>
      <font>
        <b val="0"/>
        <sz val="12"/>
        <name val="Times New Roman"/>
        <scheme val="none"/>
      </font>
      <numFmt numFmtId="165" formatCode="0.0"/>
      <alignment vertical="top" textRotation="0" wrapText="1" readingOrder="0"/>
    </dxf>
  </rfmt>
  <rfmt sheetId="1" sqref="Q156" start="0" length="0">
    <dxf>
      <numFmt numFmtId="165" formatCode="0.0"/>
    </dxf>
  </rfmt>
  <rfmt sheetId="1" sqref="M157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N157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O157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P157" start="0" length="0">
    <dxf>
      <font>
        <b val="0"/>
        <sz val="12"/>
        <name val="Times New Roman"/>
        <scheme val="none"/>
      </font>
      <numFmt numFmtId="165" formatCode="0.0"/>
      <alignment vertical="top" textRotation="0" wrapText="1" readingOrder="0"/>
    </dxf>
  </rfmt>
  <rfmt sheetId="1" sqref="Q157" start="0" length="0">
    <dxf>
      <numFmt numFmtId="165" formatCode="0.0"/>
    </dxf>
  </rfmt>
  <rcc rId="2095" sId="1" odxf="1" dxf="1">
    <nc r="N163">
      <v>0</v>
    </nc>
    <ndxf>
      <font>
        <b val="0"/>
        <sz val="12"/>
        <name val="Times New Roman"/>
        <scheme val="none"/>
      </font>
      <alignment vertical="top" textRotation="0" readingOrder="0"/>
    </ndxf>
  </rcc>
  <rcc rId="2096" sId="1" odxf="1" dxf="1">
    <nc r="O163">
      <v>0</v>
    </nc>
    <ndxf>
      <font>
        <b val="0"/>
        <sz val="12"/>
        <name val="Times New Roman"/>
        <scheme val="none"/>
      </font>
      <alignment vertical="top" textRotation="0" readingOrder="0"/>
    </ndxf>
  </rcc>
  <rfmt sheetId="1" sqref="P163" start="0" length="0">
    <dxf>
      <font>
        <b val="0"/>
        <sz val="12"/>
        <name val="Times New Roman"/>
        <scheme val="none"/>
      </font>
      <alignment vertical="top" textRotation="0" wrapText="1" readingOrder="0"/>
    </dxf>
  </rfmt>
  <rcc rId="2097" sId="1" odxf="1" dxf="1">
    <nc r="N164">
      <v>0</v>
    </nc>
    <ndxf>
      <font>
        <b val="0"/>
        <sz val="12"/>
        <name val="Times New Roman"/>
        <scheme val="none"/>
      </font>
      <alignment vertical="top" textRotation="0" readingOrder="0"/>
    </ndxf>
  </rcc>
  <rcc rId="2098" sId="1" odxf="1" dxf="1">
    <nc r="O164">
      <v>0</v>
    </nc>
    <ndxf>
      <font>
        <b val="0"/>
        <sz val="12"/>
        <name val="Times New Roman"/>
        <scheme val="none"/>
      </font>
      <alignment vertical="top" textRotation="0" readingOrder="0"/>
    </ndxf>
  </rcc>
  <rdn rId="0" localSheetId="1" customView="1" name="Z_4E0D83F6_5920_42AF_A934_9127831F8C28_.wvu.PrintTitles" hidden="1" oldHidden="1">
    <formula>'все целевые показатели'!$1:$3</formula>
  </rdn>
  <rdn rId="0" localSheetId="1" customView="1" name="Z_4E0D83F6_5920_42AF_A934_9127831F8C28_.wvu.FilterData" hidden="1" oldHidden="1">
    <formula>'все целевые показатели'!$B$1:$B$240</formula>
  </rdn>
  <rdn rId="0" localSheetId="2" customView="1" name="Z_4E0D83F6_5920_42AF_A934_9127831F8C28_.wvu.PrintArea" hidden="1" oldHidden="1">
    <formula>'по Указу Президента'!$A$1:$AK$39</formula>
  </rdn>
  <rdn rId="0" localSheetId="2" customView="1" name="Z_4E0D83F6_5920_42AF_A934_9127831F8C28_.wvu.PrintTitles" hidden="1" oldHidden="1">
    <formula>'по Указу Президента'!$4:$5</formula>
  </rdn>
  <rdn rId="0" localSheetId="2" customView="1" name="Z_4E0D83F6_5920_42AF_A934_9127831F8C28_.wvu.Rows" hidden="1" oldHidden="1">
    <formula>'по Указу Президента'!$6:$6,'по Указу Президента'!$32:$32,'по Указу Президента'!$35:$35</formula>
  </rdn>
  <rdn rId="0" localSheetId="2" customView="1" name="Z_4E0D83F6_5920_42AF_A934_9127831F8C28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</rdn>
  <rcv guid="{4E0D83F6-5920-42AF-A934-9127831F8C28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5" sId="1">
    <nc r="N121">
      <v>100</v>
    </nc>
  </rcc>
  <rcc rId="2106" sId="1" odxf="1" dxf="1">
    <nc r="N122">
      <v>100</v>
    </nc>
    <odxf/>
    <ndxf/>
  </rcc>
  <rcc rId="2107" sId="1" odxf="1" dxf="1">
    <nc r="N123">
      <v>93.6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08" sId="1" odxf="1" dxf="1">
    <nc r="N124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09" sId="1">
    <nc r="N119">
      <v>100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3">
    <dxf>
      <fill>
        <patternFill patternType="solid">
          <bgColor theme="0" tint="-0.249977111117893"/>
        </patternFill>
      </fill>
    </dxf>
  </rfmt>
  <rcc rId="2110" sId="1">
    <nc r="N139">
      <v>120.2</v>
    </nc>
  </rcc>
  <rcc rId="2111" sId="1">
    <nc r="N140">
      <v>91</v>
    </nc>
  </rcc>
  <rcv guid="{9CA57FEE-3225-43BE-8D88-A86E62ED5930}" action="delete"/>
  <rdn rId="0" localSheetId="1" customView="1" name="Z_9CA57FEE_3225_43BE_8D88_A86E62ED5930_.wvu.PrintTitles" hidden="1" oldHidden="1">
    <formula>'все целевые показатели'!$1:$3</formula>
    <oldFormula>'все целевые показатели'!$1:$3</oldFormula>
  </rdn>
  <rdn rId="0" localSheetId="1" customView="1" name="Z_9CA57FEE_3225_43BE_8D88_A86E62ED5930_.wvu.FilterData" hidden="1" oldHidden="1">
    <formula>'все целевые показатели'!$B$1:$B$240</formula>
    <oldFormula>'все целевые показатели'!$B$1:$B$240</oldFormula>
  </rdn>
  <rdn rId="0" localSheetId="2" customView="1" name="Z_9CA57FEE_3225_43BE_8D88_A86E62ED5930_.wvu.PrintArea" hidden="1" oldHidden="1">
    <formula>'по Указу Президента'!$A$1:$AK$39</formula>
    <oldFormula>'по Указу Президента'!$A$1:$AK$39</oldFormula>
  </rdn>
  <rdn rId="0" localSheetId="2" customView="1" name="Z_9CA57FEE_3225_43BE_8D88_A86E62ED5930_.wvu.PrintTitles" hidden="1" oldHidden="1">
    <formula>'по Указу Президента'!$4:$5</formula>
    <oldFormula>'по Указу Президента'!$4:$5</oldFormula>
  </rdn>
  <rdn rId="0" localSheetId="2" customView="1" name="Z_9CA57FEE_3225_43BE_8D88_A86E62ED593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9CA57FEE_3225_43BE_8D88_A86E62ED593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9CA57FEE-3225-43BE-8D88-A86E62ED5930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8" sId="1">
    <nc r="N120">
      <v>90.35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9" sId="1" numFmtId="4">
    <nc r="N157">
      <v>2.9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0" sId="1" odxf="1" dxf="1">
    <nc r="N29" t="inlineStr">
      <is>
        <t>-</t>
      </is>
    </nc>
    <odxf/>
    <ndxf/>
  </rcc>
  <rcc rId="2121" sId="1" odxf="1" dxf="1">
    <nc r="N30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2122" sId="1" odxf="1" dxf="1">
    <nc r="N31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2123" sId="1">
    <nc r="N32">
      <v>1</v>
    </nc>
  </rcc>
  <rcc rId="2124" sId="1" odxf="1" dxf="1">
    <nc r="N33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5" sId="1" odxf="1" dxf="1">
    <nc r="N34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6" sId="1">
    <nc r="N35">
      <v>2.72</v>
    </nc>
  </rcc>
  <rcc rId="2127" sId="1">
    <nc r="N37">
      <v>8</v>
    </nc>
  </rcc>
  <rcc rId="2128" sId="1">
    <nc r="N38">
      <v>2.69</v>
    </nc>
  </rcc>
  <rcc rId="2129" sId="1">
    <nc r="N39">
      <v>2.69</v>
    </nc>
  </rcc>
  <rcc rId="2130" sId="1" odxf="1" dxf="1">
    <nc r="N4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1" sId="1" odxf="1" dxf="1">
    <nc r="N4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2" sId="1" odxf="1" dxf="1">
    <nc r="N42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3" sId="1" odxf="1" dxf="1">
    <nc r="N43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4" sId="1" odxf="1" dxf="1">
    <nc r="N44">
      <v>91.733000000000004</v>
    </nc>
    <odxf/>
    <ndxf/>
  </rcc>
  <rcc rId="2135" sId="1" odxf="1" dxf="1">
    <nc r="N45">
      <v>5.75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6" sId="1">
    <nc r="N46">
      <v>38</v>
    </nc>
  </rcc>
  <rcc rId="2137" sId="1">
    <nc r="N47" t="inlineStr">
      <is>
        <t>-</t>
      </is>
    </nc>
  </rcc>
  <rcc rId="2138" sId="1">
    <nc r="N48" t="inlineStr">
      <is>
        <t>-</t>
      </is>
    </nc>
  </rcc>
  <rcc rId="2139" sId="1">
    <nc r="N49" t="inlineStr">
      <is>
        <t>-</t>
      </is>
    </nc>
  </rcc>
  <rcc rId="2140" sId="1">
    <nc r="N50">
      <v>33</v>
    </nc>
  </rcc>
  <rcc rId="2141" sId="1">
    <nc r="N51">
      <v>4</v>
    </nc>
  </rcc>
  <rcc rId="2142" sId="1">
    <nc r="N52" t="inlineStr">
      <is>
        <t>-</t>
      </is>
    </nc>
  </rcc>
  <rcc rId="2143" sId="1">
    <nc r="N53">
      <v>13</v>
    </nc>
  </rcc>
  <rcc rId="2144" sId="1">
    <nc r="N54">
      <v>100</v>
    </nc>
  </rcc>
  <rcc rId="2145" sId="1">
    <nc r="N55" t="inlineStr">
      <is>
        <t>-</t>
      </is>
    </nc>
  </rcc>
  <rcc rId="2146" sId="1">
    <nc r="N57">
      <v>15</v>
    </nc>
  </rcc>
  <rcc rId="2147" sId="1" odxf="1" dxf="1">
    <nc r="N58" t="inlineStr">
      <is>
        <t>-</t>
      </is>
    </nc>
    <odxf/>
    <ndxf/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показатели'!$B$1:$B$240</formula>
    <oldFormula>'все целевые показатели'!$B$1:$B$240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54" start="0" length="0">
    <dxf>
      <numFmt numFmtId="165" formatCode="0.0"/>
      <alignment vertical="top" textRotation="0" readingOrder="0"/>
    </dxf>
  </rfmt>
  <rfmt sheetId="1" sqref="N154" start="0" length="0">
    <dxf>
      <numFmt numFmtId="165" formatCode="0.0"/>
      <alignment vertical="top" textRotation="0" readingOrder="0"/>
    </dxf>
  </rfmt>
  <rcc rId="2154" sId="1">
    <nc r="M154" t="inlineStr">
      <is>
        <t>-</t>
      </is>
    </nc>
  </rcc>
  <rcc rId="2155" sId="1">
    <nc r="N154" t="inlineStr">
      <is>
        <t>-</t>
      </is>
    </nc>
  </rcc>
  <rcc rId="2156" sId="1" odxf="1" dxf="1">
    <nc r="N158">
      <v>1606</v>
    </nc>
    <ndxf>
      <font>
        <b val="0"/>
        <sz val="12"/>
        <name val="Times New Roman"/>
        <scheme val="none"/>
      </font>
      <alignment vertical="top" textRotation="0" readingOrder="0"/>
    </ndxf>
  </rcc>
  <rfmt sheetId="1" sqref="O158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58" start="0" length="0">
    <dxf>
      <font>
        <b val="0"/>
        <sz val="12"/>
        <name val="Times New Roman"/>
        <scheme val="none"/>
      </font>
      <alignment vertical="top" textRotation="0" wrapText="1" readingOrder="0"/>
    </dxf>
  </rfmt>
  <rfmt sheetId="1" sqref="N159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O159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59" start="0" length="0">
    <dxf>
      <font>
        <b val="0"/>
        <sz val="12"/>
        <name val="Times New Roman"/>
        <scheme val="none"/>
      </font>
      <alignment vertical="top" textRotation="0" wrapText="1" readingOrder="0"/>
    </dxf>
  </rfmt>
  <rfmt sheetId="1" sqref="N160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O160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60" start="0" length="0">
    <dxf>
      <font>
        <b val="0"/>
        <sz val="12"/>
        <name val="Times New Roman"/>
        <scheme val="none"/>
      </font>
      <alignment vertical="top" textRotation="0" wrapText="1" readingOrder="0"/>
    </dxf>
  </rfmt>
  <rcc rId="2157" sId="1">
    <nc r="N159">
      <v>235.1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8" sId="1" odxf="1" dxf="1">
    <nc r="N71">
      <v>696.46600000000001</v>
    </nc>
    <odxf/>
    <ndxf/>
  </rcc>
  <rcc rId="2159" sId="1" odxf="1" dxf="1">
    <nc r="N72">
      <v>3.25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60" sId="1" odxf="1" dxf="1">
    <nc r="N73">
      <v>3289000</v>
    </nc>
    <odxf/>
    <ndxf/>
  </rcc>
  <rcc rId="2161" sId="1" odxf="1" dxf="1">
    <nc r="N74">
      <v>88.5</v>
    </nc>
    <odxf/>
    <ndxf/>
  </rcc>
  <rcc rId="2162" sId="1" odxf="1" dxf="1">
    <nc r="N75">
      <v>100</v>
    </nc>
    <odxf/>
    <ndxf/>
  </rcc>
  <rcc rId="2163" sId="1" odxf="1" dxf="1">
    <nc r="N76">
      <v>100</v>
    </nc>
    <odxf/>
    <ndxf/>
  </rcc>
  <rcc rId="2164" sId="1" odxf="1" dxf="1">
    <nc r="N7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65" sId="1" odxf="1" dxf="1">
    <nc r="N78">
      <v>100</v>
    </nc>
    <odxf/>
    <ndxf/>
  </rcc>
  <rcc rId="2166" sId="1" odxf="1" dxf="1">
    <nc r="N79">
      <v>100</v>
    </nc>
    <odxf/>
    <ndxf/>
  </rcc>
  <rcc rId="2167" sId="1">
    <nc r="N80">
      <v>438</v>
    </nc>
  </rcc>
  <rcc rId="2168" sId="1" odxf="1" dxf="1">
    <nc r="N8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69" sId="1" odxf="1" dxf="1">
    <nc r="N82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m rId="2170" sheetId="1" source="M86" destination="N86" sourceSheetId="1">
    <rfmt sheetId="1" sqref="N8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171" sId="1" odxf="1" dxf="1">
    <nc r="M86" t="inlineStr">
      <is>
        <t>-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" sId="1">
    <oc r="E83">
      <v>0</v>
    </oc>
    <nc r="E83">
      <v>7</v>
    </nc>
  </rcc>
  <rcc rId="2173" sId="1">
    <oc r="E84">
      <v>0</v>
    </oc>
    <nc r="E84">
      <v>5</v>
    </nc>
  </rcc>
  <rrc rId="2174" sId="1" ref="A85:XFD85" action="insertRow"/>
  <rrc rId="2175" sId="1" ref="A85:XFD85" action="insertRow"/>
  <rcc rId="2176" sId="1">
    <nc r="C85" t="inlineStr">
      <is>
        <t>объект</t>
      </is>
    </nc>
  </rcc>
  <rcc rId="2177" sId="1">
    <nc r="C86" t="inlineStr">
      <is>
        <t>объект</t>
      </is>
    </nc>
  </rcc>
  <rcc rId="2178" sId="1">
    <nc r="D85">
      <v>0</v>
    </nc>
  </rcc>
  <rcc rId="2179" sId="1">
    <nc r="D86">
      <v>0</v>
    </nc>
  </rcc>
  <rcc rId="2180" sId="1">
    <nc r="B85" t="inlineStr">
      <is>
        <t>- ремонт и асфальтирование внутриквартальных проездов</t>
      </is>
    </nc>
  </rcc>
  <rcc rId="2181" sId="1">
    <nc r="E86">
      <v>1</v>
    </nc>
  </rcc>
  <rcc rId="2182" sId="1">
    <oc r="E87">
      <v>0</v>
    </oc>
    <nc r="E87">
      <v>1</v>
    </nc>
  </rcc>
  <rcc rId="2183" sId="1">
    <nc r="B86" t="inlineStr">
      <is>
        <t>реконструкция площадки для выгула собак</t>
      </is>
    </nc>
  </rcc>
  <rcc rId="2184" sId="1">
    <nc r="L86">
      <v>1</v>
    </nc>
  </rcc>
  <rcc rId="2185" sId="1">
    <nc r="M86">
      <v>1</v>
    </nc>
  </rcc>
  <rcc rId="2186" sId="1">
    <nc r="N86">
      <v>1</v>
    </nc>
  </rcc>
  <rcc rId="2187" sId="1">
    <nc r="H85" t="inlineStr">
      <is>
        <t>-</t>
      </is>
    </nc>
  </rcc>
  <rcc rId="2188" sId="1">
    <nc r="I85" t="inlineStr">
      <is>
        <t>-</t>
      </is>
    </nc>
  </rcc>
  <rcc rId="2189" sId="1">
    <nc r="J85" t="inlineStr">
      <is>
        <t>-</t>
      </is>
    </nc>
  </rcc>
  <rcc rId="2190" sId="1">
    <nc r="K85" t="inlineStr">
      <is>
        <t>-</t>
      </is>
    </nc>
  </rcc>
  <rcc rId="2191" sId="1">
    <nc r="L85" t="inlineStr">
      <is>
        <t>-</t>
      </is>
    </nc>
  </rcc>
  <rcc rId="2192" sId="1">
    <nc r="M85" t="inlineStr">
      <is>
        <t>-</t>
      </is>
    </nc>
  </rcc>
  <rcc rId="2193" sId="1" odxf="1" dxf="1">
    <nc r="N85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94" sId="1">
    <nc r="H86" t="inlineStr">
      <is>
        <t>-</t>
      </is>
    </nc>
  </rcc>
  <rcc rId="2195" sId="1">
    <nc r="I86" t="inlineStr">
      <is>
        <t>-</t>
      </is>
    </nc>
  </rcc>
  <rcc rId="2196" sId="1">
    <nc r="J86" t="inlineStr">
      <is>
        <t>-</t>
      </is>
    </nc>
  </rcc>
  <rcc rId="2197" sId="1">
    <nc r="K86" t="inlineStr">
      <is>
        <t>-</t>
      </is>
    </nc>
  </rcc>
  <rcc rId="2198" sId="1">
    <oc r="B87" t="inlineStr">
      <is>
        <t>- ремонт и асфальтирование внутриквартальных проездов</t>
      </is>
    </oc>
    <nc r="B87" t="inlineStr">
      <is>
        <t>разработка проектно-сметной документации</t>
      </is>
    </nc>
  </rcc>
  <rcc rId="2199" sId="1">
    <oc r="C87" t="inlineStr">
      <is>
        <t>объект</t>
      </is>
    </oc>
    <nc r="C87" t="inlineStr">
      <is>
        <t>комплект</t>
      </is>
    </nc>
  </rcc>
  <rcc rId="2200" sId="1" odxf="1" dxf="1">
    <nc r="N8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201" sId="1">
    <nc r="E85">
      <v>4</v>
    </nc>
  </rcc>
  <rcc rId="2202" sId="1" odxf="1" dxf="1">
    <nc r="N84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203" sId="1">
    <nc r="N83">
      <v>1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показатели'!$B$1:$B$242</formula>
    <oldFormula>'все целевые показатели'!$B$1:$B$242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63" start="0" length="0">
    <dxf>
      <alignment wrapText="1" readingOrder="0"/>
    </dxf>
  </rfmt>
  <rfmt sheetId="1" sqref="Q163" start="0" length="0">
    <dxf>
      <font>
        <b/>
        <sz val="12"/>
        <name val="Times New Roman"/>
        <scheme val="none"/>
      </font>
      <alignment vertical="center" textRotation="90" readingOrder="0"/>
    </dxf>
  </rfmt>
  <rcc rId="2210" sId="1" odxf="1" dxf="1">
    <nc r="N163">
      <v>4986</v>
    </nc>
    <ndxf>
      <font>
        <b val="0"/>
        <sz val="12"/>
        <name val="Times New Roman"/>
        <scheme val="none"/>
      </font>
      <alignment vertical="top" textRotation="0" readingOrder="0"/>
    </ndxf>
  </rcc>
  <rfmt sheetId="1" sqref="O163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63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Q163" start="0" length="0">
    <dxf>
      <font>
        <b val="0"/>
        <sz val="12"/>
        <name val="Times New Roman"/>
        <scheme val="none"/>
      </font>
      <alignment vertical="top" textRotation="0" readingOrder="0"/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1" sId="1">
    <nc r="N162">
      <v>13.49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7" sId="1" odxf="1" dxf="1">
    <oc r="G32">
      <v>87.27</v>
    </oc>
    <nc r="G32" t="inlineStr">
      <is>
        <t>-</t>
      </is>
    </nc>
    <odxf/>
    <ndxf/>
  </rcc>
  <rcc rId="1788" sId="1" odxf="1" dxf="1">
    <oc r="H32">
      <v>87.27</v>
    </oc>
    <nc r="H32" t="inlineStr">
      <is>
        <t>-</t>
      </is>
    </nc>
    <odxf/>
    <ndxf/>
  </rcc>
  <rcc rId="1789" sId="1">
    <oc r="I32">
      <v>87.27</v>
    </oc>
    <nc r="I32" t="inlineStr">
      <is>
        <t>-</t>
      </is>
    </nc>
  </rcc>
  <rcc rId="1790" sId="1">
    <oc r="J32">
      <v>87.27</v>
    </oc>
    <nc r="J32" t="inlineStr">
      <is>
        <t>-</t>
      </is>
    </nc>
  </rcc>
  <rcc rId="1791" sId="1">
    <oc r="K32">
      <v>87.27</v>
    </oc>
    <nc r="K32" t="inlineStr">
      <is>
        <t>-</t>
      </is>
    </nc>
  </rcc>
  <rcc rId="1792" sId="1">
    <oc r="F33">
      <v>26.12</v>
    </oc>
    <nc r="F33" t="inlineStr">
      <is>
        <t>-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2" sId="1" numFmtId="4">
    <nc r="N187">
      <v>79</v>
    </nc>
  </rcc>
  <rcc rId="2213" sId="1">
    <nc r="N188">
      <v>695</v>
    </nc>
  </rcc>
  <rcc rId="2214" sId="1">
    <nc r="N189">
      <v>682</v>
    </nc>
  </rcc>
  <rcc rId="2215" sId="1">
    <nc r="N190">
      <v>17.5</v>
    </nc>
  </rcc>
  <rcc rId="2216" sId="1">
    <nc r="N191">
      <v>15</v>
    </nc>
  </rcc>
  <rcc rId="2217" sId="1">
    <nc r="N192">
      <v>0</v>
    </nc>
  </rcc>
  <rcc rId="2218" sId="1">
    <nc r="N193">
      <v>0</v>
    </nc>
  </rcc>
  <rcc rId="2219" sId="1">
    <nc r="N194">
      <v>68.599999999999994</v>
    </nc>
  </rcc>
  <rcc rId="2220" sId="1">
    <nc r="N195">
      <v>94.6</v>
    </nc>
  </rcc>
  <rcc rId="2221" sId="1">
    <nc r="N196">
      <v>17.2</v>
    </nc>
  </rcc>
  <rcc rId="2222" sId="1">
    <nc r="N197">
      <v>72.8</v>
    </nc>
  </rcc>
  <rcc rId="2223" sId="1">
    <nc r="N198">
      <v>20.8</v>
    </nc>
  </rcc>
  <rcc rId="2224" sId="1">
    <nc r="N199">
      <v>1830</v>
    </nc>
  </rcc>
  <rcc rId="2225" sId="1">
    <nc r="N200">
      <v>100</v>
    </nc>
  </rcc>
  <rcc rId="2226" sId="1">
    <nc r="N201">
      <v>83.1</v>
    </nc>
  </rcc>
  <rcc rId="2227" sId="1">
    <nc r="N202">
      <v>108.1</v>
    </nc>
  </rcc>
  <rcc rId="2228" sId="1">
    <nc r="N203">
      <v>95.9</v>
    </nc>
  </rcc>
  <rcc rId="2229" sId="1">
    <nc r="N204">
      <v>1.31</v>
    </nc>
  </rcc>
  <rcc rId="2230" sId="1">
    <nc r="N205">
      <v>0</v>
    </nc>
  </rcc>
  <rcc rId="2231" sId="1">
    <nc r="N206">
      <v>0</v>
    </nc>
  </rcc>
  <rcc rId="2232" sId="1" numFmtId="4">
    <nc r="N207">
      <v>22.7</v>
    </nc>
  </rcc>
  <rcc rId="2233" sId="1" numFmtId="4">
    <nc r="N208">
      <v>31.3</v>
    </nc>
  </rcc>
  <rcc rId="2234" sId="1">
    <nc r="N210">
      <v>99</v>
    </nc>
  </rcc>
  <rcc rId="2235" sId="1">
    <nc r="N211">
      <v>15</v>
    </nc>
  </rcc>
  <rcc rId="2236" sId="1">
    <nc r="N212">
      <v>99.8</v>
    </nc>
  </rcc>
  <rcc rId="2237" sId="1">
    <nc r="N213">
      <v>0</v>
    </nc>
  </rcc>
  <rcc rId="2238" sId="1">
    <nc r="N214">
      <v>28.5</v>
    </nc>
  </rcc>
  <rcc rId="2239" sId="1">
    <nc r="N215">
      <v>15.8</v>
    </nc>
  </rcc>
  <rcc rId="2240" sId="1">
    <nc r="N216">
      <v>6.5</v>
    </nc>
  </rcc>
  <rcc rId="2241" sId="1">
    <nc r="N217">
      <v>4134</v>
    </nc>
  </rcc>
  <rcc rId="2242" sId="1">
    <nc r="N218">
      <v>0</v>
    </nc>
  </rcc>
  <rcc rId="2243" sId="1">
    <oc r="B209" t="inlineStr">
      <is>
        <t xml:space="preserve">Доля граждан, вовлеченных в добровольческую деятельность  </t>
      </is>
    </oc>
    <nc r="B209" t="inlineStr">
      <is>
        <t xml:space="preserve">Общая численность граждан, вовлечённых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 </t>
      </is>
    </nc>
  </rcc>
  <rcc rId="2244" sId="1">
    <oc r="C209" t="inlineStr">
      <is>
        <t>процент</t>
      </is>
    </oc>
    <nc r="C209" t="inlineStr">
      <is>
        <t xml:space="preserve"> млн. чел. </t>
      </is>
    </nc>
  </rcc>
  <rcc rId="2245" sId="1">
    <oc r="D209">
      <v>10</v>
    </oc>
    <nc r="D209">
      <v>5.8E-4</v>
    </nc>
  </rcc>
  <rcc rId="2246" sId="1">
    <oc r="E209">
      <v>16</v>
    </oc>
    <nc r="E209" t="inlineStr">
      <is>
        <t>0, 000617</t>
      </is>
    </nc>
  </rcc>
  <rcc rId="2247" sId="1" numFmtId="4">
    <nc r="M207">
      <v>19.5</v>
    </nc>
  </rcc>
  <rcc rId="2248" sId="1" numFmtId="4">
    <nc r="M208">
      <v>29.8</v>
    </nc>
  </rcc>
  <rcc rId="2249" sId="1">
    <nc r="C219" t="inlineStr">
      <is>
        <t>процент</t>
      </is>
    </nc>
  </rcc>
  <rcc rId="2250" sId="1">
    <nc r="D219">
      <v>1.7</v>
    </nc>
  </rcc>
  <rcc rId="2251" sId="1">
    <nc r="E219">
      <v>1.7</v>
    </nc>
  </rcc>
  <rcc rId="2252" sId="1" numFmtId="4">
    <nc r="M219">
      <v>1.7</v>
    </nc>
  </rcc>
  <rcc rId="2253" sId="1" numFmtId="4">
    <nc r="N219">
      <v>1.7</v>
    </nc>
  </rcc>
  <rcc rId="2254" sId="1">
    <nc r="A219">
      <v>178</v>
    </nc>
  </rcc>
  <rfmt sheetId="1" sqref="A219" start="0" length="0">
    <dxf>
      <border>
        <left style="thin">
          <color indexed="64"/>
        </left>
      </border>
    </dxf>
  </rfmt>
  <rfmt sheetId="1" sqref="R219" start="0" length="0">
    <dxf>
      <border>
        <right style="thin">
          <color indexed="64"/>
        </right>
      </border>
    </dxf>
  </rfmt>
  <rfmt sheetId="1" sqref="A219:R219" start="0" length="0">
    <dxf>
      <border>
        <bottom style="thin">
          <color indexed="64"/>
        </bottom>
      </border>
    </dxf>
  </rfmt>
  <rfmt sheetId="1" sqref="A219:R2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255" sId="1">
    <nc r="B219" t="inlineStr">
      <is>
    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    </is>
    </nc>
  </rcc>
  <rcc rId="2256" sId="1">
    <oc r="R194" t="inlineStr">
      <is>
        <t>Показатель расчитывается по учебным годам</t>
      </is>
    </oc>
    <nc r="R194" t="inlineStr">
      <is>
        <t>Показатель расчитывается по учебным годам (федеральная статистическая отчетность ОО-1). Снижение обусловлено выполнением санитарно-эпидемиологических требований с целью недопущения распространения короновирусной инфекции.</t>
      </is>
    </nc>
  </rcc>
  <rcc rId="2257" sId="1" numFmtId="4">
    <oc r="L209">
      <v>3.6</v>
    </oc>
    <nc r="L209">
      <v>2E-3</v>
    </nc>
  </rcc>
  <rcc rId="2258" sId="1" numFmtId="4">
    <nc r="M209">
      <v>2.0070000000000001E-3</v>
    </nc>
  </rcc>
  <rcc rId="2259" sId="1" numFmtId="4">
    <nc r="N209">
      <v>2.0070000000000001E-3</v>
    </nc>
  </rcc>
  <rfmt sheetId="1" sqref="M209:N209">
    <dxf>
      <numFmt numFmtId="168" formatCode="#,##0.000"/>
    </dxf>
  </rfmt>
  <rfmt sheetId="1" sqref="M209:N209">
    <dxf>
      <numFmt numFmtId="169" formatCode="#,##0.0000"/>
    </dxf>
  </rfmt>
  <rfmt sheetId="1" sqref="M209:N209">
    <dxf>
      <numFmt numFmtId="170" formatCode="#,##0.00000"/>
    </dxf>
  </rfmt>
  <rfmt sheetId="1" sqref="M209:N209">
    <dxf>
      <numFmt numFmtId="171" formatCode="#,##0.000000"/>
    </dxf>
  </rfmt>
  <rfmt sheetId="1" sqref="M209:N209">
    <dxf>
      <numFmt numFmtId="172" formatCode="#,##0.0000000"/>
    </dxf>
  </rfmt>
  <rfmt sheetId="1" sqref="M209:N209">
    <dxf>
      <numFmt numFmtId="171" formatCode="#,##0.000000"/>
    </dxf>
  </rfmt>
  <rcc rId="2260" sId="1">
    <oc r="R209" t="inlineStr">
      <is>
        <t>Отклонение в 1 % в связи с переносом ряда мероприятий на более поздний срок на основании постановления Губернатора ХМАО-Югры от 18.03.2020 №20</t>
      </is>
    </oc>
    <nc r="R209" t="inlineStr">
      <is>
        <t>Показатель изменен в проекте "Социальная активность"</t>
      </is>
    </nc>
  </rcc>
  <rcc rId="2261" sId="1">
    <nc r="R211" t="inlineStr">
      <is>
        <t>Показатель изменен постановлением Администрации города Когалыма от 23.07.2020 №1296 в связи с организацией питания для учащихся 1-4 классов за счет федерального, окружного и местного бюджетов</t>
      </is>
    </nc>
  </rcc>
  <rcc rId="2262" sId="1">
    <oc r="E211">
      <v>50</v>
    </oc>
    <nc r="E211">
      <v>25</v>
    </nc>
  </rcc>
  <rcc rId="2263" sId="1">
    <nc r="R215" t="inlineStr">
      <is>
        <t>Лицензироваана деятельность частного детского сада "Академия детства"</t>
      </is>
    </nc>
  </rcc>
  <rcc rId="2264" sId="1">
    <nc r="R219" t="inlineStr">
      <is>
        <t>Показатель включен постановлением Администрации города Когалыма от 23.07.2020 №1296</t>
      </is>
    </nc>
  </rcc>
  <rcv guid="{A2E499A3-D96B-43B9-A753-1F5CA4D04F31}" action="delete"/>
  <rdn rId="0" localSheetId="1" customView="1" name="Z_A2E499A3_D96B_43B9_A753_1F5CA4D04F31_.wvu.PrintTitles" hidden="1" oldHidden="1">
    <formula>'все целевые показатели'!$1:$3</formula>
    <oldFormula>'все целевые показатели'!$1:$3</oldFormula>
  </rdn>
  <rdn rId="0" localSheetId="1" customView="1" name="Z_A2E499A3_D96B_43B9_A753_1F5CA4D04F31_.wvu.FilterData" hidden="1" oldHidden="1">
    <formula>'все целевые показатели'!$B$1:$B$242</formula>
    <oldFormula>'все целевые показатели'!$B$1:$B$242</oldFormula>
  </rdn>
  <rdn rId="0" localSheetId="2" customView="1" name="Z_A2E499A3_D96B_43B9_A753_1F5CA4D04F31_.wvu.PrintArea" hidden="1" oldHidden="1">
    <formula>'по Указу Президента'!$A$1:$AK$39</formula>
    <oldFormula>'по Указу Президента'!$A$1:$AK$39</oldFormula>
  </rdn>
  <rdn rId="0" localSheetId="2" customView="1" name="Z_A2E499A3_D96B_43B9_A753_1F5CA4D04F31_.wvu.PrintTitles" hidden="1" oldHidden="1">
    <formula>'по Указу Президента'!$4:$5</formula>
    <oldFormula>'по Указу Президента'!$4:$5</oldFormula>
  </rdn>
  <rdn rId="0" localSheetId="2" customView="1" name="Z_A2E499A3_D96B_43B9_A753_1F5CA4D04F3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2E499A3_D96B_43B9_A753_1F5CA4D04F3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2E499A3-D96B-43B9-A753-1F5CA4D04F31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64">
    <dxf>
      <fill>
        <patternFill patternType="solid">
          <bgColor rgb="FFFFFF00"/>
        </patternFill>
      </fill>
    </dxf>
  </rfmt>
  <rcc rId="2271" sId="1">
    <oc r="O166">
      <v>0</v>
    </oc>
    <nc r="O166"/>
  </rcc>
  <rcc rId="2272" sId="1">
    <oc r="O165">
      <v>0</v>
    </oc>
    <nc r="O165"/>
  </rcc>
  <rcv guid="{4E0D83F6-5920-42AF-A934-9127831F8C28}" action="delete"/>
  <rdn rId="0" localSheetId="1" customView="1" name="Z_4E0D83F6_5920_42AF_A934_9127831F8C28_.wvu.PrintTitles" hidden="1" oldHidden="1">
    <formula>'все целевые показатели'!$1:$3</formula>
    <oldFormula>'все целевые показатели'!$1:$3</oldFormula>
  </rdn>
  <rdn rId="0" localSheetId="1" customView="1" name="Z_4E0D83F6_5920_42AF_A934_9127831F8C28_.wvu.FilterData" hidden="1" oldHidden="1">
    <formula>'все целевые показатели'!$B$1:$B$242</formula>
    <oldFormula>'все целевые показатели'!$B$1:$B$242</oldFormula>
  </rdn>
  <rdn rId="0" localSheetId="2" customView="1" name="Z_4E0D83F6_5920_42AF_A934_9127831F8C28_.wvu.PrintArea" hidden="1" oldHidden="1">
    <formula>'по Указу Президента'!$A$1:$AK$39</formula>
    <oldFormula>'по Указу Президента'!$A$1:$AK$39</oldFormula>
  </rdn>
  <rdn rId="0" localSheetId="2" customView="1" name="Z_4E0D83F6_5920_42AF_A934_9127831F8C28_.wvu.PrintTitles" hidden="1" oldHidden="1">
    <formula>'по Указу Президента'!$4:$5</formula>
    <oldFormula>'по Указу Президента'!$4:$5</oldFormula>
  </rdn>
  <rdn rId="0" localSheetId="2" customView="1" name="Z_4E0D83F6_5920_42AF_A934_9127831F8C28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4E0D83F6_5920_42AF_A934_9127831F8C28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4E0D83F6-5920-42AF-A934-9127831F8C28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164">
    <dxf>
      <fill>
        <patternFill patternType="solid">
          <bgColor rgb="FFFFFF00"/>
        </patternFill>
      </fill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79" sId="1">
    <oc r="B211" t="inlineStr">
      <is>
        <t xml:space="preserve">Доля обучающихся общеобразовательных организаций, обеспеченных горячим завтраком с привлечением родительских средств </t>
      </is>
    </oc>
    <nc r="B211" t="inlineStr">
      <is>
        <t xml:space="preserve">Доля обучающихся 5-11 классов общеобразовательных организаций, обеспеченных горячим завтраком с привлечением родительских средств </t>
      </is>
    </nc>
  </rcc>
  <rcc rId="2280" sId="1">
    <oc r="N211">
      <v>15</v>
    </oc>
    <nc r="N211">
      <v>29</v>
    </nc>
  </rcc>
  <rcv guid="{A2E499A3-D96B-43B9-A753-1F5CA4D04F31}" action="delete"/>
  <rdn rId="0" localSheetId="1" customView="1" name="Z_A2E499A3_D96B_43B9_A753_1F5CA4D04F31_.wvu.PrintTitles" hidden="1" oldHidden="1">
    <formula>'все целевые показатели'!$1:$3</formula>
    <oldFormula>'все целевые показатели'!$1:$3</oldFormula>
  </rdn>
  <rdn rId="0" localSheetId="1" customView="1" name="Z_A2E499A3_D96B_43B9_A753_1F5CA4D04F31_.wvu.FilterData" hidden="1" oldHidden="1">
    <formula>'все целевые показатели'!$B$1:$B$242</formula>
    <oldFormula>'все целевые показатели'!$B$1:$B$242</oldFormula>
  </rdn>
  <rdn rId="0" localSheetId="2" customView="1" name="Z_A2E499A3_D96B_43B9_A753_1F5CA4D04F31_.wvu.PrintArea" hidden="1" oldHidden="1">
    <formula>'по Указу Президента'!$A$1:$AK$39</formula>
    <oldFormula>'по Указу Президента'!$A$1:$AK$39</oldFormula>
  </rdn>
  <rdn rId="0" localSheetId="2" customView="1" name="Z_A2E499A3_D96B_43B9_A753_1F5CA4D04F31_.wvu.PrintTitles" hidden="1" oldHidden="1">
    <formula>'по Указу Президента'!$4:$5</formula>
    <oldFormula>'по Указу Президента'!$4:$5</oldFormula>
  </rdn>
  <rdn rId="0" localSheetId="2" customView="1" name="Z_A2E499A3_D96B_43B9_A753_1F5CA4D04F3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2E499A3_D96B_43B9_A753_1F5CA4D04F3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2E499A3-D96B-43B9-A753-1F5CA4D04F31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64" start="0" length="0">
    <dxf>
      <font>
        <b val="0"/>
        <sz val="12"/>
        <name val="Times New Roman"/>
        <scheme val="none"/>
      </font>
      <fill>
        <patternFill patternType="none">
          <bgColor indexed="65"/>
        </patternFill>
      </fill>
      <alignment vertical="top" textRotation="0" readingOrder="0"/>
    </dxf>
  </rfmt>
  <rfmt sheetId="1" sqref="O164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64" start="0" length="0">
    <dxf>
      <font>
        <b val="0"/>
        <sz val="12"/>
        <name val="Times New Roman"/>
        <scheme val="none"/>
      </font>
      <alignment vertical="top" textRotation="0" wrapText="1" readingOrder="0"/>
    </dxf>
  </rfmt>
  <rfmt sheetId="1" sqref="Q164" start="0" length="0">
    <dxf/>
  </rfmt>
  <rcc rId="2287" sId="1">
    <oc r="R164" t="inlineStr">
      <is>
        <t>Значение по показателю рассчитывается один раз в квартал с нарастающим итогом.
По итогам 1 полугодия 2020 года произошло снижение налога на совокупный доход по отношению к аналогичному периоду 2019 года на 13 322,3 тыс. рублей.</t>
      </is>
    </oc>
    <nc r="R164" t="inlineStr">
      <is>
        <t>Значение по показателю рассчитывается один раз в квартал с нарастающим итогом.
За январь-сентябрь 2020 года произошло снижение налога на совокупный доход по отношению к аналогичному периоду 2019 года на 14 024,3 тыс. рублей.</t>
      </is>
    </nc>
  </rcc>
  <rcc rId="2288" sId="1">
    <nc r="N164">
      <v>-10.199999999999999</v>
    </nc>
  </rcc>
  <rfmt sheetId="1" sqref="R164">
    <dxf>
      <fill>
        <patternFill patternType="none">
          <bgColor auto="1"/>
        </patternFill>
      </fill>
    </dxf>
  </rfmt>
  <rcv guid="{4E0D83F6-5920-42AF-A934-9127831F8C28}" action="delete"/>
  <rdn rId="0" localSheetId="1" customView="1" name="Z_4E0D83F6_5920_42AF_A934_9127831F8C28_.wvu.PrintTitles" hidden="1" oldHidden="1">
    <formula>'все целевые показатели'!$1:$3</formula>
    <oldFormula>'все целевые показатели'!$1:$3</oldFormula>
  </rdn>
  <rdn rId="0" localSheetId="1" customView="1" name="Z_4E0D83F6_5920_42AF_A934_9127831F8C28_.wvu.FilterData" hidden="1" oldHidden="1">
    <formula>'все целевые показатели'!$B$1:$B$242</formula>
    <oldFormula>'все целевые показатели'!$B$1:$B$242</oldFormula>
  </rdn>
  <rdn rId="0" localSheetId="2" customView="1" name="Z_4E0D83F6_5920_42AF_A934_9127831F8C28_.wvu.PrintArea" hidden="1" oldHidden="1">
    <formula>'по Указу Президента'!$A$1:$AK$39</formula>
    <oldFormula>'по Указу Президента'!$A$1:$AK$39</oldFormula>
  </rdn>
  <rdn rId="0" localSheetId="2" customView="1" name="Z_4E0D83F6_5920_42AF_A934_9127831F8C28_.wvu.PrintTitles" hidden="1" oldHidden="1">
    <formula>'по Указу Президента'!$4:$5</formula>
    <oldFormula>'по Указу Президента'!$4:$5</oldFormula>
  </rdn>
  <rdn rId="0" localSheetId="2" customView="1" name="Z_4E0D83F6_5920_42AF_A934_9127831F8C28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4E0D83F6_5920_42AF_A934_9127831F8C28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4E0D83F6-5920-42AF-A934-9127831F8C28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5" sId="1">
    <oc r="N42" t="inlineStr">
      <is>
        <t>-</t>
      </is>
    </oc>
    <nc r="N42">
      <v>1</v>
    </nc>
  </rcc>
  <rcc rId="2296" sId="1">
    <oc r="N43" t="inlineStr">
      <is>
        <t>-</t>
      </is>
    </oc>
    <nc r="N43">
      <v>1.024</v>
    </nc>
  </rcc>
  <rcc rId="2297" sId="1">
    <oc r="A59" t="inlineStr">
      <is>
        <t xml:space="preserve">Муниципальная программа "Развитие жилищно - коммунального комплексаи повышение энергетической эффективности в городе Когалыме" (ред. пост.от 28.05.2019 №1129) </t>
      </is>
    </oc>
    <nc r="A59" t="inlineStr">
      <is>
        <t xml:space="preserve">Муниципальная программа "Развитие жилищно - коммунального комплекса и повышение энергетической эффективности в городе Когалыме" (ред. пост.от 28.05.2019 №1129) </t>
      </is>
    </nc>
  </rcc>
  <rcc rId="2298" sId="1">
    <nc r="N64">
      <v>849.85</v>
    </nc>
  </rcc>
  <rcc rId="2299" sId="1" odxf="1" dxf="1">
    <nc r="N65" t="inlineStr">
      <is>
        <t>-</t>
      </is>
    </nc>
    <odxf/>
    <ndxf/>
  </rcc>
  <rcc rId="2300" sId="1" odxf="1" dxf="1">
    <nc r="N63" t="inlineStr">
      <is>
        <t>-</t>
      </is>
    </nc>
    <odxf/>
    <ndxf/>
  </rcc>
  <rcc rId="2301" sId="1" odxf="1" dxf="1">
    <nc r="N60" t="inlineStr">
      <is>
        <t>-</t>
      </is>
    </nc>
    <odxf/>
    <ndxf/>
  </rcc>
  <rcc rId="2302" sId="1" odxf="1" dxf="1">
    <nc r="N61" t="inlineStr">
      <is>
        <t>-</t>
      </is>
    </nc>
    <odxf/>
    <ndxf/>
  </rcc>
  <rcc rId="2303" sId="1" odxf="1" dxf="1">
    <nc r="N62" t="inlineStr">
      <is>
        <t>-</t>
      </is>
    </nc>
    <odxf/>
    <ndxf/>
  </rcc>
  <rcc rId="2304" sId="1">
    <nc r="D67">
      <v>0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показатели'!$B$1:$B$242</formula>
    <oldFormula>'все целевые показатели'!$B$1:$B$242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1" sId="1" odxf="1" dxf="1" numFmtId="4">
    <nc r="M100">
      <v>0</v>
    </nc>
    <odxf>
      <numFmt numFmtId="0" formatCode="General"/>
    </odxf>
    <ndxf>
      <numFmt numFmtId="2" formatCode="0.00"/>
    </ndxf>
  </rcc>
  <rcc rId="2312" sId="1" odxf="1" dxf="1" numFmtId="4">
    <nc r="N100">
      <v>0</v>
    </nc>
    <odxf>
      <numFmt numFmtId="0" formatCode="General"/>
    </odxf>
    <ndxf>
      <numFmt numFmtId="2" formatCode="0.00"/>
    </ndxf>
  </rcc>
  <rcc rId="2313" sId="1" odxf="1" dxf="1">
    <nc r="M101">
      <v>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4" sId="1" odxf="1" dxf="1">
    <nc r="N101">
      <v>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5" sId="1" odxf="1" dxf="1">
    <nc r="M102">
      <v>1300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6" sId="1" odxf="1" dxf="1">
    <nc r="N102">
      <v>1300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7" sId="1">
    <oc r="D102" t="inlineStr">
      <is>
        <t>1485**</t>
      </is>
    </oc>
    <nc r="D102">
      <v>1538</v>
    </nc>
  </rcc>
  <rcc rId="2318" sId="1">
    <nc r="M103">
      <v>0</v>
    </nc>
  </rcc>
  <rcc rId="2319" sId="1">
    <nc r="N103">
      <v>0</v>
    </nc>
  </rcc>
  <rcc rId="2320" sId="1">
    <nc r="M104">
      <v>0</v>
    </nc>
  </rcc>
  <rcc rId="2321" sId="1">
    <nc r="N104">
      <v>0</v>
    </nc>
  </rcc>
  <rcc rId="2322" sId="1">
    <nc r="M105">
      <v>46</v>
    </nc>
  </rcc>
  <rcc rId="2323" sId="1">
    <nc r="N105">
      <v>47</v>
    </nc>
  </rcc>
  <rcc rId="2324" sId="1">
    <nc r="M106">
      <v>2E-3</v>
    </nc>
  </rcc>
  <rcc rId="2325" sId="1">
    <nc r="N106">
      <v>2E-3</v>
    </nc>
  </rcc>
  <rcc rId="2326" sId="1">
    <nc r="M107">
      <v>0</v>
    </nc>
  </rcc>
  <rcc rId="2327" sId="1">
    <nc r="N107">
      <v>0</v>
    </nc>
  </rcc>
  <rcc rId="2328" sId="1">
    <nc r="M99">
      <v>80</v>
    </nc>
  </rcc>
  <rcc rId="2329" sId="1">
    <nc r="N99">
      <v>100</v>
    </nc>
  </rcc>
  <rcc rId="2330" sId="1">
    <nc r="M98">
      <v>5.0000000000000001E-3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1" sId="1">
    <nc r="N180">
      <v>54</v>
    </nc>
  </rcc>
  <rcc rId="2332" sId="1">
    <oc r="R180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54 срочных трудовых договоров. Средства в размере 1011,53 тыс.рублей выплачены на заработную плату и налоги. </t>
      </is>
    </oc>
    <nc r="R180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54 срочных трудовых договоров. Средства в размере 1251,26 тыс.рублей выплачены на заработную плату, налоги и средства защиты. </t>
      </is>
    </nc>
  </rcc>
  <rcc rId="2333" sId="1">
    <nc r="N182">
      <v>37</v>
    </nc>
  </rcc>
  <rcc rId="2334" sId="1">
    <oc r="R182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23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941,55 тыс. рублей выплачены на заработную плату и налоги и прохождение мед.осмотров</t>
        </r>
      </is>
    </oc>
    <nc r="R182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5" sId="1">
    <oc r="R185" t="inlineStr">
      <is>
        <t>Согласно техническому заданию, реализация данного мероприятия муниципальной программы. запланирована в декабре месяце 2020 года.</t>
      </is>
    </oc>
    <nc r="R185" t="inlineStr">
      <is>
        <t>Между Когалымским центром занятости населения и МАДОУ "Золушка" заключен договор от 14.09.2020 №71 в соответствии с которым будет оснащено одно рабочее место для трудоустроенного инвалида. Денежные средства будут освоены в октябре 2020 года после поставки товара.</t>
      </is>
    </nc>
  </rcc>
  <rcc rId="2336" sId="1">
    <nc r="N185">
      <v>1</v>
    </nc>
  </rcc>
  <rcc rId="2337" sId="1">
    <oc r="R182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oc>
    <nc r="R182" t="inlineStr">
      <is>
        <r>
          <t xml:space="preserve">В реализации данного мероприятий муниципальной программы участвуют 2 соисполнителя: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nc>
  </rcc>
  <rcv guid="{FE144461-EC2E-482C-8365-89512417FA0F}" action="delete"/>
  <rdn rId="0" localSheetId="1" customView="1" name="Z_FE144461_EC2E_482C_8365_89512417FA0F_.wvu.PrintTitles" hidden="1" oldHidden="1">
    <formula>'все целевые показатели'!$1:$3</formula>
    <oldFormula>'все целевые показатели'!$1:$3</oldFormula>
  </rdn>
  <rdn rId="0" localSheetId="1" customView="1" name="Z_FE144461_EC2E_482C_8365_89512417FA0F_.wvu.FilterData" hidden="1" oldHidden="1">
    <formula>'все целевые показатели'!$B$1:$B$242</formula>
    <oldFormula>'все целевые показатели'!$B$1:$B$242</oldFormula>
  </rdn>
  <rdn rId="0" localSheetId="2" customView="1" name="Z_FE144461_EC2E_482C_8365_89512417FA0F_.wvu.PrintArea" hidden="1" oldHidden="1">
    <formula>'по Указу Президента'!$A$1:$AK$39</formula>
    <oldFormula>'по Указу Президента'!$A$1:$AK$39</oldFormula>
  </rdn>
  <rdn rId="0" localSheetId="2" customView="1" name="Z_FE144461_EC2E_482C_8365_89512417FA0F_.wvu.PrintTitles" hidden="1" oldHidden="1">
    <formula>'по Указу Президента'!$4:$5</formula>
    <oldFormula>'по Указу Президента'!$4:$5</oldFormula>
  </rdn>
  <rdn rId="0" localSheetId="2" customView="1" name="Z_FE144461_EC2E_482C_8365_89512417FA0F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FE144461_EC2E_482C_8365_89512417FA0F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FE144461-EC2E-482C-8365-89512417FA0F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4" sId="1" numFmtId="4">
    <nc r="O144">
      <v>42.1</v>
    </nc>
  </rcc>
  <rcc rId="2345" sId="1" numFmtId="4">
    <nc r="O145">
      <v>46.7</v>
    </nc>
  </rcc>
  <rcc rId="2346" sId="1" numFmtId="4">
    <nc r="O146">
      <v>27.8</v>
    </nc>
  </rcc>
  <rcc rId="2347" sId="1" numFmtId="4">
    <nc r="O147">
      <v>6.2</v>
    </nc>
  </rcc>
  <rcc rId="2348" sId="1" numFmtId="4">
    <nc r="O148">
      <v>78.5</v>
    </nc>
  </rcc>
  <rcc rId="2349" sId="1" numFmtId="4">
    <nc r="O149">
      <v>27.2</v>
    </nc>
  </rcc>
  <rcc rId="2350" sId="1" numFmtId="4">
    <nc r="O150">
      <v>3</v>
    </nc>
  </rcc>
  <rcc rId="2351" sId="1" numFmtId="4">
    <nc r="O151">
      <v>3</v>
    </nc>
  </rcc>
  <rcc rId="2352" sId="1" numFmtId="4">
    <nc r="O152">
      <v>100</v>
    </nc>
  </rcc>
  <rcc rId="2353" sId="1">
    <nc r="O153">
      <v>52.5</v>
    </nc>
  </rcc>
  <rcv guid="{0CCC334F-A139-4164-902F-4CBEBAD64F14}" action="delete"/>
  <rdn rId="0" localSheetId="1" customView="1" name="Z_0CCC334F_A139_4164_902F_4CBEBAD64F14_.wvu.PrintTitles" hidden="1" oldHidden="1">
    <formula>'все целевые показатели'!$1:$3</formula>
    <oldFormula>'все целевые показатели'!$1:$3</oldFormula>
  </rdn>
  <rdn rId="0" localSheetId="1" customView="1" name="Z_0CCC334F_A139_4164_902F_4CBEBAD64F14_.wvu.FilterData" hidden="1" oldHidden="1">
    <formula>'все целевые показатели'!$B$1:$B$242</formula>
    <oldFormula>'все целевые показатели'!$B$1:$B$242</oldFormula>
  </rdn>
  <rdn rId="0" localSheetId="2" customView="1" name="Z_0CCC334F_A139_4164_902F_4CBEBAD64F14_.wvu.PrintArea" hidden="1" oldHidden="1">
    <formula>'по Указу Президента'!$A$1:$AK$39</formula>
    <oldFormula>'по Указу Президента'!$A$1:$AK$39</oldFormula>
  </rdn>
  <rdn rId="0" localSheetId="2" customView="1" name="Z_0CCC334F_A139_4164_902F_4CBEBAD64F14_.wvu.PrintTitles" hidden="1" oldHidden="1">
    <formula>'по Указу Президента'!$4:$5</formula>
    <oldFormula>'по Указу Президента'!$4:$5</oldFormula>
  </rdn>
  <rdn rId="0" localSheetId="2" customView="1" name="Z_0CCC334F_A139_4164_902F_4CBEBAD64F14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CCC334F_A139_4164_902F_4CBEBAD64F14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CCC334F-A139-4164-902F-4CBEBAD64F1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3" sId="1" odxf="1" dxf="1">
    <oc r="G33">
      <v>26.12</v>
    </oc>
    <nc r="G33" t="inlineStr">
      <is>
        <t>-</t>
      </is>
    </nc>
    <odxf/>
    <ndxf/>
  </rcc>
  <rcc rId="1794" sId="1" odxf="1" dxf="1">
    <oc r="H33">
      <v>26.12</v>
    </oc>
    <nc r="H33" t="inlineStr">
      <is>
        <t>-</t>
      </is>
    </nc>
    <odxf/>
    <ndxf/>
  </rcc>
  <rcc rId="1795" sId="1">
    <oc r="I33">
      <v>26.12</v>
    </oc>
    <nc r="I33" t="inlineStr">
      <is>
        <t>-</t>
      </is>
    </nc>
  </rcc>
  <rcc rId="1796" sId="1">
    <oc r="J33">
      <v>26.12</v>
    </oc>
    <nc r="J33" t="inlineStr">
      <is>
        <t>-</t>
      </is>
    </nc>
  </rcc>
  <rcc rId="1797" sId="1">
    <oc r="K33">
      <v>26.12</v>
    </oc>
    <nc r="K33" t="inlineStr">
      <is>
        <t>-</t>
      </is>
    </nc>
  </rcc>
  <rcc rId="1798" sId="1" odxf="1" dxf="1">
    <nc r="M33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99" sId="1">
    <nc r="M34" t="inlineStr">
      <is>
        <t>-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0" sId="1">
    <nc r="M116">
      <v>100</v>
    </nc>
  </rcc>
  <rcc rId="2361" sId="1">
    <nc r="N116">
      <v>100</v>
    </nc>
  </rcc>
  <rcc rId="2362" sId="1">
    <nc r="O116">
      <v>100</v>
    </nc>
  </rcc>
  <rcc rId="2363" sId="1">
    <nc r="M117" t="inlineStr">
      <is>
        <t>-</t>
      </is>
    </nc>
  </rcc>
  <rcc rId="2364" sId="1">
    <nc r="N117" t="inlineStr">
      <is>
        <t>-</t>
      </is>
    </nc>
  </rcc>
  <rcc rId="2365" sId="1">
    <nc r="O117" t="inlineStr">
      <is>
        <t>-</t>
      </is>
    </nc>
  </rcc>
  <rcc rId="2366" sId="1">
    <nc r="M118" t="inlineStr">
      <is>
        <t>-</t>
      </is>
    </nc>
  </rcc>
  <rcc rId="2367" sId="1">
    <nc r="N118" t="inlineStr">
      <is>
        <t>-</t>
      </is>
    </nc>
  </rcc>
  <rcc rId="2368" sId="1">
    <nc r="O118" t="inlineStr">
      <is>
        <t>-</t>
      </is>
    </nc>
  </rcc>
  <rcc rId="2369" sId="1">
    <nc r="M119" t="inlineStr">
      <is>
        <t>-</t>
      </is>
    </nc>
  </rcc>
  <rcc rId="2370" sId="1">
    <nc r="N119" t="inlineStr">
      <is>
        <t>-</t>
      </is>
    </nc>
  </rcc>
  <rcc rId="2371" sId="1">
    <nc r="O119" t="inlineStr">
      <is>
        <t>-</t>
      </is>
    </nc>
  </rcc>
  <rcv guid="{A1848812-FE48-4121-8DA7-07B6CCCADC0D}" action="delete"/>
  <rdn rId="0" localSheetId="1" customView="1" name="Z_A1848812_FE48_4121_8DA7_07B6CCCADC0D_.wvu.PrintTitles" hidden="1" oldHidden="1">
    <formula>'все целевые показатели'!$1:$3</formula>
    <oldFormula>'все целевые показатели'!$1:$3</oldFormula>
  </rdn>
  <rdn rId="0" localSheetId="1" customView="1" name="Z_A1848812_FE48_4121_8DA7_07B6CCCADC0D_.wvu.FilterData" hidden="1" oldHidden="1">
    <formula>'все целевые показатели'!$B$1:$B$242</formula>
    <oldFormula>'все целевые показатели'!$B$1:$B$242</oldFormula>
  </rdn>
  <rdn rId="0" localSheetId="2" customView="1" name="Z_A1848812_FE48_4121_8DA7_07B6CCCADC0D_.wvu.PrintArea" hidden="1" oldHidden="1">
    <formula>'по Указу Президента'!$A$1:$AK$39</formula>
    <oldFormula>'по Указу Президента'!$A$1:$AK$39</oldFormula>
  </rdn>
  <rdn rId="0" localSheetId="2" customView="1" name="Z_A1848812_FE48_4121_8DA7_07B6CCCADC0D_.wvu.PrintTitles" hidden="1" oldHidden="1">
    <formula>'по Указу Президента'!$4:$5</formula>
    <oldFormula>'по Указу Президента'!$4:$5</oldFormula>
  </rdn>
  <rdn rId="0" localSheetId="2" customView="1" name="Z_A1848812_FE48_4121_8DA7_07B6CCCADC0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1848812_FE48_4121_8DA7_07B6CCCADC0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1848812-FE48-4121-8DA7-07B6CCCADC0D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8" sId="1">
    <nc r="O121">
      <v>100</v>
    </nc>
  </rcc>
  <rcc rId="2379" sId="1">
    <nc r="O122">
      <v>90.35</v>
    </nc>
  </rcc>
  <rcc rId="2380" sId="1">
    <nc r="O123">
      <v>100</v>
    </nc>
  </rcc>
  <rcc rId="2381" sId="1" odxf="1" dxf="1">
    <nc r="O124">
      <v>100</v>
    </nc>
    <odxf/>
    <ndxf/>
  </rcc>
  <rcc rId="2382" sId="1" odxf="1" dxf="1">
    <nc r="O125">
      <v>93.6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83" sId="1" odxf="1" dxf="1">
    <nc r="O126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4" sId="1">
    <oc r="E29">
      <v>1</v>
    </oc>
    <nc r="E29">
      <v>6</v>
    </nc>
  </rcc>
  <rcc rId="2385" sId="1">
    <nc r="O29">
      <v>6</v>
    </nc>
  </rcc>
  <rcc rId="2386" sId="1">
    <oc r="E30">
      <v>73.33</v>
    </oc>
    <nc r="E30">
      <v>76.36</v>
    </nc>
  </rcc>
  <rcc rId="2387" sId="1">
    <nc r="O30">
      <v>76.36</v>
    </nc>
  </rcc>
  <rcc rId="2388" sId="1">
    <nc r="O32">
      <v>1</v>
    </nc>
  </rcc>
  <rcc rId="2389" sId="1">
    <oc r="E31">
      <v>57.49</v>
    </oc>
    <nc r="E31">
      <v>60.63</v>
    </nc>
  </rcc>
  <rcc rId="2390" sId="1">
    <nc r="O31">
      <v>60.63</v>
    </nc>
  </rcc>
  <rcc rId="2391" sId="1">
    <oc r="R29" t="inlineStr">
      <is>
        <t>Муниципальные контракты на выполнение мероприятий по благоустройству дворовых территорий заключен, работы ведутся, срок окончания работ - октябрь 2020</t>
      </is>
    </oc>
    <nc r="R29" t="inlineStr">
      <is>
        <t xml:space="preserve">Проведены мероприятия по благоустройству шести дворовых территорий города Когалыма:
- ул. Дружбы народов, д. 8, 10; 
- ул. Прибалтийская, д. 1, 3, 3а; 
- ул. Мира, д. 22а, 22б;
- ул. Молодежная, д. 13, 15;
- ул. Мира, д. 22в;
- ул. Прибалтийская, д. 9, д. 9а. 
</t>
      </is>
    </nc>
  </rcc>
  <rfmt sheetId="1" sqref="R29:R30">
    <dxf>
      <alignment horizontal="left" readingOrder="0"/>
    </dxf>
  </rfmt>
  <rfmt sheetId="1" sqref="R29:R30">
    <dxf>
      <alignment horizontal="center" readingOrder="0"/>
    </dxf>
  </rfmt>
  <rfmt sheetId="1" sqref="R29:R30">
    <dxf>
      <alignment horizontal="left" readingOrder="0"/>
    </dxf>
  </rfmt>
  <rcc rId="2392" sId="1" odxf="1" dxf="1">
    <nc r="O33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93" sId="1" odxf="1" dxf="1">
    <nc r="O34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94" sId="1">
    <nc r="O38">
      <v>2.69</v>
    </nc>
  </rcc>
  <rcc rId="2395" sId="1">
    <nc r="O39">
      <v>2.69</v>
    </nc>
  </rcc>
  <rcc rId="2396" sId="1" odxf="1" dxf="1">
    <nc r="O4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397" sId="1">
    <oc r="E37">
      <v>8</v>
    </oc>
    <nc r="E37">
      <v>9</v>
    </nc>
  </rcc>
  <rcc rId="2398" sId="1">
    <nc r="O37">
      <v>9</v>
    </nc>
  </rcc>
  <rcc rId="2399" sId="1">
    <oc r="E38">
      <v>2.2000000000000002</v>
    </oc>
    <nc r="E38">
      <v>2.69</v>
    </nc>
  </rcc>
  <rcc rId="2400" sId="1">
    <oc r="E39">
      <v>2.2000000000000002</v>
    </oc>
    <nc r="E39">
      <v>2.69</v>
    </nc>
  </rcc>
  <rcc rId="2401" sId="1">
    <nc r="O35">
      <v>7.49</v>
    </nc>
  </rcc>
  <rcc rId="2402" sId="1">
    <oc r="E48">
      <v>2</v>
    </oc>
    <nc r="E48">
      <v>7</v>
    </nc>
  </rcc>
  <rrc rId="2403" sId="1" ref="A56:XFD56" action="deleteRow">
    <rfmt sheetId="1" xfDxf="1" sqref="A56:XFD56" start="0" length="0"/>
    <rfmt sheetId="1" sqref="A56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56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404" sId="1" odxf="1" dxf="1">
    <nc r="O4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05" sId="1" odxf="1" dxf="1">
    <nc r="O42">
      <v>1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06" sId="1" odxf="1" dxf="1">
    <nc r="O43">
      <v>1.024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07" sId="1" odxf="1" dxf="1">
    <nc r="O44">
      <v>91.733000000000004</v>
    </nc>
    <odxf/>
    <ndxf/>
  </rcc>
  <rcc rId="2408" sId="1">
    <oc r="H45">
      <v>6.65</v>
    </oc>
    <nc r="H45">
      <v>20.95</v>
    </nc>
  </rcc>
  <rcc rId="2409" sId="1">
    <oc r="I45">
      <v>5.75</v>
    </oc>
    <nc r="I45">
      <v>26.7</v>
    </nc>
  </rcc>
  <rcc rId="2410" sId="1">
    <oc r="G45">
      <v>6.65</v>
    </oc>
    <nc r="G45">
      <v>14.3</v>
    </nc>
  </rcc>
  <rcc rId="2411" sId="1">
    <oc r="J45">
      <v>5.75</v>
    </oc>
    <nc r="J45">
      <v>32.450000000000003</v>
    </nc>
  </rcc>
  <rcc rId="2412" sId="1">
    <oc r="K45">
      <v>5.75</v>
    </oc>
    <nc r="K45">
      <v>38.200000000000003</v>
    </nc>
  </rcc>
  <rcc rId="2413" sId="1">
    <oc r="L45">
      <v>5.75</v>
    </oc>
    <nc r="L45">
      <v>43.95</v>
    </nc>
  </rcc>
  <rcc rId="2414" sId="1">
    <oc r="M45">
      <v>5.75</v>
    </oc>
    <nc r="M45">
      <v>49.7</v>
    </nc>
  </rcc>
  <rcc rId="2415" sId="1">
    <oc r="N45">
      <v>5.75</v>
    </oc>
    <nc r="N45">
      <v>55.45</v>
    </nc>
  </rcc>
  <rcc rId="2416" sId="1">
    <nc r="O45">
      <v>63.57</v>
    </nc>
  </rcc>
  <rcc rId="2417" sId="1">
    <nc r="O46">
      <v>38</v>
    </nc>
  </rcc>
  <rcc rId="2418" sId="1" odxf="1" dxf="1">
    <nc r="O49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19" sId="1">
    <nc r="O47" t="inlineStr">
      <is>
        <t>-</t>
      </is>
    </nc>
  </rcc>
  <rfmt sheetId="1" sqref="R48">
    <dxf>
      <alignment horizontal="left" readingOrder="0"/>
    </dxf>
  </rfmt>
  <rcc rId="2420" sId="1">
    <nc r="O48" t="inlineStr">
      <is>
        <t>-</t>
      </is>
    </nc>
  </rcc>
  <rcc rId="2421" sId="1">
    <nc r="R48" t="inlineStr">
      <is>
        <t>2 -переход. с 2019 года; 5 - в 2020 году : ул.Др.народов (Музей), ул.Градостроит.20 (м-н "Север"), ул. Береговая (Факел), ул.Градостроит.2, ул.Др.народов ("Дворец спорта"). Срок окончания работ - ноябрь 2020</t>
      </is>
    </nc>
  </rcc>
  <rcc rId="2422" sId="1">
    <nc r="O50">
      <v>33</v>
    </nc>
  </rcc>
  <rcc rId="2423" sId="1">
    <nc r="O51">
      <v>4</v>
    </nc>
  </rcc>
  <rcc rId="2424" sId="1">
    <nc r="O52" t="inlineStr">
      <is>
        <t>-</t>
      </is>
    </nc>
  </rcc>
  <rcc rId="2425" sId="1">
    <oc r="F53">
      <v>13</v>
    </oc>
    <nc r="F53">
      <v>14</v>
    </nc>
  </rcc>
  <rcc rId="2426" sId="1">
    <oc r="G53">
      <v>13</v>
    </oc>
    <nc r="G53">
      <v>14</v>
    </nc>
  </rcc>
  <rcc rId="2427" sId="1">
    <oc r="H53">
      <v>13</v>
    </oc>
    <nc r="H53">
      <v>14</v>
    </nc>
  </rcc>
  <rcc rId="2428" sId="1">
    <oc r="I53">
      <v>13</v>
    </oc>
    <nc r="I53">
      <v>14</v>
    </nc>
  </rcc>
  <rcc rId="2429" sId="1">
    <oc r="J53">
      <v>13</v>
    </oc>
    <nc r="J53">
      <v>14</v>
    </nc>
  </rcc>
  <rcc rId="2430" sId="1">
    <oc r="K53">
      <v>13</v>
    </oc>
    <nc r="K53">
      <v>14</v>
    </nc>
  </rcc>
  <rcc rId="2431" sId="1">
    <oc r="L53">
      <v>13</v>
    </oc>
    <nc r="L53">
      <v>14</v>
    </nc>
  </rcc>
  <rcc rId="2432" sId="1">
    <oc r="M53">
      <v>13</v>
    </oc>
    <nc r="M53">
      <v>14</v>
    </nc>
  </rcc>
  <rcc rId="2433" sId="1">
    <oc r="N53">
      <v>13</v>
    </oc>
    <nc r="N53">
      <v>14</v>
    </nc>
  </rcc>
  <rcc rId="2434" sId="1">
    <nc r="O53">
      <v>14</v>
    </nc>
  </rcc>
  <rcc rId="2435" sId="1">
    <nc r="O54">
      <v>100</v>
    </nc>
  </rcc>
  <rcc rId="2436" sId="1">
    <oc r="R55" t="inlineStr">
      <is>
        <t>Переходящий показатель с 2019 года</t>
      </is>
    </oc>
    <nc r="R55" t="inlineStr">
      <is>
        <t xml:space="preserve">На отчетную дату ведется исполнение муниципального контракта №0187300013719000162 от 02.07.2019 на выполнение работ по инженерным изысканиям и разработке проектно - сметной документации на строительство объекта на сумму 2 499,06 тыс.руб. Срок исполнения работ 27.11.2019. 
Исполнение контракта ведется с с нарушением сроков предусмотренных указанным контрактом. </t>
      </is>
    </nc>
  </rcc>
  <rcc rId="2437" sId="1" odxf="1" dxf="1">
    <nc r="O56">
      <v>15</v>
    </nc>
    <odxf/>
    <ndxf/>
  </rcc>
  <rcc rId="2438" sId="1">
    <nc r="O55" t="inlineStr">
      <is>
        <t>-</t>
      </is>
    </nc>
  </rcc>
  <rcc rId="2439" sId="1">
    <oc r="R56" t="inlineStr">
      <is>
        <t>Муниципальный контракт на выполнение работ заключен, срок окончания работ - 20.08.2020</t>
      </is>
    </oc>
    <nc r="R56" t="inlineStr">
      <is>
        <t>Муниципальный контракт на выполнение работ заключен. Работы выполнены и оплачены в полном объеме</t>
      </is>
    </nc>
  </rcc>
  <rcc rId="2440" sId="1">
    <nc r="R57" t="inlineStr">
      <is>
        <t>два автогрейдера, два трактора «Беларусь» и один фронтальный погрузчик</t>
      </is>
    </nc>
  </rcc>
  <rfmt sheetId="1" sqref="R57">
    <dxf>
      <alignment horizontal="left" readingOrder="0"/>
    </dxf>
  </rfmt>
  <rcc rId="2441" sId="1">
    <nc r="O57">
      <v>5</v>
    </nc>
  </rcc>
  <rcc rId="2442" sId="1" odxf="1" dxf="1">
    <nc r="O70">
      <v>696.46600000000001</v>
    </nc>
    <odxf/>
    <ndxf/>
  </rcc>
  <rcc rId="2443" sId="1">
    <oc r="G71">
      <v>4.01</v>
    </oc>
    <nc r="G71">
      <v>8.02</v>
    </nc>
  </rcc>
  <rcc rId="2444" sId="1">
    <oc r="H71">
      <v>4.01</v>
    </oc>
    <nc r="H71">
      <v>12.03</v>
    </nc>
  </rcc>
  <rcc rId="2445" sId="1">
    <oc r="I71">
      <v>3.25</v>
    </oc>
    <nc r="I71">
      <v>15.28</v>
    </nc>
  </rcc>
  <rcc rId="2446" sId="1">
    <oc r="J71">
      <v>3.25</v>
    </oc>
    <nc r="J71">
      <v>18.53</v>
    </nc>
  </rcc>
  <rcc rId="2447" sId="1">
    <oc r="K71">
      <v>3.25</v>
    </oc>
    <nc r="K71">
      <v>21.78</v>
    </nc>
  </rcc>
  <rcc rId="2448" sId="1">
    <oc r="L71">
      <v>3.25</v>
    </oc>
    <nc r="L71">
      <v>25.03</v>
    </nc>
  </rcc>
  <rcc rId="2449" sId="1">
    <oc r="M71">
      <v>3.25</v>
    </oc>
    <nc r="M71">
      <v>28.28</v>
    </nc>
  </rcc>
  <rcc rId="2450" sId="1">
    <oc r="N71">
      <v>3.25</v>
    </oc>
    <nc r="N71">
      <v>31.53</v>
    </nc>
  </rcc>
  <rcc rId="2451" sId="1">
    <nc r="O71">
      <v>37.03</v>
    </nc>
  </rcc>
  <rcc rId="2452" sId="1" odxf="1" dxf="1">
    <nc r="O72">
      <v>3289000</v>
    </nc>
    <odxf/>
    <ndxf/>
  </rcc>
  <rcc rId="2453" sId="1" odxf="1" dxf="1">
    <nc r="O73">
      <v>88.5</v>
    </nc>
    <odxf/>
    <ndxf/>
  </rcc>
  <rcc rId="2454" sId="1" odxf="1" dxf="1">
    <nc r="O74">
      <v>100</v>
    </nc>
    <odxf/>
    <ndxf/>
  </rcc>
  <rcc rId="2455" sId="1" odxf="1" dxf="1">
    <nc r="O75">
      <v>100</v>
    </nc>
    <odxf/>
    <ndxf/>
  </rcc>
  <rcc rId="2456" sId="1" odxf="1" dxf="1">
    <nc r="O77">
      <v>100</v>
    </nc>
    <odxf/>
    <ndxf/>
  </rcc>
  <rcc rId="2457" sId="1" odxf="1" dxf="1">
    <nc r="O78">
      <v>100</v>
    </nc>
    <odxf/>
    <ndxf/>
  </rcc>
  <rcc rId="2458" sId="1">
    <oc r="E79">
      <v>438</v>
    </oc>
    <nc r="E79">
      <v>498</v>
    </nc>
  </rcc>
  <rcc rId="2459" sId="1">
    <nc r="O79">
      <v>498</v>
    </nc>
  </rcc>
  <rcc rId="2460" sId="1" odxf="1" dxf="1">
    <nc r="O8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61" sId="1">
    <oc r="M76" t="inlineStr">
      <is>
        <t>-</t>
      </is>
    </oc>
    <nc r="M76">
      <v>1</v>
    </nc>
  </rcc>
  <rcc rId="2462" sId="1">
    <oc r="N76" t="inlineStr">
      <is>
        <t>-</t>
      </is>
    </oc>
    <nc r="N76">
      <v>1</v>
    </nc>
  </rcc>
  <rcc rId="2463" sId="1">
    <nc r="O76">
      <v>1</v>
    </nc>
  </rcc>
  <rcc rId="2464" sId="1">
    <nc r="R76" t="inlineStr">
      <is>
        <t>Установка ДИО на "Рябиновом бульваре"</t>
      </is>
    </nc>
  </rcc>
  <rfmt sheetId="1" sqref="R76" start="0" length="2147483647">
    <dxf>
      <font>
        <b val="0"/>
      </font>
    </dxf>
  </rfmt>
  <rfmt sheetId="1" sqref="R76">
    <dxf>
      <alignment horizontal="left" readingOrder="0"/>
    </dxf>
  </rfmt>
  <rcc rId="2465" sId="1">
    <oc r="E81">
      <v>1</v>
    </oc>
    <nc r="E81">
      <v>8</v>
    </nc>
  </rcc>
  <rcc rId="2466" sId="1" odxf="1" dxf="1">
    <nc r="O8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67" sId="1">
    <nc r="R81" t="inlineStr">
      <is>
        <t>ОАиГ сетевые графики не предоставлены</t>
      </is>
    </nc>
  </rcc>
  <rfmt sheetId="1" sqref="R81">
    <dxf>
      <alignment horizontal="left" readingOrder="0"/>
    </dxf>
  </rfmt>
  <rfmt sheetId="1" sqref="R81" start="0" length="2147483647">
    <dxf>
      <font>
        <b val="0"/>
      </font>
    </dxf>
  </rfmt>
  <rcc rId="2468" sId="1">
    <oc r="E84">
      <v>4</v>
    </oc>
    <nc r="E84">
      <v>0</v>
    </nc>
  </rcc>
  <rcc rId="2469" sId="1">
    <nc r="O85">
      <v>1</v>
    </nc>
  </rcc>
  <rcc rId="2470" sId="1" odxf="1" dxf="1">
    <nc r="O8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71" sId="1" odxf="1" dxf="1">
    <nc r="O84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72" sId="1">
    <oc r="E82">
      <v>7</v>
    </oc>
    <nc r="E82">
      <f>E83+E84+E85+E86</f>
    </nc>
  </rcc>
  <rcc rId="2473" sId="1">
    <nc r="O83">
      <v>2</v>
    </nc>
  </rcc>
  <rcc rId="2474" sId="1">
    <oc r="M86" t="inlineStr">
      <is>
        <t>-</t>
      </is>
    </oc>
    <nc r="M86">
      <v>1</v>
    </nc>
  </rcc>
  <rcc rId="2475" sId="1">
    <oc r="N86" t="inlineStr">
      <is>
        <t>-</t>
      </is>
    </oc>
    <nc r="N86">
      <v>1</v>
    </nc>
  </rcc>
  <rcc rId="2476" sId="1">
    <nc r="O86">
      <v>1</v>
    </nc>
  </rcc>
  <rcc rId="2477" sId="1">
    <nc r="R86" t="inlineStr">
      <is>
        <t>ПСД по объекту реконструкции "Набережная реки Ингуягун"</t>
      </is>
    </nc>
  </rcc>
  <rfmt sheetId="1" sqref="R86">
    <dxf>
      <alignment horizontal="left" readingOrder="0"/>
    </dxf>
  </rfmt>
  <rfmt sheetId="1" sqref="R86" start="0" length="2147483647">
    <dxf>
      <font>
        <b val="0"/>
      </font>
    </dxf>
  </rfmt>
  <rcc rId="2478" sId="1">
    <nc r="O82">
      <v>4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показатели'!$B$1:$B$241</formula>
    <oldFormula>'все целевые показатели'!$B$1:$B$241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5" sId="1">
    <oc r="O35">
      <v>7.49</v>
    </oc>
    <nc r="O35">
      <v>7.52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показатели'!$B$1:$B$241</formula>
    <oldFormula>'все целевые показатели'!$B$1:$B$241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2" sId="1" numFmtId="4">
    <nc r="L127">
      <v>100</v>
    </nc>
  </rcc>
  <rcc rId="2493" sId="1" numFmtId="4">
    <nc r="M127">
      <v>100</v>
    </nc>
  </rcc>
  <rcc rId="2494" sId="1" numFmtId="4">
    <nc r="N127">
      <v>100</v>
    </nc>
  </rcc>
  <rcc rId="2495" sId="1" numFmtId="4">
    <nc r="O127">
      <v>100</v>
    </nc>
  </rcc>
  <rcc rId="2496" sId="1">
    <oc r="R127" t="inlineStr">
      <is>
        <t xml:space="preserve">На 01.07.2020 года 53 приёмных родителя являются получателями вознаграждения за воспитание 69 приёмных детей (100%)  </t>
      </is>
    </oc>
    <nc r="R127" t="inlineStr">
      <is>
        <t xml:space="preserve">На 01.11.2020 года 48 приёмных родителя являются получателями вознаграждения за воспитание 62 приёмных детей (100%)  </t>
      </is>
    </nc>
  </rcc>
  <rcc rId="2497" sId="1">
    <nc r="L131">
      <v>4.0999999999999996</v>
    </nc>
  </rcc>
  <rcc rId="2498" sId="1">
    <nc r="M131">
      <v>3.73</v>
    </nc>
  </rcc>
  <rcc rId="2499" sId="1">
    <nc r="N131">
      <v>3.68</v>
    </nc>
  </rcc>
  <rcc rId="2500" sId="1">
    <nc r="O131">
      <v>3.3</v>
    </nc>
  </rcc>
  <rcv guid="{A1848812-FE48-4121-8DA7-07B6CCCADC0D}" action="delete"/>
  <rdn rId="0" localSheetId="1" customView="1" name="Z_A1848812_FE48_4121_8DA7_07B6CCCADC0D_.wvu.PrintTitles" hidden="1" oldHidden="1">
    <formula>'все целевые показатели'!$1:$3</formula>
    <oldFormula>'все целевые показатели'!$1:$3</oldFormula>
  </rdn>
  <rdn rId="0" localSheetId="1" customView="1" name="Z_A1848812_FE48_4121_8DA7_07B6CCCADC0D_.wvu.FilterData" hidden="1" oldHidden="1">
    <formula>'все целевые показатели'!$B$1:$B$241</formula>
    <oldFormula>'все целевые показатели'!$B$1:$B$241</oldFormula>
  </rdn>
  <rdn rId="0" localSheetId="2" customView="1" name="Z_A1848812_FE48_4121_8DA7_07B6CCCADC0D_.wvu.PrintArea" hidden="1" oldHidden="1">
    <formula>'по Указу Президента'!$A$1:$AK$39</formula>
    <oldFormula>'по Указу Президента'!$A$1:$AK$39</oldFormula>
  </rdn>
  <rdn rId="0" localSheetId="2" customView="1" name="Z_A1848812_FE48_4121_8DA7_07B6CCCADC0D_.wvu.PrintTitles" hidden="1" oldHidden="1">
    <formula>'по Указу Президента'!$4:$5</formula>
    <oldFormula>'по Указу Президента'!$4:$5</oldFormula>
  </rdn>
  <rdn rId="0" localSheetId="2" customView="1" name="Z_A1848812_FE48_4121_8DA7_07B6CCCADC0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1848812_FE48_4121_8DA7_07B6CCCADC0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1848812-FE48-4121-8DA7-07B6CCCADC0D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3">
    <dxf>
      <fill>
        <patternFill patternType="solid">
          <bgColor theme="0" tint="-0.14999847407452621"/>
        </patternFill>
      </fill>
    </dxf>
  </rfmt>
  <rfmt sheetId="1" sqref="N3">
    <dxf>
      <fill>
        <patternFill>
          <bgColor theme="0" tint="-0.14999847407452621"/>
        </patternFill>
      </fill>
    </dxf>
  </rfmt>
  <rcc rId="2507" sId="1">
    <nc r="O140">
      <v>116.6</v>
    </nc>
  </rcc>
  <rcc rId="2508" sId="1">
    <nc r="O141">
      <v>91.11</v>
    </nc>
  </rcc>
  <rcv guid="{9CA57FEE-3225-43BE-8D88-A86E62ED5930}" action="delete"/>
  <rdn rId="0" localSheetId="1" customView="1" name="Z_9CA57FEE_3225_43BE_8D88_A86E62ED5930_.wvu.PrintTitles" hidden="1" oldHidden="1">
    <formula>'все целевые показатели'!$1:$3</formula>
    <oldFormula>'все целевые показатели'!$1:$3</oldFormula>
  </rdn>
  <rdn rId="0" localSheetId="1" customView="1" name="Z_9CA57FEE_3225_43BE_8D88_A86E62ED5930_.wvu.FilterData" hidden="1" oldHidden="1">
    <formula>'все целевые показатели'!$B$1:$B$241</formula>
    <oldFormula>'все целевые показатели'!$B$1:$B$241</oldFormula>
  </rdn>
  <rdn rId="0" localSheetId="2" customView="1" name="Z_9CA57FEE_3225_43BE_8D88_A86E62ED5930_.wvu.PrintArea" hidden="1" oldHidden="1">
    <formula>'по Указу Президента'!$A$1:$AK$39</formula>
    <oldFormula>'по Указу Президента'!$A$1:$AK$39</oldFormula>
  </rdn>
  <rdn rId="0" localSheetId="2" customView="1" name="Z_9CA57FEE_3225_43BE_8D88_A86E62ED5930_.wvu.PrintTitles" hidden="1" oldHidden="1">
    <formula>'по Указу Президента'!$4:$5</formula>
    <oldFormula>'по Указу Президента'!$4:$5</oldFormula>
  </rdn>
  <rdn rId="0" localSheetId="2" customView="1" name="Z_9CA57FEE_3225_43BE_8D88_A86E62ED593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9CA57FEE_3225_43BE_8D88_A86E62ED593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9CA57FEE-3225-43BE-8D88-A86E62ED5930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5" sId="1">
    <oc r="E67">
      <v>0</v>
    </oc>
    <nc r="E67">
      <v>1</v>
    </nc>
  </rcc>
  <rcc rId="2516" sId="1">
    <oc r="E66">
      <v>1</v>
    </oc>
    <nc r="E66">
      <v>0</v>
    </nc>
  </rcc>
  <rm rId="2517" sheetId="1" source="R66" destination="R67" sourceSheetId="1">
    <rfmt sheetId="1" sqref="R6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518" sId="1">
    <nc r="N66" t="inlineStr">
      <is>
        <t>-</t>
      </is>
    </nc>
  </rcc>
  <rcc rId="2519" sId="1">
    <nc r="O66" t="inlineStr">
      <is>
        <t>-</t>
      </is>
    </nc>
  </rcc>
  <rcc rId="2520" sId="1">
    <nc r="N67" t="inlineStr">
      <is>
        <t>-</t>
      </is>
    </nc>
  </rcc>
  <rcc rId="2521" sId="1">
    <nc r="O67" t="inlineStr">
      <is>
        <t>-</t>
      </is>
    </nc>
  </rcc>
  <rcc rId="2522" sId="1">
    <nc r="O64" t="inlineStr">
      <is>
        <t>-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9" sId="1">
    <nc r="O62" t="inlineStr">
      <is>
        <t>-</t>
      </is>
    </nc>
  </rcc>
  <rcc rId="2530" sId="1" odxf="1" dxf="1">
    <nc r="O63">
      <v>849.85</v>
    </nc>
    <odxf/>
    <ndxf/>
  </rcc>
  <rcc rId="2531" sId="1">
    <nc r="O59" t="inlineStr">
      <is>
        <t>-</t>
      </is>
    </nc>
  </rcc>
  <rcc rId="2532" sId="1">
    <nc r="O60" t="inlineStr">
      <is>
        <t>-</t>
      </is>
    </nc>
  </rcc>
  <rcc rId="2533" sId="1">
    <nc r="O61" t="inlineStr">
      <is>
        <t>-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4" sId="1">
    <nc r="N68">
      <v>6</v>
    </nc>
  </rcc>
  <rcc rId="2535" sId="1">
    <nc r="O68" t="inlineStr">
      <is>
        <t>-</t>
      </is>
    </nc>
  </rcc>
  <rcc rId="2536" sId="1">
    <oc r="R68" t="inlineStr">
      <is>
        <t>Внесено изменение в муниципальную программу (от 23.07.2020 №1319), которое предусматривает показатель на 2020 год - 40 объектов (средства благотворительного фонда), анализ достижения указанного показателя по месяцам будет проставлен по факту исполнения работ по покраске и отделке фасадов МКД</t>
      </is>
    </oc>
    <nc r="R68"/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68">
    <dxf>
      <alignment vertical="top" readingOrder="0"/>
    </dxf>
  </rfmt>
  <rcc rId="2537" sId="1">
    <nc r="R68" t="inlineStr">
      <is>
        <t xml:space="preserve">С ООО "ЕвроСтрой" заключены контракты на выполнение работ по покраске, отделке фасадов жилых домов, находящихся на территории г.Когалыма: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ул.Др.Народов д.37; ул.Мира д.2,2Б,4А; ул.Молодежная д.24,30; ул.Бакинская д.23,35,41,47,51,53; ул.Бакинская д.59; ул.Ленинградская д.3,11,19,21,25,33,39,65, ул.Др.Народов д.29,33, ул.Югорская д.22, 24 и 38; ул.Янтарная, д.5,  ул.Мира д.34, 46; Сургутское шоссе д.1, 3, 3а, 5, 9, 11, 11а, 13, 17; ул.Градостроителей д.4, 8.                                                                                                                                                                                                                                                 По всем контрактам работы выполнены в полном объеме, расчеты завершены.      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4" sId="1">
    <nc r="K106">
      <v>2</v>
    </nc>
  </rcc>
  <rcc rId="1615" sId="1">
    <o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</is>
    </oc>
    <n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Июнь: 11.06.2020 НКО приняли участие в акции «Вода России». с 25.06.по 01.07.2020 -  общественное наблюдение за ходом Общероссийского  голосования по вопросу внесения изменений в Конституцию РФ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</is>
    </nc>
  </rcc>
  <rcv guid="{89180B11-F85F-43AB-A1AE-434D6F6400AD}" action="delete"/>
  <rdn rId="0" localSheetId="1" customView="1" name="Z_89180B11_F85F_43AB_A1AE_434D6F6400AD_.wvu.PrintTitles" hidden="1" oldHidden="1">
    <formula>'все целевые показатели'!$1:$3</formula>
    <oldFormula>'все целевые показатели'!$1:$3</oldFormula>
  </rdn>
  <rdn rId="0" localSheetId="1" customView="1" name="Z_89180B11_F85F_43AB_A1AE_434D6F6400AD_.wvu.FilterData" hidden="1" oldHidden="1">
    <formula>'все целевые показатели'!$B$1:$B$236</formula>
    <oldFormula>'все целевые показатели'!$B$1:$B$236</oldFormula>
  </rdn>
  <rdn rId="0" localSheetId="2" customView="1" name="Z_89180B11_F85F_43AB_A1AE_434D6F6400AD_.wvu.PrintArea" hidden="1" oldHidden="1">
    <formula>'по Указу Президента'!$A$1:$AK$39</formula>
    <oldFormula>'по Указу Президента'!$A$1:$AK$39</oldFormula>
  </rdn>
  <rdn rId="0" localSheetId="2" customView="1" name="Z_89180B11_F85F_43AB_A1AE_434D6F6400AD_.wvu.PrintTitles" hidden="1" oldHidden="1">
    <formula>'по Указу Президента'!$4:$5</formula>
    <oldFormula>'по Указу Президента'!$4:$5</oldFormula>
  </rdn>
  <rdn rId="0" localSheetId="2" customView="1" name="Z_89180B11_F85F_43AB_A1AE_434D6F6400A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89180B11_F85F_43AB_A1AE_434D6F6400A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89180B11-F85F-43AB-A1AE-434D6F6400AD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4" sId="1">
    <nc r="N93">
      <v>100</v>
    </nc>
  </rcc>
  <rcc rId="2545" sId="1">
    <nc r="O93">
      <v>100</v>
    </nc>
  </rcc>
  <rcc rId="2546" sId="1">
    <nc r="N92" t="inlineStr">
      <is>
        <t>-</t>
      </is>
    </nc>
  </rcc>
  <rcc rId="2547" sId="1">
    <nc r="O92" t="inlineStr">
      <is>
        <t>-</t>
      </is>
    </nc>
  </rcc>
  <rcc rId="2548" sId="1">
    <nc r="N90" t="inlineStr">
      <is>
        <t>-</t>
      </is>
    </nc>
  </rcc>
  <rcc rId="2549" sId="1">
    <nc r="O90" t="inlineStr">
      <is>
        <t>-</t>
      </is>
    </nc>
  </rcc>
  <rcc rId="2550" sId="1">
    <nc r="N91" t="inlineStr">
      <is>
        <t>-</t>
      </is>
    </nc>
  </rcc>
  <rcc rId="2551" sId="1">
    <nc r="O91" t="inlineStr">
      <is>
        <t>-</t>
      </is>
    </nc>
  </rcc>
  <rcc rId="2552" sId="1">
    <nc r="N89" t="inlineStr">
      <is>
        <t>-</t>
      </is>
    </nc>
  </rcc>
  <rcc rId="2553" sId="1">
    <nc r="O89" t="inlineStr">
      <is>
        <t>-</t>
      </is>
    </nc>
  </rcc>
  <rcc rId="2554" sId="1">
    <nc r="N95" t="inlineStr">
      <is>
        <t>-</t>
      </is>
    </nc>
  </rcc>
  <rcc rId="2555" sId="1">
    <nc r="O95" t="inlineStr">
      <is>
        <t>-</t>
      </is>
    </nc>
  </rcc>
  <rcc rId="2556" sId="1">
    <oc r="R94" t="inlineStr">
      <is>
        <t>Заключен МК от 15.10.2019 №0187300013719000316 с ООО "ЯНЭНЕРГО" (г.Санкт-Петербург) на выполнение работ по актуализации Генеральной схемы санитарной очистки территории города Когалыма на сумму 1475,495т.р. Дата окончания исполнения контракта 30.09.2020.</t>
      </is>
    </oc>
    <nc r="R94" t="inlineStr">
      <is>
        <t xml:space="preserve">Заключен МК от 15.10.2019 №0187300013719000316 с ООО "ЯНЭНЕРГО" (г.Санкт-Петербург) на выполнение работ по актуализации Генеральной схемы санитарной очистки территории города Когалыма на сумму 1475,495т.р. Дата окончания исполнения контракта 30.09.2020.
В настоящее время работы не выполнены. В адрес ООО "ЯНЭНЕРГО" письмом от 02.09.2020 №29-исх-2063 направлена претензия о нарушении сроков выполнения работ. Письмом от 21.10.2020 №29-исх-2603 направлена претензия с требованием уплаты неустойки в связи с нарушением сроков выполнения работ и требованием исполнения договорных обязательств. </t>
      </is>
    </nc>
  </rcc>
  <rcc rId="2557" sId="1">
    <nc r="N94" t="inlineStr">
      <is>
        <t>-</t>
      </is>
    </nc>
  </rcc>
  <rcc rId="2558" sId="1">
    <nc r="O94" t="inlineStr">
      <is>
        <t>-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5" sId="1">
    <nc r="R92" t="inlineStr">
      <is>
        <t>при отсутствии финансирования мероприятия, выполнение показателя за счет волонтерского движения</t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6" sId="1">
    <oc r="L92" t="inlineStr">
      <is>
        <t>-</t>
      </is>
    </oc>
    <nc r="L92">
      <v>2</v>
    </nc>
  </rcc>
  <rcc rId="2567" sId="1">
    <oc r="M92" t="inlineStr">
      <is>
        <t>-</t>
      </is>
    </oc>
    <nc r="M92">
      <v>2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4" sId="1">
    <nc r="O179">
      <v>90</v>
    </nc>
  </rcc>
  <rcc rId="2575" sId="1">
    <oc r="R179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54 срочных трудовых договоров. Средства в размере 1251,26 тыс.рублей выплачены на заработную плату, налоги и средства защиты. </t>
      </is>
    </oc>
    <nc r="R179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90 срочных трудовых договоров. Средства в размере 2 007,77 тыс.рублей выплачены на заработную плату, налоги и средства защиты. </t>
      </is>
    </nc>
  </rcc>
  <rcc rId="2576" sId="1">
    <nc r="O181">
      <v>38</v>
    </nc>
  </rcc>
  <rcc rId="2577" sId="1">
    <oc r="R181" t="inlineStr">
      <is>
        <r>
          <t xml:space="preserve">В реализации данного мероприятий муниципальной программы участвуют 2 соисполнителя: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oc>
    <nc r="R181" t="inlineStr">
      <is>
        <r>
          <t xml:space="preserve">В реализации данного мероприятий муниципальной программы участвуют 2 соисполнителя: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510,41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29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           1416,40 тыс. рублей выплачены на заработную плату и налоги и прохождение мед.осмотров</t>
        </r>
      </is>
    </nc>
  </rcc>
  <rcc rId="2578" sId="1">
    <nc r="O184">
      <v>1</v>
    </nc>
  </rcc>
  <rcc rId="2579" sId="1">
    <oc r="R184" t="inlineStr">
      <is>
        <t>Между Когалымским центром занятости населения и МАДОУ "Золушка" заключен договор от 14.09.2020 №71 в соответствии с которым будет оснащено одно рабочее место для трудоустроенного инвалида. Денежные средства будут освоены в октябре 2020 года после поставки товара.</t>
      </is>
    </oc>
    <nc r="R184" t="inlineStr">
      <is>
        <t>Между Когалымским центром занятости населения и МАДОУ "Золушка" заключен договор от 14.09.2020 №71 в соответствии с которым оснащено одно рабочее место для трудоустроенного инвалида.</t>
      </is>
    </nc>
  </rcc>
  <rcv guid="{FE144461-EC2E-482C-8365-89512417FA0F}" action="delete"/>
  <rdn rId="0" localSheetId="1" customView="1" name="Z_FE144461_EC2E_482C_8365_89512417FA0F_.wvu.PrintTitles" hidden="1" oldHidden="1">
    <formula>'все целевые показатели'!$1:$3</formula>
    <oldFormula>'все целевые показатели'!$1:$3</oldFormula>
  </rdn>
  <rdn rId="0" localSheetId="1" customView="1" name="Z_FE144461_EC2E_482C_8365_89512417FA0F_.wvu.Rows" hidden="1" oldHidden="1">
    <formula>'все целевые показатели'!$180:$180</formula>
  </rdn>
  <rdn rId="0" localSheetId="1" customView="1" name="Z_FE144461_EC2E_482C_8365_89512417FA0F_.wvu.FilterData" hidden="1" oldHidden="1">
    <formula>'все целевые показатели'!$B$1:$B$241</formula>
    <oldFormula>'все целевые показатели'!$B$1:$B$241</oldFormula>
  </rdn>
  <rdn rId="0" localSheetId="2" customView="1" name="Z_FE144461_EC2E_482C_8365_89512417FA0F_.wvu.PrintArea" hidden="1" oldHidden="1">
    <formula>'по Указу Президента'!$A$1:$AK$39</formula>
    <oldFormula>'по Указу Президента'!$A$1:$AK$39</oldFormula>
  </rdn>
  <rdn rId="0" localSheetId="2" customView="1" name="Z_FE144461_EC2E_482C_8365_89512417FA0F_.wvu.PrintTitles" hidden="1" oldHidden="1">
    <formula>'по Указу Президента'!$4:$5</formula>
    <oldFormula>'по Указу Президента'!$4:$5</oldFormula>
  </rdn>
  <rdn rId="0" localSheetId="2" customView="1" name="Z_FE144461_EC2E_482C_8365_89512417FA0F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FE144461_EC2E_482C_8365_89512417FA0F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FE144461-EC2E-482C-8365-89512417FA0F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7" sId="1">
    <nc r="R164" t="inlineStr">
      <is>
        <t>инвест</t>
      </is>
    </nc>
  </rcc>
  <rcc rId="2588" sId="1">
    <nc r="O154">
      <v>100</v>
    </nc>
  </rcc>
  <rcc rId="2589" sId="1" odxf="1" dxf="1">
    <nc r="O155" t="inlineStr">
      <is>
        <t>-</t>
      </is>
    </nc>
    <odxf>
      <numFmt numFmtId="0" formatCode="General"/>
      <alignment vertical="center" textRotation="90" readingOrder="0"/>
    </odxf>
    <ndxf>
      <numFmt numFmtId="165" formatCode="0.0"/>
      <alignment vertical="top" textRotation="0" readingOrder="0"/>
    </ndxf>
  </rcc>
  <rcc rId="2590" sId="1">
    <nc r="O164">
      <v>0</v>
    </nc>
  </rcc>
  <rcc rId="2591" sId="1">
    <nc r="O165">
      <v>0</v>
    </nc>
  </rcc>
  <rcc rId="2592" sId="1" numFmtId="4">
    <nc r="O158">
      <v>2.8</v>
    </nc>
  </rcc>
  <rcc rId="2593" sId="1">
    <nc r="O159">
      <v>1647</v>
    </nc>
  </rcc>
  <rcc rId="2594" sId="1">
    <nc r="O160">
      <v>240.9</v>
    </nc>
  </rcc>
  <rcc rId="2595" sId="1" numFmtId="4">
    <nc r="O157">
      <v>2.08</v>
    </nc>
  </rcc>
  <rcc rId="2596" sId="1" numFmtId="4">
    <nc r="O156">
      <v>98.59</v>
    </nc>
  </rcc>
  <rcc rId="2597" sId="1">
    <nc r="O161">
      <v>13.41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" sId="1">
    <oc r="O161">
      <v>13.41</v>
    </oc>
    <nc r="O161">
      <v>13.34</v>
    </nc>
  </rcc>
  <rcc rId="2599" sId="1">
    <nc r="O162">
      <v>5369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0" sId="1">
    <oc r="O161">
      <v>13.34</v>
    </oc>
    <nc r="O161">
      <v>13.36</v>
    </nc>
  </rcc>
  <rcc rId="2601" sId="1">
    <oc r="O160">
      <v>240.9</v>
    </oc>
    <nc r="O160">
      <v>241</v>
    </nc>
  </rcc>
  <rfmt sheetId="1" sqref="O160">
    <dxf>
      <numFmt numFmtId="165" formatCode="0.0"/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2" sId="1" xfDxf="1" dxf="1" numFmtId="4">
    <nc r="O186">
      <v>92.9</v>
    </nc>
    <ndxf>
      <font>
        <name val="Times New Roman"/>
        <scheme val="none"/>
      </font>
      <numFmt numFmtId="165" formatCode="0.0"/>
      <fill>
        <patternFill patternType="solid">
          <bgColor theme="8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" sId="1" xfDxf="1" dxf="1">
    <nc r="O187">
      <v>775</v>
    </nc>
    <ndxf>
      <font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4" sId="1" xfDxf="1" dxf="1">
    <nc r="O188">
      <v>682</v>
    </nc>
    <ndxf>
      <font>
        <name val="Times New Roman"/>
        <scheme val="none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" sId="1" xfDxf="1" dxf="1">
    <nc r="O189">
      <v>14.7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" sId="1" xfDxf="1" dxf="1">
    <nc r="O190">
      <v>32</v>
    </nc>
    <ndxf>
      <font>
        <name val="Times New Roman"/>
        <scheme val="none"/>
      </font>
      <fill>
        <patternFill patternType="solid">
          <bgColor theme="8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" sId="1" xfDxf="1" dxf="1">
    <nc r="O191">
      <v>0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" sId="1" xfDxf="1" dxf="1">
    <nc r="O192">
      <v>69.900000000000006</v>
    </nc>
    <ndxf>
      <font>
        <name val="Times New Roman"/>
        <scheme val="none"/>
      </font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" sId="1" xfDxf="1" dxf="1">
    <nc r="O193">
      <v>68.599999999999994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" sId="1" xfDxf="1" dxf="1">
    <nc r="O194">
      <v>94.6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" sId="1" xfDxf="1" dxf="1">
    <nc r="O195">
      <v>23.8</v>
    </nc>
    <ndxf>
      <font>
        <name val="Times New Roman"/>
        <scheme val="none"/>
      </font>
      <fill>
        <patternFill patternType="solid">
          <bgColor theme="6" tint="0.39997558519241921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" sId="1" xfDxf="1" dxf="1">
    <nc r="O196">
      <v>73.2</v>
    </nc>
    <ndxf>
      <font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" sId="1" xfDxf="1" dxf="1">
    <nc r="O197">
      <v>20.8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" sId="1" xfDxf="1" dxf="1">
    <nc r="O198">
      <v>1886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5" sId="1" xfDxf="1" dxf="1">
    <nc r="O199">
      <v>100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" sId="1" xfDxf="1" dxf="1">
    <nc r="O200">
      <v>86.3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" sId="1" xfDxf="1" dxf="1">
    <nc r="O201">
      <v>105.8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" sId="1" xfDxf="1" dxf="1">
    <nc r="O202">
      <v>98.3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9" sId="1" xfDxf="1" dxf="1">
    <nc r="O203">
      <v>1.31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" sId="1" xfDxf="1" dxf="1">
    <nc r="O204">
      <v>0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" sId="1" xfDxf="1" dxf="1">
    <nc r="O205">
      <v>0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" sId="1" xfDxf="1" dxf="1" numFmtId="4">
    <nc r="O206">
      <v>23</v>
    </nc>
    <ndxf>
      <font>
        <color auto="1"/>
        <name val="Times New Roman"/>
        <scheme val="none"/>
      </font>
      <numFmt numFmtId="164" formatCode="#,##0.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" sId="1" xfDxf="1" dxf="1" numFmtId="4">
    <nc r="O207">
      <v>33.700000000000003</v>
    </nc>
    <ndxf>
      <font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" sId="1" xfDxf="1" dxf="1" numFmtId="4">
    <nc r="O208">
      <v>3.372E-3</v>
    </nc>
    <ndxf>
      <font>
        <name val="Times New Roman"/>
        <scheme val="none"/>
      </font>
      <numFmt numFmtId="4" formatCode="#,##0.00"/>
      <fill>
        <patternFill patternType="solid">
          <bgColor theme="9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" sId="1" xfDxf="1" dxf="1">
    <nc r="O209">
      <v>99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" sId="1" xfDxf="1" dxf="1">
    <nc r="O210">
      <v>29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" sId="1" xfDxf="1" dxf="1">
    <nc r="O211">
      <v>99.8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" sId="1" xfDxf="1" dxf="1">
    <nc r="O212">
      <v>0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" sId="1" xfDxf="1" dxf="1">
    <nc r="O213">
      <v>28.5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0" sId="1" xfDxf="1" dxf="1">
    <nc r="O214">
      <v>15.8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" sId="1" xfDxf="1" dxf="1">
    <nc r="O215">
      <v>19.5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" sId="1" xfDxf="1" dxf="1">
    <nc r="O216">
      <v>4422</v>
    </nc>
    <ndxf>
      <font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" sId="1" xfDxf="1" dxf="1">
    <nc r="O217">
      <v>0</v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" sId="1" xfDxf="1" dxf="1" numFmtId="4">
    <nc r="O218">
      <v>1.7</v>
    </nc>
    <ndxf>
      <font>
        <name val="Times New Roman"/>
        <scheme val="none"/>
      </font>
      <numFmt numFmtId="164" formatCode="#,##0.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5" sId="1">
    <oc r="E198">
      <v>1830</v>
    </oc>
    <nc r="E198">
      <v>1886</v>
    </nc>
  </rcc>
  <rcv guid="{A2E499A3-D96B-43B9-A753-1F5CA4D04F31}" action="delete"/>
  <rdn rId="0" localSheetId="1" customView="1" name="Z_A2E499A3_D96B_43B9_A753_1F5CA4D04F31_.wvu.PrintTitles" hidden="1" oldHidden="1">
    <formula>'все целевые показатели'!$1:$3</formula>
    <oldFormula>'все целевые показатели'!$1:$3</oldFormula>
  </rdn>
  <rdn rId="0" localSheetId="1" customView="1" name="Z_A2E499A3_D96B_43B9_A753_1F5CA4D04F31_.wvu.FilterData" hidden="1" oldHidden="1">
    <formula>'все целевые показатели'!$B$1:$B$241</formula>
    <oldFormula>'все целевые показатели'!$B$1:$B$241</oldFormula>
  </rdn>
  <rdn rId="0" localSheetId="2" customView="1" name="Z_A2E499A3_D96B_43B9_A753_1F5CA4D04F31_.wvu.PrintArea" hidden="1" oldHidden="1">
    <formula>'по Указу Президента'!$A$1:$AK$39</formula>
    <oldFormula>'по Указу Президента'!$A$1:$AK$39</oldFormula>
  </rdn>
  <rdn rId="0" localSheetId="2" customView="1" name="Z_A2E499A3_D96B_43B9_A753_1F5CA4D04F31_.wvu.PrintTitles" hidden="1" oldHidden="1">
    <formula>'по Указу Президента'!$4:$5</formula>
    <oldFormula>'по Указу Президента'!$4:$5</oldFormula>
  </rdn>
  <rdn rId="0" localSheetId="2" customView="1" name="Z_A2E499A3_D96B_43B9_A753_1F5CA4D04F3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2E499A3_D96B_43B9_A753_1F5CA4D04F3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2E499A3-D96B-43B9-A753-1F5CA4D04F31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2" sId="1">
    <oc r="N161">
      <v>13.49</v>
    </oc>
    <nc r="N161">
      <v>12.78</v>
    </nc>
  </rcc>
  <rcc rId="2643" sId="1">
    <oc r="O161">
      <v>13.36</v>
    </oc>
    <nc r="O161">
      <v>12.78</v>
    </nc>
  </rcc>
  <rcc rId="2644" sId="1">
    <oc r="H162">
      <v>4874</v>
    </oc>
    <nc r="H162">
      <v>4877</v>
    </nc>
  </rcc>
  <rcc rId="2645" sId="1">
    <oc r="K162">
      <v>3806</v>
    </oc>
    <nc r="K162">
      <v>4951</v>
    </nc>
  </rcc>
  <rcc rId="2646" sId="1" numFmtId="4">
    <oc r="L162">
      <v>3940</v>
    </oc>
    <nc r="L162">
      <v>4951</v>
    </nc>
  </rcc>
  <rcc rId="2647" sId="1">
    <oc r="M162">
      <v>3785</v>
    </oc>
    <nc r="M162">
      <v>4951</v>
    </nc>
  </rcc>
  <rcc rId="2648" sId="1">
    <oc r="N162">
      <v>4986</v>
    </oc>
    <nc r="N162">
      <v>5120</v>
    </nc>
  </rcc>
  <rcc rId="2649" sId="1">
    <oc r="O162">
      <v>5369</v>
    </oc>
    <nc r="O162">
      <v>5120</v>
    </nc>
  </rcc>
  <rcv guid="{4E0D83F6-5920-42AF-A934-9127831F8C28}" action="delete"/>
  <rdn rId="0" localSheetId="1" customView="1" name="Z_4E0D83F6_5920_42AF_A934_9127831F8C28_.wvu.PrintTitles" hidden="1" oldHidden="1">
    <formula>'все целевые показатели'!$1:$3</formula>
    <oldFormula>'все целевые показатели'!$1:$3</oldFormula>
  </rdn>
  <rdn rId="0" localSheetId="1" customView="1" name="Z_4E0D83F6_5920_42AF_A934_9127831F8C28_.wvu.FilterData" hidden="1" oldHidden="1">
    <formula>'все целевые показатели'!$B$1:$B$241</formula>
    <oldFormula>'все целевые показатели'!$B$1:$B$241</oldFormula>
  </rdn>
  <rdn rId="0" localSheetId="2" customView="1" name="Z_4E0D83F6_5920_42AF_A934_9127831F8C28_.wvu.PrintArea" hidden="1" oldHidden="1">
    <formula>'по Указу Президента'!$A$1:$AK$39</formula>
    <oldFormula>'по Указу Президента'!$A$1:$AK$39</oldFormula>
  </rdn>
  <rdn rId="0" localSheetId="2" customView="1" name="Z_4E0D83F6_5920_42AF_A934_9127831F8C28_.wvu.PrintTitles" hidden="1" oldHidden="1">
    <formula>'по Указу Президента'!$4:$5</formula>
    <oldFormula>'по Указу Президента'!$4:$5</oldFormula>
  </rdn>
  <rdn rId="0" localSheetId="2" customView="1" name="Z_4E0D83F6_5920_42AF_A934_9127831F8C28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4E0D83F6_5920_42AF_A934_9127831F8C28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4E0D83F6-5920-42AF-A934-9127831F8C2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2" sId="1" numFmtId="4">
    <nc r="L157">
      <v>3940</v>
    </nc>
  </rcc>
  <rcc rId="1623" sId="1" numFmtId="4">
    <nc r="L159">
      <v>0</v>
    </nc>
  </rcc>
  <rcc rId="1624" sId="1" numFmtId="4">
    <nc r="L160">
      <v>0</v>
    </nc>
  </rcc>
  <rfmt sheetId="1" sqref="L157:L160" start="0" length="2147483647">
    <dxf>
      <font>
        <b val="0"/>
      </font>
    </dxf>
  </rfmt>
  <rfmt sheetId="1" sqref="L157:L160">
    <dxf>
      <alignment vertical="top" readingOrder="0"/>
    </dxf>
  </rfmt>
  <rcv guid="{0E965F54-95DE-4A4D-84A6-A7DA734314CB}" action="delete"/>
  <rdn rId="0" localSheetId="1" customView="1" name="Z_0E965F54_95DE_4A4D_84A6_A7DA734314CB_.wvu.PrintTitles" hidden="1" oldHidden="1">
    <formula>'все целевые показатели'!$1:$3</formula>
    <oldFormula>'все целевые показатели'!$1:$3</oldFormula>
  </rdn>
  <rdn rId="0" localSheetId="1" customView="1" name="Z_0E965F54_95DE_4A4D_84A6_A7DA734314CB_.wvu.FilterData" hidden="1" oldHidden="1">
    <formula>'все целевые показатели'!$B$1:$B$236</formula>
    <oldFormula>'все целевые показатели'!$B$1:$B$236</oldFormula>
  </rdn>
  <rdn rId="0" localSheetId="2" customView="1" name="Z_0E965F54_95DE_4A4D_84A6_A7DA734314CB_.wvu.PrintArea" hidden="1" oldHidden="1">
    <formula>'по Указу Президента'!$A$1:$AK$39</formula>
    <oldFormula>'по Указу Президента'!$A$1:$AK$39</oldFormula>
  </rdn>
  <rdn rId="0" localSheetId="2" customView="1" name="Z_0E965F54_95DE_4A4D_84A6_A7DA734314CB_.wvu.PrintTitles" hidden="1" oldHidden="1">
    <formula>'по Указу Президента'!$4:$5</formula>
    <oldFormula>'по Указу Президента'!$4:$5</oldFormula>
  </rdn>
  <rdn rId="0" localSheetId="2" customView="1" name="Z_0E965F54_95DE_4A4D_84A6_A7DA734314CB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E965F54_95DE_4A4D_84A6_A7DA734314CB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E965F54-95DE-4A4D-84A6-A7DA734314CB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56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8" start="0" length="0">
      <dxf>
        <fill>
          <patternFill patternType="solid">
            <bgColor theme="0"/>
          </patternFill>
        </fill>
      </dxf>
    </rfmt>
    <rfmt sheetId="1" sqref="T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qref="T5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</rrc>
  <rrc rId="2657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cc rId="0" sId="1" dxf="1">
      <nc r="T3" t="inlineStr">
        <is>
          <t>Этим цветом выделены целевые показатели, запланированные к достижению Указами Президента РФ №204 от 7 мая 2018 года, №596,№599,№600 от 7 мая 2012 года.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cc rId="0" sId="1" dxf="1">
      <nc r="T6" t="inlineStr">
        <is>
          <t>Всего муниципальными программами предусмотрено достижение в 2020 году:</t>
        </is>
      </nc>
      <n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dxf="1">
      <nc r="T7" t="inlineStr">
        <is>
          <t>В рамках исполнения Указов Президента РФ (в рамках муниципальных программ)</t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" t="inlineStr">
        <is>
          <t xml:space="preserve"> УКАЗ 599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9" t="inlineStr">
        <is>
          <t>УКАЗ 600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0" t="inlineStr">
        <is>
          <t>УКАЗ 204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1" t="inlineStr">
        <is>
          <t>ИТОГО</t>
        </is>
      </nc>
      <ndxf>
        <font>
          <b/>
          <sz val="2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2" t="inlineStr">
        <is>
          <t>ИТОГО ПО УКАЗАМ</t>
        </is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" t="inlineStr">
        <is>
          <t>из них в МП</t>
        </is>
      </nc>
      <n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4" t="inlineStr">
        <is>
          <t>ИТОГО ПО НАЦ.ПРОЕКТАМ</t>
        </is>
      </nc>
      <ndxf>
        <font>
          <b/>
          <sz val="20"/>
          <color theme="1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T68">
        <v>5</v>
      </nc>
    </rcc>
    <rcc rId="0" sId="1">
      <nc r="T87">
        <v>15</v>
      </nc>
    </rcc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58" sId="1" ref="T1:T1048576" action="deleteCol">
    <undo index="0" exp="ref" v="1" dr="T11" r="V13" sId="1"/>
    <undo index="0" exp="ref" v="1" dr="T11" r="V12" sId="1"/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T8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9">
        <v>1</v>
      </nc>
      <n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0">
        <v>4</v>
      </nc>
      <n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1">
        <f>T10+T9+T8</f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T12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b/>
          <sz val="20"/>
          <color theme="1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59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2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b/>
          <sz val="20"/>
          <color theme="1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0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T12">
        <f>#REF!+Z11+AK11</f>
      </nc>
      <n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">
        <f>#REF!+Z11</f>
      </nc>
      <n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4">
        <f>Z11+AH11</f>
      </nc>
      <n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1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T5" start="0" length="0">
      <dxf>
        <font>
          <sz val="16"/>
          <color theme="1"/>
          <name val="Calibri"/>
          <scheme val="minor"/>
        </font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2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3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4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cc rId="0" sId="1" dxf="1">
      <nc r="T3" t="inlineStr">
        <is>
          <t>Этим цветом выделены показатели запланированных к достижению в рамках национальных проектов и Указов Президента №599 от 7 мая 2012 года, №204 от 7 мая 2018 года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5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6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1" dxf="1">
      <nc r="T7" t="inlineStr">
        <is>
          <t>В рамках исполнения Указов Президента РФ +НАЦ.ПРОЕКТЫ</t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">
        <v>1</v>
      </nc>
      <n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9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0">
        <v>6</v>
      </nc>
      <n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1">
        <f>T10+T9+T8</f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T12" start="0" length="0">
      <dxf>
        <font>
          <b/>
          <sz val="18"/>
          <color theme="1"/>
          <name val="Calibri"/>
          <scheme val="minor"/>
        </font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7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T5" start="0" length="0">
      <dxf>
        <font>
          <sz val="16"/>
          <color theme="1"/>
          <name val="Calibri"/>
          <scheme val="minor"/>
        </font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8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69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0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cc rId="0" sId="1" dxf="1">
      <nc r="T3" t="inlineStr">
        <is>
          <t xml:space="preserve">Этим цветом выделены целевые показатели запланированные к достижению в рамках реализации национальных проектов 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cc rId="0" sId="1" dxf="1">
      <nc r="T6">
        <f>A217</f>
      </nc>
      <ndxf>
        <font>
          <b/>
          <sz val="22"/>
          <color theme="1"/>
          <name val="Calibri"/>
          <scheme val="minor"/>
        </font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</border>
      </ndxf>
    </rcc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1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2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3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fmt sheetId="1" sqref="T5" start="0" length="0">
      <dxf>
        <font>
          <sz val="16"/>
          <color theme="1"/>
          <name val="Calibri"/>
          <scheme val="minor"/>
        </font>
      </dxf>
    </rfmt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4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T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cc rId="0" sId="1" dxf="1">
      <nc r="T7" t="inlineStr">
        <is>
          <t>НАЦ.ПРОЕКТЫ</t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9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0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1">
        <v>7</v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5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6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7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cc rId="0" sId="1" dxf="1">
      <nc r="T7" t="inlineStr">
        <is>
          <r>
            <t xml:space="preserve">В рамках исполнения Указов Президента РФ (БОЛЬНИЦА)
</t>
          </r>
          <r>
            <rPr>
              <sz val="14"/>
              <color theme="1"/>
              <rFont val="Calibri"/>
              <family val="2"/>
              <charset val="204"/>
            </rPr>
            <t>не сидят в мп</t>
          </r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">
        <v>0</v>
      </nc>
      <n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9">
        <v>0</v>
      </nc>
      <n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0">
        <v>6</v>
      </nc>
      <n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T11">
        <f>T10</f>
      </nc>
      <n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8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cc rId="0" sId="1">
      <nc r="T3">
        <v>123</v>
      </nc>
    </rcc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79" sId="1" ref="T1:T1048576" action="deleteCol">
    <undo index="0" exp="area" ref3D="1" dr="$A$1:$XFD$3" dn="Z_1AB05C5A_40AF_415D_9F20_B95C359A8DA1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FE144461_EC2E_482C_8365_89512417FA0F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Z_0E965F54_95DE_4A4D_84A6_A7DA734314CB_.wvu.PrintTitles" sId="1"/>
    <undo index="0" exp="area" ref3D="1" dr="$A$1:$XFD$3" dn="Z_D8819D0B_C367_4601_A3B2_2EFA753DE6B1_.wvu.PrintTitles" sId="1"/>
    <undo index="0" exp="area" ref3D="1" dr="$A$1:$XFD$3" dn="Z_D390A300_DB65_4AA8_96B8_2D891972D629_.wvu.PrintTitles" sId="1"/>
    <undo index="0" exp="area" ref3D="1" dr="$A$1:$XFD$3" dn="Z_C66D6FB4_3D63_4A3D_872E_FC08EBE1B505_.wvu.PrintTitles" sId="1"/>
    <undo index="0" exp="area" ref3D="1" dr="$A$1:$XFD$3" dn="Z_C5170D8F_9E8C_4274_806B_EC1923B08FFC_.wvu.PrintTitles" sId="1"/>
    <undo index="0" exp="area" ref3D="1" dr="$A$1:$XFD$3" dn="Z_ABB8B301_13EF_4253_A382_5228B0DEDE46_.wvu.PrintTitles" sId="1"/>
    <undo index="0" exp="area" ref3D="1" dr="$A$1:$XFD$3" dn="Z_A2E499A3_D96B_43B9_A753_1F5CA4D04F31_.wvu.PrintTitles" sId="1"/>
    <undo index="0" exp="area" ref3D="1" dr="$A$1:$XFD$3" dn="Z_A1848812_FE48_4121_8DA7_07B6CCCADC0D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8AC54897_4EA3_44AC_8471_C165985EB3F2_.wvu.PrintTitles" sId="1"/>
    <undo index="0" exp="area" ref3D="1" dr="$A$1:$XFD$3" dn="Z_89180B11_F85F_43AB_A1AE_434D6F6400AD_.wvu.PrintTitles" sId="1"/>
    <undo index="0" exp="area" ref3D="1" dr="$A$1:$XFD$3" dn="Z_7AF049B1_FF33_4C96_8CF2_F9143048B7E6_.wvu.PrintTitles" sId="1"/>
    <undo index="0" exp="area" ref3D="1" dr="$A$1:$XFD$3" dn="Z_75326CCB_8B2D_4938_8578_FD660195DA28_.wvu.PrintTitles" sId="1"/>
    <undo index="0" exp="area" ref3D="1" dr="$A$1:$XFD$3" dn="Z_61EF0633_7940_4673_A6A4_B0CC2BDA66F0_.wvu.PrintTitles" sId="1"/>
    <undo index="0" exp="area" ref3D="1" dr="$A$1:$XFD$3" dn="Z_4E0D83F6_5920_42AF_A934_9127831F8C28_.wvu.PrintTitles" sId="1"/>
    <undo index="0" exp="area" ref3D="1" dr="$A$1:$XFD$3" dn="Z_4CE27EDA_8940_4856_9353_4C2165724CBF_.wvu.PrintTitles" sId="1"/>
    <undo index="0" exp="area" ref3D="1" dr="$A$1:$XFD$3" dn="Z_43EF499D_BC58_4720_8C2B_75B175473AF0_.wvu.PrintTitles" sId="1"/>
    <undo index="0" exp="area" ref3D="1" dr="$A$1:$XFD$3" dn="Z_3E0C6E8C_1A97_4E3B_87BA_F9EB1CE600FD_.wvu.PrintTitles" sId="1"/>
    <undo index="0" exp="area" ref3D="1" dr="$A$1:$XFD$3" dn="Z_2E8A952D_E985_40E8_8EC5_ACD08050691F_.wvu.PrintTitles" sId="1"/>
    <undo index="0" exp="area" ref3D="1" dr="$A$1:$XFD$3" dn="Z_0CCC334F_A139_4164_902F_4CBEBAD64F14_.wvu.PrintTitles" sId="1"/>
    <rfmt sheetId="1" xfDxf="1" sqref="T1:T1048576" start="0" length="0"/>
    <rfmt sheetId="1" sqref="T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7" start="0" length="0">
      <dxf>
        <fill>
          <patternFill patternType="solid">
            <bgColor theme="0"/>
          </patternFill>
        </fill>
      </dxf>
    </rfmt>
    <rfmt sheetId="1" sqref="T98" start="0" length="0">
      <dxf>
        <fill>
          <patternFill patternType="solid">
            <bgColor theme="0"/>
          </patternFill>
        </fill>
      </dxf>
    </rfmt>
    <rfmt sheetId="1" sqref="T99" start="0" length="0">
      <dxf>
        <fill>
          <patternFill patternType="solid">
            <bgColor theme="0"/>
          </patternFill>
        </fill>
      </dxf>
    </rfmt>
    <rfmt sheetId="1" sqref="T100" start="0" length="0">
      <dxf>
        <fill>
          <patternFill patternType="solid">
            <bgColor theme="0"/>
          </patternFill>
        </fill>
      </dxf>
    </rfmt>
    <rfmt sheetId="1" sqref="T101" start="0" length="0">
      <dxf>
        <fill>
          <patternFill patternType="solid">
            <bgColor theme="0"/>
          </patternFill>
        </fill>
      </dxf>
    </rfmt>
    <rfmt sheetId="1" sqref="T102" start="0" length="0">
      <dxf>
        <fill>
          <patternFill patternType="solid">
            <bgColor theme="0"/>
          </patternFill>
        </fill>
      </dxf>
    </rfmt>
    <rfmt sheetId="1" sqref="T103" start="0" length="0">
      <dxf>
        <fill>
          <patternFill patternType="solid">
            <bgColor theme="0"/>
          </patternFill>
        </fill>
      </dxf>
    </rfmt>
    <rfmt sheetId="1" sqref="T104" start="0" length="0">
      <dxf>
        <fill>
          <patternFill patternType="solid">
            <bgColor theme="0"/>
          </patternFill>
        </fill>
      </dxf>
    </rfmt>
    <rfmt sheetId="1" sqref="T105" start="0" length="0">
      <dxf>
        <fill>
          <patternFill patternType="solid">
            <bgColor theme="0"/>
          </patternFill>
        </fill>
      </dxf>
    </rfmt>
    <rfmt sheetId="1" sqref="T106" start="0" length="0">
      <dxf>
        <fill>
          <patternFill patternType="solid">
            <bgColor theme="0"/>
          </patternFill>
        </fill>
      </dxf>
    </rfmt>
    <rfmt sheetId="1" sqref="T107" start="0" length="0">
      <dxf>
        <fill>
          <patternFill patternType="solid">
            <bgColor theme="0"/>
          </patternFill>
        </fill>
      </dxf>
    </rfmt>
    <rfmt sheetId="1" sqref="T120" start="0" length="0">
      <dxf>
        <font>
          <sz val="11"/>
          <color auto="1"/>
          <name val="Calibri"/>
          <scheme val="minor"/>
        </font>
      </dxf>
    </rfmt>
    <rfmt sheetId="1" sqref="T121" start="0" length="0">
      <dxf>
        <font>
          <sz val="11"/>
          <color auto="1"/>
          <name val="Calibri"/>
          <scheme val="minor"/>
        </font>
      </dxf>
    </rfmt>
    <rfmt sheetId="1" sqref="T122" start="0" length="0">
      <dxf>
        <font>
          <sz val="11"/>
          <color auto="1"/>
          <name val="Calibri"/>
          <scheme val="minor"/>
        </font>
      </dxf>
    </rfmt>
    <rfmt sheetId="1" sqref="T123" start="0" length="0">
      <dxf>
        <font>
          <sz val="11"/>
          <color auto="1"/>
          <name val="Calibri"/>
          <scheme val="minor"/>
        </font>
      </dxf>
    </rfmt>
    <rfmt sheetId="1" sqref="T125" start="0" length="0">
      <dxf>
        <font>
          <sz val="13"/>
          <color theme="1"/>
          <name val="Calibri"/>
          <scheme val="minor"/>
        </font>
      </dxf>
    </rfmt>
  </rrc>
  <rrc rId="2680" sId="1" ref="A11:XFD11" action="deleteRow">
    <undo index="0" exp="area" ref3D="1" dr="$A$180:$XFD$180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1" sId="1" ref="A11:XFD11" action="deleteRow">
    <undo index="0" exp="area" ref3D="1" dr="$A$179:$XFD$179" dn="Z_FE144461_EC2E_482C_8365_89512417FA0F_.wvu.Rows" sId="1"/>
    <rfmt sheetId="1" xfDxf="1" sqref="A11:XFD11" start="0" length="0"/>
    <rcc rId="0" sId="1" dxf="1">
      <nc r="A11" t="inlineStr">
        <is>
          <t>6.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Численность участников мероприятий, направленных на укрепление общероссийского гражданского единства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3482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2370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3582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2" sId="1" ref="A11:XFD11" action="deleteRow">
    <undo index="0" exp="area" ref3D="1" dr="$A$178:$XFD$178" dn="Z_FE144461_EC2E_482C_8365_89512417FA0F_.wvu.Rows" sId="1"/>
    <rfmt sheetId="1" xfDxf="1" sqref="A11:XFD11" start="0" length="0"/>
    <rcc rId="0" sId="1" dxf="1">
      <nc r="A11" t="inlineStr">
        <is>
          <t>7.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Российский Федерации, проживающих на территории города Когалыма, обеспечению социальной и культурной адаптации мигрантов и профилактике экстремизма и терроризма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3" sId="1" ref="A11:XFD11" action="deleteRow">
    <undo index="0" exp="area" ref3D="1" dr="$A$177:$XFD$177" dn="Z_FE144461_EC2E_482C_8365_89512417FA0F_.wvu.Rows" sId="1"/>
    <rfmt sheetId="1" xfDxf="1" sqref="A11:XFD11" start="0" length="0"/>
    <rcc rId="0" sId="1" dxf="1">
      <nc r="A11" t="inlineStr">
        <is>
          <t>8.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граждан, положительно оценивающих состояние межнациональных отношений в городе Когалыме, от числа опрошенных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90.2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92.2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4" sId="1" ref="A11:XFD11" action="deleteRow">
    <undo index="0" exp="area" ref3D="1" dr="$A$176:$XFD$176" dn="Z_FE144461_EC2E_482C_8365_89512417FA0F_.wvu.Rows" sId="1"/>
    <rfmt sheetId="1" xfDxf="1" sqref="A11:XFD11" start="0" length="0"/>
    <rcc rId="0" sId="1" dxf="1">
      <nc r="A11" t="inlineStr">
        <is>
          <t>9.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Численность участников мероприятий, направленных на этнокультурное развитие народов России, проживающих в муниципальном образовании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2420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5" sId="1" ref="A11:XFD11" action="deleteRow">
    <undo index="0" exp="area" ref3D="1" dr="$A$175:$XFD$175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"Управление муниципальным имуществом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6" sId="1" ref="A11:XFD11" action="deleteRow">
    <undo index="0" exp="area" ref3D="1" dr="$A$174:$XFD$174" dn="Z_FE144461_EC2E_482C_8365_89512417FA0F_.wvu.Rows" sId="1"/>
    <rfmt sheetId="1" xfDxf="1" sqref="A11:XFD11" start="0" length="0"/>
    <rcc rId="0" sId="1" dxf="1">
      <nc r="A11" t="inlineStr">
        <is>
          <t>10.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3.4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8.3000000000000007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15.3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29.7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33.4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43.7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61.6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1"/>
          <color rgb="FFFF0000"/>
          <name val="Calibri"/>
          <scheme val="minor"/>
        </font>
      </dxf>
    </rfmt>
  </rrc>
  <rrc rId="2687" sId="1" ref="A11:XFD11" action="deleteRow">
    <undo index="0" exp="area" ref3D="1" dr="$A$173:$XFD$173" dn="Z_FE144461_EC2E_482C_8365_89512417FA0F_.wvu.Rows" sId="1"/>
    <rfmt sheetId="1" xfDxf="1" sqref="A11:XFD11" start="0" length="0"/>
    <rcc rId="0" sId="1" dxf="1">
      <nc r="A11" t="inlineStr">
        <is>
          <t>11.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Увеличение удельного веса используемого недвижимого имущества города Когалыма в общем количестве недвижимого имущества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8" sId="1" ref="A11:XFD11" action="deleteRow">
    <undo index="0" exp="area" ref3D="1" dr="$A$172:$XFD$172" dn="Z_FE144461_EC2E_482C_8365_89512417FA0F_.wvu.Rows" sId="1"/>
    <rfmt sheetId="1" xfDxf="1" sqref="A11:XFD11" start="0" length="0"/>
    <rcc rId="0" sId="1" dxf="1">
      <nc r="A11" t="inlineStr">
        <is>
          <t>12.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Улучшение технических характеристик, поддержание эксплуатационного ресурса объектов муниципальной собственности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89" sId="1" ref="A11:XFD11" action="deleteRow">
    <undo index="0" exp="area" ref3D="1" dr="$A$171:$XFD$171" dn="Z_FE144461_EC2E_482C_8365_89512417FA0F_.wvu.Rows" sId="1"/>
    <rfmt sheetId="1" xfDxf="1" sqref="A11:XFD11" start="0" length="0"/>
    <rcc rId="0" sId="1" dxf="1">
      <nc r="A11" t="inlineStr">
        <is>
          <t>13.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автотранспорта, переданного на обеспечение органов местного самоуправления города Когалыма и муниципальных учреждений Администрации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0" sId="1" ref="A11:XFD11" action="deleteRow">
    <undo index="0" exp="area" ref3D="1" dr="$A$170:$XFD$170" dn="Z_FE144461_EC2E_482C_8365_89512417FA0F_.wvu.Rows" sId="1"/>
    <rfmt sheetId="1" xfDxf="1" sqref="A11:XFD11" start="0" length="0"/>
    <rcc rId="0" sId="1" dxf="1">
      <nc r="A11" t="inlineStr">
        <is>
          <t>14.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1" sId="1" ref="A11:XFD11" action="deleteRow">
    <undo index="0" exp="area" ref3D="1" dr="$A$169:$XFD$169" dn="Z_FE144461_EC2E_482C_8365_89512417FA0F_.wvu.Rows" sId="1"/>
    <rfmt sheetId="1" xfDxf="1" sqref="A11:XFD11" start="0" length="0"/>
    <rcc rId="0" sId="1" dxf="1">
      <nc r="A11" t="inlineStr">
        <is>
          <t>Муниципальная программа "Профилактика правонарушений и обеспечение отдельных прав граждан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2" sId="1" ref="A11:XFD11" action="deleteRow">
    <undo index="0" exp="area" ref3D="1" dr="$A$168:$XFD$168" dn="Z_FE144461_EC2E_482C_8365_89512417FA0F_.wvu.Rows" sId="1"/>
    <rfmt sheetId="1" xfDxf="1" sqref="A11:XFD11" start="0" length="0"/>
    <rcc rId="0" sId="1" dxf="1">
      <nc r="A11">
        <v>15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Уровень преступности (число зарегистрированных преступлений на 100 тыс. человек населения)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635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615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3" sId="1" ref="A11:XFD11" action="deleteRow">
    <undo index="0" exp="area" ref3D="1" dr="$A$167:$XFD$167" dn="Z_FE144461_EC2E_482C_8365_89512417FA0F_.wvu.Rows" sId="1"/>
    <rfmt sheetId="1" xfDxf="1" sqref="A11:XFD11" start="0" length="0"/>
    <rcc rId="0" sId="1" dxf="1">
      <nc r="A11">
        <v>16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потребительских споров, разрешенных в досудебном и внесудебном порядке, в общем количестве споров с участием потребителей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4" sId="1" ref="A11:XFD11" action="deleteRow">
    <undo index="0" exp="area" ref3D="1" dr="$A$166:$XFD$166" dn="Z_FE144461_EC2E_482C_8365_89512417FA0F_.wvu.Rows" sId="1"/>
    <rfmt sheetId="1" xfDxf="1" sqref="A11:XFD11" start="0" length="0"/>
    <rcc rId="0" sId="1" dxf="1">
      <nc r="A11">
        <v>17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5" sId="1" ref="A11:XFD11" action="deleteRow">
    <undo index="0" exp="area" ref3D="1" dr="$A$165:$XFD$165" dn="Z_FE144461_EC2E_482C_8365_89512417FA0F_.wvu.Rows" sId="1"/>
    <rfmt sheetId="1" xfDxf="1" sqref="A11:XFD11" start="0" length="0"/>
    <rcc rId="0" sId="1" dxf="1">
      <nc r="A11">
        <v>18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Общая распространённость наркомании на территории города Когалыма (на 100 тыс. населения)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172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95.7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6" sId="1" ref="A11:XFD11" action="deleteRow">
    <undo index="0" exp="area" ref3D="1" dr="$A$164:$XFD$164" dn="Z_FE144461_EC2E_482C_8365_89512417FA0F_.wvu.Rows" sId="1"/>
    <rfmt sheetId="1" xfDxf="1" sqref="A11:XFD11" start="0" length="0"/>
    <rcc rId="0" sId="1" dxf="1">
      <nc r="A11">
        <v>19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форм и случаев  непосредственного осуществления местного самоуправления и участия населения в осуществлении местного самоуправления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7" sId="1" ref="A11:XFD11" action="deleteRow">
    <undo index="0" exp="area" ref3D="1" dr="$A$163:$XFD$163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"Формирование комфортной городской среды в городе Когалыме на 2018-2022 годы"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8" sId="1" ref="A11:XFD11" action="deleteRow">
    <undo index="0" exp="area" ref3D="1" dr="$A$162:$XFD$162" dn="Z_FE144461_EC2E_482C_8365_89512417FA0F_.wvu.Rows" sId="1"/>
    <rfmt sheetId="1" xfDxf="1" sqref="A11:XFD11" start="0" length="0"/>
    <rcc rId="0" sId="1" dxf="1">
      <nc r="A11">
        <v>20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11" t="inlineStr">
        <is>
          <t>Количество дворовых территорий МКД, приведенных в нормативное состояние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1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11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11">
        <v>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11">
        <v>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R11" t="inlineStr">
        <is>
          <t xml:space="preserve">Проведены мероприятия по благоустройству шести дворовых территорий города Когалыма:
- ул. Дружбы народов, д. 8, 10; 
- ул. Прибалтийская, д. 1, 3, 3а; 
- ул. Мира, д. 22а, 22б;
- ул. Молодежная, д. 13, 15;
- ул. Мира, д. 22в;
- ул. Прибалтийская, д. 9, д. 9а. 
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699" sId="1" ref="A11:XFD11" action="deleteRow">
    <undo index="0" exp="area" ref3D="1" dr="$A$161:$XFD$161" dn="Z_FE144461_EC2E_482C_8365_89512417FA0F_.wvu.Rows" sId="1"/>
    <rfmt sheetId="1" xfDxf="1" sqref="A11:XFD11" start="0" length="0"/>
    <rcc rId="0" sId="1" dxf="1">
      <nc r="A11">
        <v>21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благоустроенных дворовых территорий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56.5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76.36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11">
        <v>76.36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700" sId="1" ref="A11:XFD11" action="deleteRow">
    <undo index="0" exp="area" ref3D="1" dr="$A$160:$XFD$160" dn="Z_FE144461_EC2E_482C_8365_89512417FA0F_.wvu.Rows" sId="1"/>
    <rfmt sheetId="1" xfDxf="1" sqref="A11:XFD11" start="0" length="0"/>
    <rcc rId="0" sId="1" dxf="1">
      <nc r="A11">
        <v>22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58.72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60.63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11">
        <v>60.63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1" sId="1" ref="A11:XFD11" action="deleteRow">
    <undo index="0" exp="area" ref3D="1" dr="$A$159:$XFD$159" dn="Z_FE144461_EC2E_482C_8365_89512417FA0F_.wvu.Rows" sId="1"/>
    <rfmt sheetId="1" xfDxf="1" sqref="A11:XFD11" start="0" length="0"/>
    <rcc rId="0" sId="1" dxf="1">
      <nc r="A11">
        <v>23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благоустроенных общественных пространств, включенных в реализацию программы формирования современной городской среды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*Второй этап реконструкции объекта "Городской пляж". Работы выполнены и приняты в срок (общественная приемка - 17.07.2020)
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02" sId="1" ref="A11:XFD11" action="deleteRow">
    <undo index="0" exp="area" ref3D="1" dr="$A$158:$XFD$158" dn="Z_FE144461_EC2E_482C_8365_89512417FA0F_.wvu.Rows" sId="1"/>
    <rfmt sheetId="1" xfDxf="1" sqref="A11:XFD11" start="0" length="0"/>
    <rcc rId="0" sId="1" dxf="1">
      <nc r="A11">
        <v>24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благоустроенных общественных территорий в городе Когалыме к общей площади общественных территорий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3" sId="1" ref="A11:XFD11" action="deleteRow">
    <undo index="0" exp="area" ref3D="1" dr="$A$157:$XFD$157" dn="Z_FE144461_EC2E_482C_8365_89512417FA0F_.wvu.Rows" sId="1"/>
    <rfmt sheetId="1" xfDxf="1" sqref="A11:XFD11" start="0" length="0"/>
    <rcc rId="0" sId="1" dxf="1">
      <nc r="A11">
        <v>25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Площадь благоустроенных общественных территорий, приходящихся на 1 жителя муниципального образования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кв.м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26.55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4" sId="1" ref="A11:XFD11" action="deleteRow">
    <undo index="0" exp="area" ref3D="1" dr="$A$156:$XFD$156" dn="Z_FE144461_EC2E_482C_8365_89512417FA0F_.wvu.Rows" sId="1"/>
    <rfmt sheetId="1" xfDxf="1" sqref="A11:XFD11" start="0" length="0"/>
    <rcc rId="0" sId="1" dxf="1">
      <nc r="A11">
        <v>26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граждан, принявших участие в решении вопросов развития городской среды от общего количества граждан в возрасте от 14 лет, проживающих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2.72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7.52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5" sId="1" ref="A11:XFD11" action="deleteRow">
    <undo index="0" exp="area" ref3D="1" dr="$A$155:$XFD$155" dn="Z_FE144461_EC2E_482C_8365_89512417FA0F_.wvu.Rows" sId="1"/>
    <rfmt sheetId="1" xfDxf="1" sqref="A11:XFD11" start="0" length="0"/>
    <rcc rId="0" sId="1" dxf="1">
      <nc r="A11" t="inlineStr">
        <is>
          <t xml:space="preserve">Муниципальная программа "Развитие транспортной системы " 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6" sId="1" ref="A11:XFD11" action="deleteRow">
    <undo index="0" exp="area" ref3D="1" dr="$A$154:$XFD$154" dn="Z_FE144461_EC2E_482C_8365_89512417FA0F_.wvu.Rows" sId="1"/>
    <rfmt sheetId="1" xfDxf="1" sqref="A11:XFD11" start="0" length="0"/>
    <rcc rId="0" sId="1" dxf="1">
      <nc r="A11">
        <v>27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Обеспечение выполнения работ по перевозке пассажиров по городским маршрутам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кол-во маршрутов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7" sId="1" ref="A11:XFD11" action="deleteRow">
    <undo index="0" exp="area" ref3D="1" dr="$A$153:$XFD$153" dn="Z_FE144461_EC2E_482C_8365_89512417FA0F_.wvu.Rows" sId="1"/>
    <rfmt sheetId="1" xfDxf="1" sqref="A11:XFD11" start="0" length="0"/>
    <rcc rId="0" sId="1" dxf="1">
      <nc r="A11">
        <v>28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2.69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2.512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25.02.2020 заключен МК №0187300013720000004 на сумму 38 678,43 тыс. руб.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08" sId="1" ref="A11:XFD11" action="deleteRow">
    <undo index="0" exp="area" ref3D="1" dr="$A$152:$XFD$152" dn="Z_FE144461_EC2E_482C_8365_89512417FA0F_.wvu.Rows" sId="1"/>
    <rfmt sheetId="1" xfDxf="1" sqref="A11:XFD11" start="0" length="0"/>
    <rcc rId="0" sId="1" dxf="1">
      <nc r="A11">
        <v>29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2.4340000000000002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2.512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25.02.2020 заключен МК №0187300013720000004 на сумму 38 678,43 тыс. руб.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09" sId="1" ref="A11:XFD11" action="deleteRow">
    <undo index="0" exp="area" ref3D="1" dr="$A$151:$XFD$151" dn="Z_FE144461_EC2E_482C_8365_89512417FA0F_.wvu.Rows" sId="1"/>
    <rfmt sheetId="1" xfDxf="1" sqref="A11:XFD11" start="0" length="0"/>
    <rcc rId="0" sId="1" dxf="1">
      <nc r="A11">
        <v>30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1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0" sId="1" ref="A11:XFD11" action="deleteRow">
    <undo index="0" exp="area" ref3D="1" dr="$A$150:$XFD$150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11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0.42699999999999999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1" sId="1" ref="A11:XFD11" action="deleteRow">
    <undo index="0" exp="area" ref3D="1" dr="$A$149:$XFD$149" dn="Z_FE144461_EC2E_482C_8365_89512417FA0F_.wvu.Rows" sId="1"/>
    <rfmt sheetId="1" xfDxf="1" sqref="A11:XFD11" start="0" length="0"/>
    <rcc rId="0" sId="1" dxf="1">
      <nc r="A11">
        <v>31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>Обеспечение  автомобильных дорог города Когалыма  сетями наружного освещения (комплект проектно-сметной документации)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1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Ведутся проектные работы по заключенному контракту (Ноябрьская, Волжский)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12" sId="1" ref="A11:XFD11" action="deleteRow">
    <undo index="0" exp="area" ref3D="1" dr="$A$148:$XFD$148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11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0.995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1.024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1.024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Заключен контракт, ведутся подготовительные работы (пр-т Нефтяников)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13" sId="1" ref="A11:XFD11" action="deleteRow">
    <undo index="0" exp="area" ref3D="1" dr="$A$147:$XFD$147" dn="Z_FE144461_EC2E_482C_8365_89512417FA0F_.wvu.Rows" sId="1"/>
    <rfmt sheetId="1" xfDxf="1" sqref="A11:XFD11" start="0" length="0"/>
    <rcc rId="0" sId="1" dxf="1">
      <nc r="A11">
        <v>32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 xml:space="preserve">Протяженность сети автомобильных дорог общего пользования местного значения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104.25700000000001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4" sId="1" ref="A11:XFD11" action="deleteRow">
    <undo index="0" exp="area" ref3D="1" dr="$A$146:$XFD$146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 xml:space="preserve">Износ автотранспортных средств, задействованных на выполнении муниципальной работы «Выполнение работ в области использования автомобильных дорог»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87.84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79.81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7.65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14.3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20.95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26.7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32.450000000000003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38.200000000000003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43.95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49.7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55.45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63.57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5" sId="1" ref="A11:XFD11" action="deleteRow">
    <undo index="0" exp="area" ref3D="1" dr="$A$145:$XFD$145" dn="Z_FE144461_EC2E_482C_8365_89512417FA0F_.wvu.Rows" sId="1"/>
    <rfmt sheetId="1" xfDxf="1" sqref="A11:XFD11" start="0" length="0"/>
    <rcc rId="0" sId="1" dxf="1">
      <nc r="A11">
        <v>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Обеспечение стабильности работы светофорных объектов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6" sId="1" ref="A11:XFD11" action="deleteRow">
    <undo index="0" exp="area" ref3D="1" dr="$A$144:$XFD$144" dn="Z_FE144461_EC2E_482C_8365_89512417FA0F_.wvu.Rows" sId="1"/>
    <rfmt sheetId="1" xfDxf="1" sqref="A11:XFD11" start="0" length="0"/>
    <rcc rId="0" sId="1" dxf="1">
      <nc r="A11">
        <v>34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Выполнение проеткных работ на обустройство автобусных остановок в городе Когалыме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7" sId="1" ref="A11:XFD11" action="deleteRow">
    <undo index="0" exp="area" ref3D="1" dr="$A$143:$XFD$143" dn="Z_FE144461_EC2E_482C_8365_89512417FA0F_.wvu.Rows" sId="1"/>
    <rfmt sheetId="1" xfDxf="1" sqref="A11:XFD11" start="0" length="0"/>
    <rcc rId="0" sId="1" dxf="1">
      <nc r="A11">
        <v>35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Модернизация светофорных объектов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2 -переход. с 2019 года; 5 - в 2020 году : ул.Др.народов (Музей), ул.Градостроит.20 (м-н "Север"), ул. Береговая (Факел), ул.Градостроит.2, ул.Др.народов ("Дворец спорта"). Срок окончания работ - ноябрь 2020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18" sId="1" ref="A11:XFD11" action="deleteRow">
    <undo index="0" exp="area" ref3D="1" dr="$A$142:$XFD$142" dn="Z_FE144461_EC2E_482C_8365_89512417FA0F_.wvu.Rows" sId="1"/>
    <rfmt sheetId="1" xfDxf="1" sqref="A11:XFD11" start="0" length="0"/>
    <rcc rId="0" sId="1" dxf="1">
      <nc r="A11">
        <v>36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Строительство искусственного дорожного сооружения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9" sId="1" ref="A11:XFD11" action="deleteRow">
    <undo index="0" exp="area" ref3D="1" dr="$A$141:$XFD$141" dn="Z_FE144461_EC2E_482C_8365_89512417FA0F_.wvu.Rows" sId="1"/>
    <rfmt sheetId="1" xfDxf="1" sqref="A11:XFD11" start="0" length="0"/>
    <rcc rId="0" sId="1" dxf="1">
      <nc r="A11">
        <v>37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остановочных павильонов информационными табло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На основании решения Думы города Когалыма от 19.02.2020 №385-ГД выделены дополнительные плановые ассигнования в сумме 2788,6т.р. для приобретения и установки 15 информ.табло возле планируемых к замене остановочных павильонов.                                                        
Заключен МК от 12.03.2020 №0187300013720000006 с ИП И.В.Веденским (г.Краснодар) на сумму 1632,835т.р. на поставку и монтаж 18 информационных табло.                                   
Дата окончания исполнения контракта 31.08.2020.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0" sId="1" ref="A11:XFD11" action="deleteRow">
    <undo index="0" exp="area" ref3D="1" dr="$A$140:$XFD$140" dn="Z_FE144461_EC2E_482C_8365_89512417FA0F_.wvu.Rows" sId="1"/>
    <rfmt sheetId="1" xfDxf="1" sqref="A11:XFD11" start="0" length="0"/>
    <rcc rId="0" sId="1" dxf="1">
      <nc r="A11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>Обеспечение аварийноопасных участков автомобильных дорог местного значения системой видеонаблюдения для фиксации нарушений правил дорожного движения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1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4 проекта разработано (Сургутское шоссе, ул.Центральная-Повховское шоссе, ул.Др.народов, пр-т Нефтяников)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1" sId="1" ref="A11:XFD11" action="deleteRow">
    <undo index="0" exp="area" ref3D="1" dr="$A$139:$XFD$139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Уточняется финансирование (пр-т Нефтяников)</t>
        </is>
      </nc>
      <ndxf>
        <font>
          <sz val="11"/>
          <color theme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2" sId="1" ref="A11:XFD11" action="deleteRow">
    <undo index="0" exp="area" ref3D="1" dr="$A$138:$XFD$138" dn="Z_FE144461_EC2E_482C_8365_89512417FA0F_.wvu.Rows" sId="1"/>
    <rfmt sheetId="1" xfDxf="1" sqref="A11:XFD11" start="0" length="0"/>
    <rcc rId="0" sId="1" dxf="1">
      <nc r="A11">
        <v>39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технического и эксплуатационного обслуживания программно - технического измерительного комплекса "Одиссей" (перекрестки)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3" sId="1" ref="A11:XFD11" action="deleteRow">
    <undo index="0" exp="area" ref3D="1" dr="$A$137:$XFD$137" dn="Z_FE144461_EC2E_482C_8365_89512417FA0F_.wvu.Rows" sId="1"/>
    <rfmt sheetId="1" xfDxf="1" sqref="A11:XFD11" start="0" length="0"/>
    <rcc rId="0" sId="1" dxf="1">
      <nc r="A11">
        <v>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Выполнение услуг по отправке постановлений о вынесенных административных правонарушениях в области дорожного движения, с использованием системы автоматизированной видео фиксации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4" sId="1" ref="A11:XFD11" action="deleteRow">
    <undo index="0" exp="area" ref3D="1" dr="$A$136:$XFD$136" dn="Z_FE144461_EC2E_482C_8365_89512417FA0F_.wvu.Rows" sId="1"/>
    <rfmt sheetId="1" xfDxf="1" sqref="A11:XFD11" start="0" length="0"/>
    <rcc rId="0" sId="1" dxf="1">
      <nc r="A11">
        <v>41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 - эксплуатационным показателям, в результате строительства автомобильных дорог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1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На отчетную дату ведется исполнение муниципального контракта №0187300013719000162 от 02.07.2019 на выполнение работ по инженерным изысканиям и разработке проектно - сметной документации на строительство объекта на сумму 2 499,06 тыс.руб. Срок исполнения работ 27.11.2019. 
Исполнение контракта ведется с с нарушением сроков предусмотренных указанным контрактом.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5" sId="1" ref="A11:XFD11" action="deleteRow">
    <undo index="0" exp="area" ref3D="1" dr="$A$135:$XFD$135" dn="Z_FE144461_EC2E_482C_8365_89512417FA0F_.wvu.Rows" sId="1"/>
    <rfmt sheetId="1" xfDxf="1" sqref="A11:XFD11" start="0" length="0"/>
    <rcc rId="0" sId="1" dxf="1">
      <nc r="A11">
        <v>42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Выполнение работ по замене остановочных павильонов с благоустройством прилегающей территории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Муниципальный контракт на выполнение работ заключен. Работы выполнены и оплачены в полном объеме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/>
    </rfmt>
  </rrc>
  <rrc rId="2726" sId="1" ref="A11:XFD11" action="deleteRow">
    <undo index="0" exp="area" ref3D="1" dr="$A$134:$XFD$134" dn="Z_FE144461_EC2E_482C_8365_89512417FA0F_.wvu.Rows" sId="1"/>
    <rfmt sheetId="1" xfDxf="1" sqref="A11:XFD11" start="0" length="0"/>
    <rcc rId="0" sId="1" dxf="1">
      <nc r="A11">
        <v>43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Приобретаемая специализированная техника на условиях лизинга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два автогрейдера, два трактора «Беларусь» и один фронтальный погрузчик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" start="0" length="0">
      <dxf/>
    </rfmt>
  </rrc>
  <rrc rId="2727" sId="1" ref="A11:XFD11" action="deleteRow">
    <undo index="0" exp="area" ref3D="1" dr="$A$133:$XFD$133" dn="Z_FE144461_EC2E_482C_8365_89512417FA0F_.wvu.Rows" sId="1"/>
    <rfmt sheetId="1" xfDxf="1" sqref="A11:XFD11" start="0" length="0"/>
    <rcc rId="0" sId="1" dxf="1">
      <nc r="A11" t="inlineStr">
        <is>
          <t xml:space="preserve">Муниципальная программа "Развитие жилищно - коммунального комплекса и повышение энергетической эффективности в городе Когалыме" (ред. пост.от 28.05.2019 №1129) 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8" sId="1" ref="A11:XFD11" action="deleteRow">
    <undo index="0" exp="area" ref3D="1" dr="$A$132:$XFD$132" dn="Z_FE144461_EC2E_482C_8365_89512417FA0F_.wvu.Rows" sId="1"/>
    <rfmt sheetId="1" xfDxf="1" sqref="A11:XFD11" start="0" length="0"/>
    <rcc rId="0" sId="1" dxf="1">
      <nc r="A11">
        <v>43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многоквартирных домов, подлежащих капитальному ремонту в рамках региональной программы капитального ремонта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количество домов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9" sId="1" ref="A11:XFD11" action="deleteRow">
    <undo index="0" exp="area" ref3D="1" dr="$A$131:$XFD$131" dn="Z_FE144461_EC2E_482C_8365_89512417FA0F_.wvu.Rows" sId="1"/>
    <rfmt sheetId="1" xfDxf="1" sqref="A11:XFD11" start="0" length="0"/>
    <rcc rId="0" sId="1" dxf="1">
      <nc r="A11">
        <v>44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многоквартирных домов,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0" sId="1" ref="A11:XFD11" action="deleteRow">
    <undo index="0" exp="area" ref3D="1" dr="$A$130:$XFD$130" dn="Z_FE144461_EC2E_482C_8365_89512417FA0F_.wvu.Rows" sId="1"/>
    <rfmt sheetId="1" xfDxf="1" sqref="A11:XFD11" start="0" length="0"/>
    <rcc rId="0" sId="1" dxf="1">
      <nc r="A11">
        <v>45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обеспечения концедентом инвестиций концессионера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Субсидия носит заявительный характер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31" sId="1" ref="A11:XFD11" action="deleteRow">
    <undo index="0" exp="area" ref3D="1" dr="$A$129:$XFD$129" dn="Z_FE144461_EC2E_482C_8365_89512417FA0F_.wvu.Rows" sId="1"/>
    <rfmt sheetId="1" xfDxf="1" sqref="A11:XFD11" start="0" length="0"/>
    <rcc rId="0" sId="1" dxf="1">
      <nc r="A11">
        <v>46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>Строительство , реконструкция объектов индженерной инфраструктуры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1" t="inlineStr">
        <is>
          <t>комплект проектно - 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Ведутся проектные работы по заключенным в 2019г контрактам (ВЛ, газопровод, водопровод к НОЦ);
Строительство объекта завершено (ГКК);
Срыв сроков строительства объекта подрядчиком, контракт расторгнут (Котельная).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732" sId="1" ref="A11:XFD11" action="deleteRow">
    <undo index="0" exp="area" ref3D="1" dr="$A$128:$XFD$128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C11" t="inlineStr">
        <is>
          <t>мощность м.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2733" sId="1" ref="A11:XFD11" action="deleteRow">
    <undo index="0" exp="area" ref3D="1" dr="$A$127:$XFD$127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11" t="inlineStr">
        <is>
          <t>мощность мВТ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734" sId="1" ref="A11:XFD11" action="deleteRow">
    <undo index="0" exp="area" ref3D="1" dr="$A$126:$XFD$126" dn="Z_FE144461_EC2E_482C_8365_89512417FA0F_.wvu.Rows" sId="1"/>
    <rfmt sheetId="1" xfDxf="1" sqref="A11:XFD11" start="0" length="0"/>
    <rcc rId="0" sId="1" dxf="1">
      <nc r="A11">
        <v>47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Актуализированная документация,
в том числе: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735" sId="1" ref="A11:XFD11" action="deleteRow">
    <undo index="0" exp="area" ref3D="1" dr="$A$125:$XFD$125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- схема теплоснабжения, водоснабжения и водоотведения города Когалыма, комплект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1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6" sId="1" ref="A11:XFD11" action="deleteRow">
    <undo index="0" exp="area" ref3D="1" dr="$A$124:$XFD$124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- план комплексного развития коммунальной инфраструктуры города Когалыма, комплект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Запланирвано на выполнение работ по актуализации плана комплексного развития коммунальной инфраструктуры города Когалыма.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2737" sId="1" ref="A11:XFD11" action="deleteRow">
    <undo index="0" exp="area" ref3D="1" dr="$A$123:$XFD$123" dn="Z_FE144461_EC2E_482C_8365_89512417FA0F_.wvu.Rows" sId="1"/>
    <rfmt sheetId="1" xfDxf="1" sqref="A11:XFD11" start="0" length="0"/>
    <rcc rId="0" sId="1" dxf="1">
      <nc r="A11">
        <v>48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Покраска, отделка фасадов объектов жилищного фонда, находящихся на территории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количество объектов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С ООО "ЕвроСтрой" заключены контракты на выполнение работ по покраске, отделке фасадов жилых домов, находящихся на территории г.Когалыма: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ул.Др.Народов д.37; ул.Мира д.2,2Б,4А; ул.Молодежная д.24,30; ул.Бакинская д.23,35,41,47,51,53; ул.Бакинская д.59; ул.Ленинградская д.3,11,19,21,25,33,39,65, ул.Др.Народов д.29,33, ул.Югорская д.22, 24 и 38; ул.Янтарная, д.5,  ул.Мира д.34, 46; Сургутское шоссе д.1, 3, 3а, 5, 9, 11, 11а, 13, 17; ул.Градостроителей д.4, 8.                                                                                                                                                                                                                                                 По всем контрактам работы выполнены в полном объеме, расчеты завершены.    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38" sId="1" ref="A11:XFD11" action="deleteRow">
    <undo index="0" exp="area" ref3D="1" dr="$A$122:$XFD$122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"Содержание объектов городского хозяйства и инженерной инфраструктуры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9" sId="1" ref="A11:XFD11" action="deleteRow">
    <undo index="0" exp="area" ref3D="1" dr="$A$121:$XFD$121" dn="Z_FE144461_EC2E_482C_8365_89512417FA0F_.wvu.Rows" sId="1"/>
    <rfmt sheetId="1" xfDxf="1" sqref="A11:XFD11" start="0" length="0"/>
    <rcc rId="0" sId="1" dxf="1">
      <nc r="A11">
        <v>49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 xml:space="preserve"> тыс.кв.м.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665.97400000000005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0" sId="1" ref="A11:XFD11" action="deleteRow">
    <undo index="0" exp="area" ref3D="1" dr="$A$120:$XFD$120" dn="Z_FE144461_EC2E_482C_8365_89512417FA0F_.wvu.Rows" sId="1"/>
    <rfmt sheetId="1" xfDxf="1" sqref="A11:XFD11" start="0" length="0"/>
    <rcc rId="0" sId="1" dxf="1">
      <nc r="A11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Износ автотранспортных средств, задействованных на выполнении муниципальной работы «Уборка территории и аналогичная деятельность»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77.819999999999993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48.17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4.01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8.02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12.03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15.28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18.53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21.78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25.03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28.28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31.53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37.03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1" sId="1" ref="A11:XFD11" action="deleteRow">
    <undo index="0" exp="area" ref3D="1" dr="$A$119:$XFD$119" dn="Z_FE144461_EC2E_482C_8365_89512417FA0F_.wvu.Rows" sId="1"/>
    <rfmt sheetId="1" xfDxf="1" sqref="A11:XFD11" start="0" length="0"/>
    <rcc rId="0" sId="1" dxf="1">
      <nc r="A11">
        <v>51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электроэнергией на освещение дворов, улиц и магистралей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кВт*час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3268968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2" sId="1" ref="A11:XFD11" action="deleteRow">
    <undo index="0" exp="area" ref3D="1" dr="$A$118:$XFD$118" dn="Z_FE144461_EC2E_482C_8365_89512417FA0F_.wvu.Rows" sId="1"/>
    <rfmt sheetId="1" xfDxf="1" sqref="A11:XFD11" start="0" length="0"/>
    <rcc rId="0" sId="1" dxf="1">
      <nc r="A11">
        <v>52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текущего содержания территорий городского кладбища и мест захоронений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 xml:space="preserve"> тыс.кв.м.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3" sId="1" ref="A11:XFD11" action="deleteRow">
    <undo index="0" exp="area" ref3D="1" dr="$A$117:$XFD$117" dn="Z_FE144461_EC2E_482C_8365_89512417FA0F_.wvu.Rows" sId="1"/>
    <rfmt sheetId="1" xfDxf="1" sqref="A11:XFD11" start="0" length="0"/>
    <rcc rId="0" sId="1" dxf="1">
      <nc r="A11">
        <v>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Выполнение услуг по погребению умерших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4" sId="1" ref="A11:XFD11" action="deleteRow">
    <undo index="0" exp="area" ref3D="1" dr="$A$116:$XFD$116" dn="Z_FE144461_EC2E_482C_8365_89512417FA0F_.wvu.Rows" sId="1"/>
    <rfmt sheetId="1" xfDxf="1" sqref="A11:XFD11" start="0" length="0"/>
    <rcc rId="0" sId="1" dxf="1">
      <nc r="A11">
        <v>54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Выполнение услуг по перевозке умерших с места происшедшего летального исхода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5" sId="1" ref="A11:XFD11" action="deleteRow">
    <undo index="0" exp="area" ref3D="1" dr="$A$115:$XFD$115" dn="Z_FE144461_EC2E_482C_8365_89512417FA0F_.wvu.Rows" sId="1"/>
    <rfmt sheetId="1" xfDxf="1" sqref="A11:XFD11" start="0" length="0"/>
    <rcc rId="0" sId="1" dxf="1">
      <nc r="A11">
        <v>55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Оснащение территории города Когалыма новыми детскими игровыми площадками,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Установка ДИО на "Рябиновом бульваре"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46" sId="1" ref="A11:XFD11" action="deleteRow">
    <undo index="0" exp="area" ref3D="1" dr="$A$114:$XFD$114" dn="Z_FE144461_EC2E_482C_8365_89512417FA0F_.wvu.Rows" sId="1"/>
    <rfmt sheetId="1" xfDxf="1" sqref="A11:XFD11" start="0" length="0"/>
    <rcc rId="0" sId="1" dxf="1">
      <nc r="A11">
        <v>56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7" sId="1" ref="A11:XFD11" action="deleteRow">
    <undo index="0" exp="area" ref3D="1" dr="$A$113:$XFD$113" dn="Z_FE144461_EC2E_482C_8365_89512417FA0F_.wvu.Rows" sId="1"/>
    <rfmt sheetId="1" xfDxf="1" sqref="A11:XFD11" start="0" length="0"/>
    <rcc rId="0" sId="1" dxf="1">
      <nc r="A11">
        <v>57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Осуществление иных полномочий в сфере жилищно-коммунального и городского хозяйства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8" sId="1" ref="A11:XFD11" action="deleteRow">
    <undo index="0" exp="area" ref3D="1" dr="$A$112:$XFD$112" dn="Z_FE144461_EC2E_482C_8365_89512417FA0F_.wvu.Rows" sId="1"/>
    <rfmt sheetId="1" xfDxf="1" sqref="A11:XFD11" start="0" length="0"/>
    <rcc rId="0" sId="1" dxf="1">
      <nc r="A11">
        <v>58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Выполнение работ по обустройству пешеходных дорожек и тротуаров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кв.м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498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438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498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9" sId="1" ref="A11:XFD11" action="deleteRow">
    <undo index="0" exp="area" ref3D="1" dr="$A$111:$XFD$111" dn="Z_FE144461_EC2E_482C_8365_89512417FA0F_.wvu.Rows" sId="1"/>
    <rfmt sheetId="1" xfDxf="1" sqref="A11:XFD11" start="0" length="0"/>
    <rcc rId="0" sId="1" dxf="1">
      <nc r="A11">
        <v>59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Установка ограждений в районе пешеходных переходов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1250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0" sId="1" ref="A11:XFD11" action="deleteRow">
    <undo index="0" exp="area" ref3D="1" dr="$A$110:$XFD$110" dn="Z_FE144461_EC2E_482C_8365_89512417FA0F_.wvu.Rows" sId="1"/>
    <rfmt sheetId="1" xfDxf="1" sqref="A11:XFD11" start="0" length="0"/>
    <rcc rId="0" sId="1" dxf="1">
      <nc r="A11">
        <v>60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Выполнение работ по архитектурной подсветке улиц, зданий, сооружений и жилых, расположенных на территории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ОАиГ сетевые графики не предоставлены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51" sId="1" ref="A11:XFD11" action="deleteRow">
    <undo index="0" exp="area" ref3D="1" dr="$A$109:$XFD$109" dn="Z_FE144461_EC2E_482C_8365_89512417FA0F_.wvu.Rows" sId="1"/>
    <rfmt sheetId="1" xfDxf="1" sqref="A11:XFD11" start="0" length="0"/>
    <rcc rId="0" sId="1" dxf="1">
      <nc r="A11">
        <v>61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>Количество благоустроенных объектов дворовых территорий, в том числе: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f>E12+E13+E14+E15</f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2" sId="1" ref="A11:XFD11" action="deleteRow">
    <undo index="0" exp="area" ref3D="1" dr="$A$108:$XFD$108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11" t="inlineStr">
        <is>
          <t>- устройство ливневой канализации во дворах МКД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3" sId="1" ref="A11:XFD11" action="deleteRow">
    <undo index="0" exp="area" ref3D="1" dr="$A$107:$XFD$107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11" t="inlineStr">
        <is>
          <t>- ремонт и асфальтирование внутриквартальных проездов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4" sId="1" ref="A11:XFD11" action="deleteRow">
    <undo index="0" exp="area" ref3D="1" dr="$A$106:$XFD$106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11" t="inlineStr">
        <is>
          <t>реконструкция площадки для выгула собак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5" sId="1" ref="A11:XFD11" action="deleteRow">
    <undo index="0" exp="area" ref3D="1" dr="$A$105:$XFD$105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разработка проектно-сметной документации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ПСД по объекту реконструкции "Набережная реки Ингуягун"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56" sId="1" ref="A11:XFD11" action="deleteRow">
    <undo index="0" exp="area" ref3D="1" dr="$A$104:$XFD$104" dn="Z_FE144461_EC2E_482C_8365_89512417FA0F_.wvu.Rows" sId="1"/>
    <rfmt sheetId="1" xfDxf="1" sqref="A11:XFD11" start="0" length="0"/>
    <rcc rId="0" sId="1" dxf="1">
      <nc r="A11">
        <v>62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Выполнение работ по ремонту (замене) оборудования и сетей наружного освещения на территории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7" sId="1" ref="A11:XFD11" action="deleteRow">
    <undo index="0" exp="area" ref3D="1" dr="$A$103:$XFD$103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"Экологическая безопасность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8" sId="1" ref="A11:XFD11" action="deleteRow">
    <undo index="0" exp="area" ref3D="1" dr="$A$102:$XFD$102" dn="Z_FE144461_EC2E_482C_8365_89512417FA0F_.wvu.Rows" sId="1"/>
    <rfmt sheetId="1" xfDxf="1" sqref="A11:XFD11" start="0" length="0"/>
    <rcc rId="0" sId="1" dxf="1">
      <nc r="A11">
        <v>63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Организация экологически мотивированных культурных мероприятий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количество мероприятий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Проводились экологически мотивированные мероприятия:
- 15 субботников;
- 6 семейных воскресников во дворах на детских площадках.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59" sId="1" ref="A11:XFD11" action="deleteRow">
    <undo index="0" exp="area" ref3D="1" dr="$A$101:$XFD$101" dn="Z_FE144461_EC2E_482C_8365_89512417FA0F_.wvu.Rows" sId="1"/>
    <rfmt sheetId="1" xfDxf="1" sqref="A11:XFD11" start="0" length="0"/>
    <rcc rId="0" sId="1" dxf="1">
      <nc r="A11">
        <v>64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Протяженность береговой линии, очищенной от бытового мусора в границах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0.42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0.56999999999999995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Проводилась очистка береговой линии:
0,57 км (п. Фестивальный, река)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60" sId="1" ref="A11:XFD11" action="deleteRow">
    <undo index="0" exp="area" ref3D="1" dr="$A$100:$XFD$100" dn="Z_FE144461_EC2E_482C_8365_89512417FA0F_.wvu.Rows" sId="1"/>
    <rfmt sheetId="1" xfDxf="1" sqref="A11:XFD11" start="0" length="0"/>
    <rcc rId="0" sId="1" dxf="1">
      <nc r="A11">
        <v>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приобретенных зеленых насаждений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1412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1" sId="1" ref="A11:XFD11" action="deleteRow">
    <undo index="0" exp="area" ref3D="1" dr="$A$99:$XFD$99" dn="Z_FE144461_EC2E_482C_8365_89512417FA0F_.wvu.Rows" sId="1"/>
    <rfmt sheetId="1" xfDxf="1" sqref="A11:XFD11" start="0" length="0"/>
    <rcc rId="0" sId="1" dxf="1">
      <nc r="A11">
        <v>66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Организация мероприятий по предупреждению и ликвидации несанкционированных свалок на территории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при отсутствии финансирования мероприятия, выполнение показателя за счет волонтерского движения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S11">
        <v>204</v>
      </nc>
    </rcc>
  </rrc>
  <rrc rId="2762" sId="1" ref="A11:XFD11" action="deleteRow">
    <undo index="0" exp="area" ref3D="1" dr="$A$98:$XFD$98" dn="Z_FE144461_EC2E_482C_8365_89512417FA0F_.wvu.Rows" sId="1"/>
    <rfmt sheetId="1" xfDxf="1" sqref="A11:XFD11" start="0" length="0"/>
    <rcc rId="0" sId="1" dxf="1">
      <nc r="A11">
        <v>67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Исполнение отдельного государственного полномочия по организации деятельности по накоплению (в том числе раздельному накоплению) и транспортированию твердых коммунальных отходов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3" sId="1" ref="A11:XFD11" action="deleteRow">
    <undo index="0" exp="area" ref3D="1" dr="$A$97:$XFD$97" dn="Z_FE144461_EC2E_482C_8365_89512417FA0F_.wvu.Rows" sId="1"/>
    <rfmt sheetId="1" xfDxf="1" sqref="A11:XFD11" start="0" length="0"/>
    <rcc rId="0" sId="1" dxf="1">
      <nc r="A11">
        <v>68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Актуализация Генеральной схемы санитарной очистки территории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Заключен МК от 15.10.2019 №0187300013719000316 с ООО "ЯНЭНЕРГО" (г.Санкт-Петербург) на выполнение работ по актуализации Генеральной схемы санитарной очистки территории города Когалыма на сумму 1475,495т.р. Дата окончания исполнения контракта 30.09.2020.
В настоящее время работы не выполнены. В адрес ООО "ЯНЭНЕРГО" письмом от 02.09.2020 №29-исх-2063 направлена претензия о нарушении сроков выполнения работ. Письмом от 21.10.2020 №29-исх-2603 направлена претензия с требованием уплаты неустойки в связи с нарушением сроков выполнения работ и требованием исполнения договорных обязательств.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64" sId="1" ref="A11:XFD11" action="deleteRow">
    <undo index="0" exp="area" ref3D="1" dr="$A$96:$XFD$96" dn="Z_FE144461_EC2E_482C_8365_89512417FA0F_.wvu.Rows" sId="1"/>
    <rfmt sheetId="1" xfDxf="1" sqref="A11:XFD11" start="0" length="0"/>
    <rcc rId="0" sId="1" dxf="1">
      <nc r="A11">
        <v>69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населения, вовлеченного в волонтерские акции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47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60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Приняли участие в экологически мотивированных мероприятиях 60 человек.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65" sId="1" ref="A11:XFD11" action="deleteRow">
    <undo index="0" exp="area" ref3D="1" dr="$A$95:$XFD$95" dn="Z_FE144461_EC2E_482C_8365_89512417FA0F_.wvu.Rows" sId="1"/>
    <rfmt sheetId="1" xfDxf="1" sqref="A11:XFD11" start="0" length="0"/>
    <rcc rId="0" sId="1" dxf="1">
      <nc r="A11" t="inlineStr">
        <is>
          <t xml:space="preserve">Муниципальная программа "Развитие жилищной сферы города Когалыма" 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6" sId="1" ref="A11:XFD11" action="deleteRow">
    <undo index="0" exp="area" ref3D="1" dr="$A$94:$XFD$94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Увеличение объема жилищного строительства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млн. кв. м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0.06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1.7000000000000001E-2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4.0000000000000001E-3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На отчетный период:                                                                                       1. 3-этажный жилой дом в р.Пионерный ул.Береговая - 2312,9 кв.м.;                                                                                                       2. ИЖС - 3039,7кв.м. ;                                                                                      Общая площадь введеного жилья 5352,6 кв.м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67" sId="1" ref="A11:XFD11" action="deleteRow">
    <undo index="0" exp="area" ref3D="1" dr="$A$93:$XFD$93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71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муниципальных услуг в электронном виде в общем количестве предоставленных услуг в городе Когалыме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60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30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35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40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80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8" sId="1" ref="A11:XFD11" action="deleteRow">
    <undo index="0" exp="area" ref3D="1" dr="$A$92:$XFD$92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72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Общая площадь жилых помещений, приходящихся в среднем на 1 жителя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 xml:space="preserve"> кв.м.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16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15.9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9" sId="1" ref="A11:XFD11" action="deleteRow">
    <undo index="0" exp="area" ref3D="1" dr="$A$91:$XFD$91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участников, получивших меры финансовой поддержки для улучшения жилищных условий, 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4*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4*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0" sId="1" ref="A11:XFD11" action="deleteRow">
    <undo index="0" exp="area" ref3D="1" dr="$A$90:$XFD$90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количество семей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1538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E11" t="inlineStr">
        <is>
          <t>1482**</t>
        </is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F11">
        <v>1353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1353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01.08.2020 года по городу Когалыму выявлены сведения - основания для снятия с учета.</t>
        </is>
      </nc>
      <ndxf>
        <font>
          <sz val="9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1" sId="1" ref="A11:XFD11" action="deleteRow">
    <undo index="0" exp="area" ref3D="1" dr="$A$89:$XFD$89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Предоставление семьям жилых помещений по договорам социального найма в связи с подходом очерёдности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11" t="inlineStr">
        <is>
          <t>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2" sId="1" ref="A11:XFD11" action="deleteRow">
    <undo index="0" exp="area" ref3D="1" dr="$A$88:$XFD$88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76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D11">
        <v>2.52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3,03*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9"/>
          <color theme="1"/>
          <name val="Times New Roman"/>
          <scheme val="none"/>
        </font>
        <fill>
          <patternFill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11" t="inlineStr">
        <is>
          <t>600 указ</t>
        </is>
      </nc>
    </rcc>
  </rrc>
  <rrc rId="2773" sId="1" ref="A11:XFD11" action="deleteRow">
    <undo index="0" exp="area" ref3D="1" dr="$A$87:$XFD$87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Переселение семей из непригодного для проживания и аварийного жилищного фонда.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количество семей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41*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46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46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46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47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4 семьи  переселенаы во вторичное жилье, 42 семьи были переселены в жилые помещения в первичном жилом фонде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4" sId="1" ref="A11:XFD11" action="deleteRow">
    <undo index="0" exp="area" ref3D="1" dr="$A$86:$XFD$86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78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квадратных метров расселенного аварийного жилищного фонда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 xml:space="preserve">  млн. кв.м.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11" t="inlineStr">
        <is>
          <t>204+нп</t>
        </is>
      </nc>
    </rcc>
  </rrc>
  <rrc rId="2775" sId="1" ref="A11:XFD11" action="deleteRow">
    <undo index="0" exp="area" ref3D="1" dr="$A$85:$XFD$85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79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Формирование маневренного муниципального жилищного фонда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0</v>
      </nc>
      <ndxf>
        <font>
          <sz val="12"/>
          <color theme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6" sId="1" ref="A11:XFD11" action="deleteRow">
    <undo index="0" exp="area" ref3D="1" dr="$A$84:$XFD$84" dn="Z_FE144461_EC2E_482C_8365_89512417FA0F_.wvu.Rows" sId="1"/>
    <rfmt sheetId="1" xfDxf="1" sqref="A11:XFD11" start="0" length="0">
      <dxf>
        <fill>
          <patternFill patternType="solid">
            <bgColor theme="0"/>
          </patternFill>
        </fill>
      </dxf>
    </rfmt>
    <rcc rId="0" sId="1" dxf="1">
      <nc r="A11">
        <v>80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снесённых домов из непригодного для проживания и аварийного жилищного фонда, шт. (10)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0</v>
      </nc>
      <ndxf>
        <font>
          <sz val="12"/>
          <color theme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7" sId="1" ref="A11:XFD11" action="deleteRow">
    <undo index="0" exp="area" ref3D="1" dr="$A$83:$XFD$83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"Развитие институтов гражданского общества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8" sId="1" ref="A11:XFD11" action="deleteRow">
    <undo index="0" exp="area" ref3D="1" dr="$A$82:$XFD$82" dn="Z_FE144461_EC2E_482C_8365_89512417FA0F_.wvu.Rows" sId="1"/>
    <rfmt sheetId="1" xfDxf="1" sqref="A11:XFD11" start="0" length="0"/>
    <rcc rId="0" sId="1" dxf="1">
      <nc r="A11">
        <v>80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социально значимых проектов общественных организаций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-</t>
        </is>
      </nc>
      <ndxf>
        <font>
          <sz val="13"/>
          <color theme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</v>
      </nc>
      <ndxf>
        <font>
          <sz val="13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Проведение конкурса социально значимых проектов, направленный на развитие гражданских инициатив в городе Когалыме  запланировано к проведению в 4 квартале 2020 года</t>
        </is>
      </nc>
      <n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9" sId="1" ref="A11:XFD11" action="deleteRow">
    <undo index="0" exp="area" ref3D="1" dr="$A$81:$XFD$81" dn="Z_FE144461_EC2E_482C_8365_89512417FA0F_.wvu.Rows" sId="1"/>
    <rfmt sheetId="1" xfDxf="1" sqref="A11:XFD11" start="0" length="0"/>
    <rcc rId="0" sId="1" dxf="1">
      <nc r="A11" t="inlineStr">
        <is>
          <t>81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Реализация мероприятий  для социально ориентированных некоммерческих организаций, осуществляющих деятельность в городе Когалыме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49</v>
      </nc>
      <ndxf>
        <font>
          <sz val="13"/>
          <color auto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52</v>
      </nc>
      <ndxf>
        <font>
          <sz val="13"/>
          <color auto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Июнь: 11.06.2020 НКО приняли участие в акции «Вода России». с 25.06.по 01.07.2020 -  общественное наблюдение за ходом Общероссийского  голосования по вопросу внесения изменений в Конституцию РФ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  </is>
      </nc>
      <n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0" sId="1" ref="A11:XFD11" action="deleteRow">
    <undo index="0" exp="area" ref3D="1" dr="$A$80:$XFD$80" dn="Z_FE144461_EC2E_482C_8365_89512417FA0F_.wvu.Rows" sId="1"/>
    <rfmt sheetId="1" xfDxf="1" sqref="A11:XFD11" start="0" length="0"/>
    <rcc rId="0" sId="1" dxf="1">
      <nc r="A11" t="inlineStr">
        <is>
          <t>82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Организация и проведение конкурса «Общественное признание»  с целью признания заслуг граждан, внесших значительный вклад в развитие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</v>
      </nc>
      <ndxf>
        <font>
          <sz val="13"/>
          <color theme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3"/>
          <color theme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Проведение конкурса "Общественное признание" закпланировано в 4 квартале 2020 года</t>
        </is>
      </nc>
      <n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1" sId="1" ref="A11:XFD11" action="deleteRow">
    <undo index="0" exp="area" ref3D="1" dr="$A$79:$XFD$79" dn="Z_FE144461_EC2E_482C_8365_89512417FA0F_.wvu.Rows" sId="1"/>
    <rfmt sheetId="1" xfDxf="1" sqref="A11:XFD11" start="0" length="0"/>
    <rcc rId="0" sId="1" dxf="1">
      <nc r="A11" t="inlineStr">
        <is>
          <t>83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>Количество информационных выпусков:                                          - газеты «Когалымский вестник»                                - сюжетов ТРК "Инфосервис"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E11">
        <v>104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F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11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R11" t="inlineStr">
        <is>
          <t>Количество выпусков газеты в истекшем периоде - 51 .</t>
        </is>
      </nc>
      <n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782" sId="1" ref="A11:XFD11" action="deleteRow">
    <undo index="0" exp="area" ref3D="1" dr="$A$78:$XFD$78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11" t="inlineStr">
        <is>
          <t>минут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123.57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11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11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1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1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1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11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R11" t="inlineStr">
        <is>
          <t xml:space="preserve">Базовый показатель на период реализации программы представлен исходя из начальной максимальной цены контаркта в 2020 году. Изменение показателя в сторону уменьшения эфирного времени связано с увеличением фактической стоимости 1 минуты (цены за единицу измерения) в рамках утверждённых финансовых средств на очередной финансовый год. Ежемесячно осуществляется производство и размещение  заказного сюжета длительностью -7,33 мин.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3" sId="1" ref="A11:XFD11" action="deleteRow">
    <undo index="0" exp="area" ref3D="1" dr="$A$77:$XFD$77" dn="Z_FE144461_EC2E_482C_8365_89512417FA0F_.wvu.Rows" sId="1"/>
    <rfmt sheetId="1" xfDxf="1" sqref="A11:XFD11" start="0" length="0"/>
    <rcc rId="0" sId="1" dxf="1">
      <nc r="A11" t="inlineStr">
        <is>
          <t>Муниципальная программа "Доступная среда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4" sId="1" ref="A11:XFD11" action="deleteRow">
    <undo index="0" exp="area" ref3D="1" dr="$A$76:$XFD$76" dn="Z_FE144461_EC2E_482C_8365_89512417FA0F_.wvu.Rows" sId="1"/>
    <rfmt sheetId="1" xfDxf="1" sqref="A11:XFD11" start="0" length="0"/>
    <rcc rId="0" sId="1" dxf="1">
      <nc r="A11">
        <v>84</v>
      </nc>
      <ndxf>
        <font>
          <sz val="12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объектов социальной инфраструктуры для которых сформированы паспорта доступности, среди общего количества объектов социальной инфраструктуры в приоритетных сферах жизнедеятельности инвалидов и маломобильных групп населения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100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>На 20 приоритетных объекта находящихся в муниципальной собственности сформированы паспорта доступности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5" sId="1" ref="A11:XFD11" action="deleteRow">
    <undo index="0" exp="area" ref3D="1" dr="$A$75:$XFD$75" dn="Z_FE144461_EC2E_482C_8365_89512417FA0F_.wvu.Rows" sId="1"/>
    <rfmt sheetId="1" xfDxf="1" sqref="A11:XFD11" start="0" length="0"/>
    <rcc rId="0" sId="1" dxf="1">
      <nc r="A11" t="inlineStr">
        <is>
          <t>85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Удельный вес инфраструктурных приоритетных социальных объектов, находящихся в муниципальной собственности, на которых обеспечиваются условия доступности для лиц с нарушениями опорно-двигательного аппарата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90.1</v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93.1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indexed="8"/>
          <name val="Calibri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>Показатель формируется в конце года по итогам мониторинга значений показателей предусмотренных планом мероприятий "дорожной карты" по повышению значений показателей доступности для инвалидов объектов и услуг на территории города Когалыма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6" sId="1" ref="A11:XFD11" action="deleteRow">
    <undo index="0" exp="area" ref3D="1" dr="$A$74:$XFD$74" dn="Z_FE144461_EC2E_482C_8365_89512417FA0F_.wvu.Rows" sId="1"/>
    <rfmt sheetId="1" xfDxf="1" sqref="A11:XFD11" start="0" length="0"/>
    <rcc rId="0" sId="1" dxf="1">
      <nc r="A11" t="inlineStr">
        <is>
          <t>86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Удельный вес инфраструктурных приоритетных социальных объектов, находящихся в муниципальной собственности,  на которых обеспечиваются условия доступности для лиц с нарушениями зрения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88</v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94.9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indexed="8"/>
          <name val="Calibri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>Показатель формируется в конце года по итогам мониторинга значений показателей предусмотренных планом мероприятий "дорожной карты" по повышению значений показателей доступности для инвалидов объектов и услуг на территории города Когалыма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7" sId="1" ref="A11:XFD11" action="deleteRow">
    <undo index="0" exp="area" ref3D="1" dr="$A$73:$XFD$73" dn="Z_FE144461_EC2E_482C_8365_89512417FA0F_.wvu.Rows" sId="1"/>
    <rfmt sheetId="1" xfDxf="1" sqref="A11:XFD11" start="0" length="0"/>
    <rcc rId="0" sId="1" dxf="1">
      <nc r="A11" t="inlineStr">
        <is>
          <t>87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Удельный вес инфраструктурных приоритетных социальных объектов, находящихся в муниципальной собственности,  на которых обеспечиваются условия доступности для лиц с нарушениями слуха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89.6</v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94.8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>Показатель формируется в конце года по итогам мониторинга значений показателей предусмотренных планом мероприятий "дорожной карты" по повышению значений показателей доступности для инвалидов объектов и услуг на территории города Когалыма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8" sId="1" ref="A11:XFD11" action="deleteRow">
    <undo index="0" exp="area" ref3D="1" dr="$A$72:$XFD$72" dn="Z_FE144461_EC2E_482C_8365_89512417FA0F_.wvu.Rows" sId="1"/>
    <rfmt sheetId="1" xfDxf="1" sqref="A11:XFD11" start="0" length="0"/>
    <rcc rId="0" sId="1" dxf="1">
      <nc r="A11" t="inlineStr">
        <is>
          <t>Муниципальная программа "Безопасность жизнедеятельности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9" sId="1" ref="A11:XFD11" action="deleteRow">
    <undo index="0" exp="area" ref3D="1" dr="$A$71:$XFD$71" dn="Z_FE144461_EC2E_482C_8365_89512417FA0F_.wvu.Rows" sId="1"/>
    <rfmt sheetId="1" xfDxf="1" sqref="A11:XFD11" start="0" length="0">
      <dxf>
        <font>
          <color auto="1"/>
        </font>
      </dxf>
    </rfmt>
    <rcc rId="0" sId="1" dxf="1">
      <nc r="A11" t="inlineStr">
        <is>
          <t>88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Создание общественных спасательных постов в местах массового отдыха людей на водных объектах города Когалыма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0" sId="1" ref="A11:XFD11" action="deleteRow">
    <undo index="0" exp="area" ref3D="1" dr="$A$70:$XFD$70" dn="Z_FE144461_EC2E_482C_8365_89512417FA0F_.wvu.Rows" sId="1"/>
    <rfmt sheetId="1" xfDxf="1" sqref="A11:XFD11" start="0" length="0">
      <dxf>
        <font>
          <color auto="1"/>
        </font>
      </dxf>
    </rfmt>
    <rcc rId="0" sId="1" dxf="1">
      <nc r="A11" t="inlineStr">
        <is>
          <t>89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Обеспечение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 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1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77.5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90.35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90.35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1" sId="1" ref="A11:XFD11" action="deleteRow">
    <undo index="0" exp="area" ref3D="1" dr="$A$69:$XFD$69" dn="Z_FE144461_EC2E_482C_8365_89512417FA0F_.wvu.Rows" sId="1"/>
    <rfmt sheetId="1" xfDxf="1" sqref="A11:XFD11" start="0" length="0">
      <dxf>
        <font>
          <color auto="1"/>
        </font>
      </dxf>
    </rfmt>
    <rcc rId="0" sId="1" dxf="1">
      <nc r="A11" t="inlineStr">
        <is>
          <t>90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готовности территориальной автоматизированной системы централизованного оповещения населения города Когалыма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3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2" sId="1" ref="A11:XFD11" action="deleteRow">
    <undo index="0" exp="area" ref3D="1" dr="$A$68:$XFD$68" dn="Z_FE144461_EC2E_482C_8365_89512417FA0F_.wvu.Rows" sId="1"/>
    <rfmt sheetId="1" xfDxf="1" sqref="A11:XFD11" start="0" length="0">
      <dxf>
        <font>
          <color auto="1"/>
        </font>
      </dxf>
    </rfmt>
    <rcc rId="0" sId="1" dxf="1">
      <nc r="A11" t="inlineStr">
        <is>
          <t>91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Обеспечение информированности и уровня знаний в области пожарной безопасности населения города Когалыма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3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3" sId="1" ref="A11:XFD11" action="deleteRow">
    <undo index="0" exp="area" ref3D="1" dr="$A$67:$XFD$67" dn="Z_FE144461_EC2E_482C_8365_89512417FA0F_.wvu.Rows" sId="1"/>
    <rfmt sheetId="1" xfDxf="1" sqref="A11:XFD11" start="0" length="0"/>
    <rcc rId="0" sId="1" dxf="1">
      <nc r="A11" t="inlineStr">
        <is>
          <t>92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должностных лиц гражданской обороны и уполномоченных работников Когалымского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ситуаций, прошедших обучение по вопросам гражданской обороны и защиты от чрезвычайных ситуаций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60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70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93.9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3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4" sId="1" ref="A11:XFD11" action="deleteRow">
    <undo index="0" exp="area" ref3D="1" dr="$A$66:$XFD$66" dn="Z_FE144461_EC2E_482C_8365_89512417FA0F_.wvu.Rows" sId="1"/>
    <rfmt sheetId="1" xfDxf="1" sqref="A11:XFD11" start="0" length="0">
      <dxf>
        <font>
          <sz val="13"/>
        </font>
      </dxf>
    </rfmt>
    <rcc rId="0" sId="1" dxf="1">
      <nc r="A11" t="inlineStr">
        <is>
          <t>93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Уровень обеспеченности города Когалыма доступной пожарной помощью</t>
        </is>
      </nc>
      <ndxf>
        <font>
          <sz val="12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3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5" sId="1" ref="A11:XFD11" action="deleteRow">
    <undo index="0" exp="area" ref3D="1" dr="$A$65:$XFD$65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"Социальное и демографическое развитие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6" sId="1" ref="A11:XFD11" action="deleteRow">
    <undo index="0" exp="area" ref3D="1" dr="$A$64:$XFD$64" dn="Z_FE144461_EC2E_482C_8365_89512417FA0F_.wvu.Rows" sId="1"/>
    <rfmt sheetId="1" xfDxf="1" sqref="A11:XFD11" start="0" length="0"/>
    <rcc rId="0" sId="1" s="1" dxf="1">
      <nc r="A11">
        <v>93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Сохранение доли граждан, обеспеченных мерами социальной поддержки, от численности граждан, имеющих право на их получение и обратившихся за их получением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I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" t="inlineStr">
        <is>
          <t>100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M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N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O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P11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11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 xml:space="preserve">На 01.11.2020 года 48 приёмных родителя являются получателями вознаграждения за воспитание 62 приёмных детей (100%)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7" sId="1" ref="A11:XFD11" action="deleteRow">
    <undo index="0" exp="area" ref3D="1" dr="$A$63:$XFD$63" dn="Z_FE144461_EC2E_482C_8365_89512417FA0F_.wvu.Rows" sId="1"/>
    <rfmt sheetId="1" xfDxf="1" sqref="A11:XFD11" start="0" length="0"/>
    <rcc rId="0" sId="1" s="1" dxf="1">
      <nc r="A11" t="inlineStr">
        <is>
          <t>94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I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11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" t="inlineStr">
        <is>
          <t>100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>На профилактическом учете состоит 37 семей, находящихся в социально опасном положении, в отношении которых проводится индивидуальная профилактическая работа.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8" sId="1" ref="A11:XFD11" action="deleteRow">
    <undo index="0" exp="area" ref3D="1" dr="$A$62:$XFD$62" dn="Z_FE144461_EC2E_482C_8365_89512417FA0F_.wvu.Rows" sId="1"/>
    <rfmt sheetId="1" xfDxf="1" sqref="A11:XFD11" start="0" length="0"/>
    <rcc rId="0" sId="1" s="1" dxf="1">
      <nc r="A11">
        <v>95</v>
      </nc>
      <n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– 100%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" t="inlineStr">
        <is>
          <t>100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 xml:space="preserve">На отчётную дату мерами поддержки охвачено 5 человек, в соответствии с распоряжением Администрации города Когалыма от 03.02.2020 №26-р "О предоставлении мер поддержки гражданам, удостоенным звания "Почётный гражданин города Когалыма" в 2020 году.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9" sId="1" ref="A11:XFD11" action="deleteRow">
    <undo index="0" exp="area" ref3D="1" dr="$A$61:$XFD$61" dn="Z_FE144461_EC2E_482C_8365_89512417FA0F_.wvu.Rows" sId="1"/>
    <rfmt sheetId="1" xfDxf="1" sqref="A11:XFD11" start="0" length="0"/>
    <rcc rId="0" sId="1" s="1" dxf="1">
      <nc r="A11">
        <v>96</v>
      </nc>
      <n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Охват юбиляров из числа ветеранов Великой Отечественной войны, чествуемых от имени главы города Когалыма – 100%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11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>Апрель: МАУ "ИРЦ" - 26,1 тыс.руб. приобретены наборы полотенец, цветы.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0" sId="1" ref="A11:XFD11" action="deleteRow">
    <undo index="0" exp="area" ref3D="1" dr="$A$60:$XFD$60" dn="Z_FE144461_EC2E_482C_8365_89512417FA0F_.wvu.Rows" sId="1"/>
    <rfmt sheetId="1" xfDxf="1" sqref="A11:XFD11" start="0" length="0"/>
    <rcc rId="0" sId="1" s="1" dxf="1">
      <nc r="A11">
        <v>97</v>
      </nc>
      <n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Сохранение доли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1">
        <v>3.4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>
        <v>4.0999999999999996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1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1">
        <v>5.9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1">
        <v>4.4000000000000004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11">
        <v>8.4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1">
        <v>6.8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">
        <v>5.5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1">
        <v>4.0999999999999996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1">
        <v>3.73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1">
        <v>3.68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1">
        <v>3.3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11" t="inlineStr">
        <is>
      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1" sId="1" ref="A11:XFD11" action="deleteRow">
    <undo index="0" exp="area" ref3D="1" dr="$A$59:$XFD$59" dn="Z_FE144461_EC2E_482C_8365_89512417FA0F_.wvu.Rows" sId="1"/>
    <rfmt sheetId="1" xfDxf="1" sqref="A11:XFD11" start="0" length="0"/>
    <rcc rId="0" sId="1" dxf="1">
      <nc r="A11" t="inlineStr">
        <is>
          <t>Муниципальная программа "Культурное пространство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2" sId="1" ref="A11:XFD11" action="deleteRow">
    <undo index="0" exp="area" ref3D="1" dr="$A$58:$XFD$58" dn="Z_FE144461_EC2E_482C_8365_89512417FA0F_.wvu.Rows" sId="1"/>
    <rfmt sheetId="1" xfDxf="1" sqref="A11:XFD11" start="0" length="0"/>
    <rcc rId="0" sId="1" dxf="1">
      <nc r="A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Увеличение числа граждан, принимающих участие в культурной деятельности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101</v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105.2</v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1">
        <v>105.2</v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 t="inlineStr">
        <is>
          <t>Отчет о достижении целевого показателя формируется ежегодно на основании форм статистической отчетности 6-НК, 8-НК, 7-НК до 20 февраля 2020 года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3" sId="1" ref="A11:XFD11" action="deleteRow">
    <undo index="0" exp="area" ref3D="1" dr="$A$57:$XFD$57" dn="Z_FE144461_EC2E_482C_8365_89512417FA0F_.wvu.Rows" sId="1"/>
    <rfmt sheetId="1" xfDxf="1" sqref="A11:XFD11" start="0" length="0"/>
    <rcc rId="0" sId="1" dxf="1">
      <nc r="A11">
        <v>101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Увеличение средней численности пользователей архивной информацией на 10 тыс. человек населения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110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140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1">
        <v>140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 t="inlineStr">
        <is>
          <t>Отчет о достижении целевого показателя формируется ежегодно на основании формы статистической отчетности форма №1 до 15 февраля 2020 года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4" sId="1" ref="A11:XFD11" action="deleteRow">
    <undo index="0" exp="area" ref3D="1" dr="$A$56:$XFD$56" dn="Z_FE144461_EC2E_482C_8365_89512417FA0F_.wvu.Rows" sId="1"/>
    <rfmt sheetId="1" xfDxf="1" sqref="A11:XFD11" start="0" length="0"/>
    <rcc rId="0" sId="1" dxf="1">
      <nc r="A11">
        <v>102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Увеличение числа обращений к цифровым ресурсам архивов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1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1.4</v>
      </nc>
      <ndxf>
        <font>
          <sz val="13"/>
          <color auto="1"/>
          <name val="Times New Roman"/>
          <scheme val="none"/>
        </font>
        <numFmt numFmtId="2" formatCode="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1">
        <v>1.4</v>
      </nc>
      <ndxf>
        <font>
          <sz val="13"/>
          <color auto="1"/>
          <name val="Times New Roman"/>
          <scheme val="none"/>
        </font>
        <numFmt numFmtId="2" formatCode="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 t="inlineStr">
        <is>
          <t>Отчет о достижении целевого показателя формируется ежегодно на основании формы статистической отчетности форма №1 до 15 февраля 2020 года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5" sId="1" ref="A11:XFD11" action="deleteRow">
    <undo index="0" exp="area" ref3D="1" dr="$A$55:$XFD$55" dn="Z_FE144461_EC2E_482C_8365_89512417FA0F_.wvu.Rows" sId="1"/>
    <rfmt sheetId="1" xfDxf="1" sqref="A11:XFD11" start="0" length="0"/>
    <rcc rId="0" sId="1" dxf="1">
      <nc r="A11" t="inlineStr">
        <is>
          <t>103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муниципальных услуг (работ), предоставляемых в сфере культуры города Когалыма, переданных немуниципальным организациям (коммерческим, некоммерческим), в общем числе муниципальных услуг (работ), предоставляемых в сфере культуры города Когалыма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22.2</v>
      </nc>
      <ndxf>
        <font>
          <sz val="13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11.11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1">
        <v>22.2</v>
      </nc>
      <ndxf>
        <font>
          <sz val="13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 t="inlineStr">
        <is>
          <t>Отчет о достижении показателя будет сформирован по факту предоставления субсидий из бюджета города Когалыма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6" sId="1" ref="A11:XFD11" action="deleteRow">
    <undo index="0" exp="area" ref3D="1" dr="$A$54:$XFD$54" dn="Z_FE144461_EC2E_482C_8365_89512417FA0F_.wvu.Rows" sId="1"/>
    <rfmt sheetId="1" xfDxf="1" sqref="A11:XFD11" start="0" length="0"/>
    <rcc rId="0" sId="1" dxf="1">
      <nc r="A11">
        <v>104</v>
      </nc>
      <ndxf>
        <font>
          <sz val="11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0.68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v>0.68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 t="inlineStr">
        <is>
          <t>Отчет о достижении целевого показателя формируется на основании итогового отчета немуниципальных (коммерческих, некоммерческих) организаций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7" sId="1" ref="A11:XFD11" action="deleteRow">
    <undo index="0" exp="area" ref3D="1" dr="$A$53:$XFD$53" dn="Z_FE144461_EC2E_482C_8365_89512417FA0F_.wvu.Rows" sId="1"/>
    <rfmt sheetId="1" xfDxf="1" sqref="A11:XFD11" start="0" length="0"/>
    <rcc rId="0" sId="1" dxf="1">
      <nc r="A11">
        <v>105</v>
      </nc>
      <ndxf>
        <font>
          <sz val="11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Численность турситов, размещенных в коллективных средствах размещения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тыс.человек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4.0549999999999997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4.0999999999999996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v>4.0999999999999996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1" t="inlineStr">
        <is>
          <t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8" sId="1" ref="A11:XFD11" action="deleteRow">
    <undo index="0" exp="area" ref3D="1" dr="$A$52:$XFD$52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"Управление муниципальными финансами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9" sId="1" ref="A11:XFD11" action="deleteRow">
    <undo index="0" exp="area" ref3D="1" dr="$A$51:$XFD$51" dn="Z_FE144461_EC2E_482C_8365_89512417FA0F_.wvu.Rows" sId="1"/>
    <rfmt sheetId="1" xfDxf="1" sqref="A11:XFD11" start="0" length="0"/>
    <rcc rId="0" sId="1" dxf="1">
      <nc r="A11">
        <v>106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Исполнение плана по налоговым и неналоговым доходам, утвержденного решением о бюджете города Когалыма (с нарастающим итогом)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(%)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103.9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 xml:space="preserve"> не менее 95%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102.3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129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130.30000000000001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110.1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104.1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110.5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115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118.9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120.2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116.6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0" sId="1" ref="A11:XFD11" action="deleteRow">
    <undo index="0" exp="area" ref3D="1" dr="$A$50:$XFD$50" dn="Z_FE144461_EC2E_482C_8365_89512417FA0F_.wvu.Rows" sId="1"/>
    <rfmt sheetId="1" xfDxf="1" sqref="A11:XFD11" start="0" length="0"/>
    <rcc rId="0" sId="1" dxf="1">
      <nc r="A11" t="inlineStr">
        <is>
          <t>107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Исполнение расходных обязательств муниципального образования за  финансовый год, утвержденных решением о бюджете города Когалыма ( с нарастающим итогом)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(%)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88.6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не менее 95%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86.7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91.4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92.5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94.6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94.5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95.3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91.11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1"/>
          <color theme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1" sId="1" ref="A11:XFD11" action="deleteRow">
    <undo index="0" exp="area" ref3D="1" dr="$A$49:$XFD$49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"Развитие физической культуры и спорта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2" sId="1" ref="A11:XFD11" action="deleteRow">
    <undo index="0" exp="area" ref3D="1" dr="$A$48:$XFD$48" dn="Z_FE144461_EC2E_482C_8365_89512417FA0F_.wvu.Rows" sId="1"/>
    <rfmt sheetId="1" xfDxf="1" sqref="A11:XFD11" start="0" length="0"/>
    <rcc rId="0" sId="1" dxf="1">
      <nc r="A11" t="inlineStr">
        <is>
          <t>108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населения города Когалыма, систематически занимающегося физической культурой и спортом, в общей численности населения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36.6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43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39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39.5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40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41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42.1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1"/>
          <color auto="1"/>
          <name val="Calibri"/>
          <scheme val="minor"/>
        </font>
      </dxf>
    </rfmt>
  </rrc>
  <rrc rId="2813" sId="1" ref="A11:XFD11" action="deleteRow">
    <undo index="0" exp="area" ref3D="1" dr="$A$47:$XFD$47" dn="Z_FE144461_EC2E_482C_8365_89512417FA0F_.wvu.Rows" sId="1"/>
    <rfmt sheetId="1" xfDxf="1" sqref="A11:XFD11" start="0" length="0"/>
    <rcc rId="0" sId="1" dxf="1">
      <nc r="A11" t="inlineStr">
        <is>
          <t>109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Уровень обеспеченности населения спортивными сооружениями исходя из единовременной пропускной способности объектов спорта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43.9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43.9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46.7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S11" t="inlineStr">
        <is>
          <t>204+нп</t>
        </is>
      </nc>
      <ndxf>
        <font>
          <sz val="11"/>
          <color auto="1"/>
          <name val="Calibri"/>
          <scheme val="minor"/>
        </font>
      </ndxf>
    </rcc>
  </rrc>
  <rrc rId="2814" sId="1" ref="A11:XFD11" action="deleteRow">
    <undo index="0" exp="area" ref3D="1" dr="$A$46:$XFD$46" dn="Z_FE144461_EC2E_482C_8365_89512417FA0F_.wvu.Rows" sId="1"/>
    <rfmt sheetId="1" xfDxf="1" sqref="A11:XFD11" start="0" length="0"/>
    <rcc rId="0" sId="1" dxf="1">
      <nc r="A11" t="inlineStr">
        <is>
          <t>110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      </is>
      </nc>
      <ndxf>
        <font>
          <sz val="12"/>
          <color rgb="FF000000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15.1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23.2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22.8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22.8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23.7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24.5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27.8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1"/>
          <color auto="1"/>
          <name val="Calibri"/>
          <scheme val="minor"/>
        </font>
      </dxf>
    </rfmt>
  </rrc>
  <rrc rId="2815" sId="1" ref="A11:XFD11" action="deleteRow">
    <undo index="0" exp="area" ref3D="1" dr="$A$45:$XFD$45" dn="Z_FE144461_EC2E_482C_8365_89512417FA0F_.wvu.Rows" sId="1"/>
    <rfmt sheetId="1" xfDxf="1" sqref="A11:XFD11" start="0" length="0"/>
    <rcc rId="0" sId="1" dxf="1">
      <nc r="A11" t="inlineStr">
        <is>
          <t>111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4.2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1"/>
          <color auto="1"/>
          <name val="Calibri"/>
          <scheme val="minor"/>
        </font>
      </dxf>
    </rfmt>
  </rrc>
  <rrc rId="2816" sId="1" ref="A11:XFD11" action="deleteRow">
    <undo index="0" exp="area" ref3D="1" dr="$A$44:$XFD$44" dn="Z_FE144461_EC2E_482C_8365_89512417FA0F_.wvu.Rows" sId="1"/>
    <rfmt sheetId="1" xfDxf="1" sqref="A11:XFD11" start="0" length="0"/>
    <rcc rId="0" sId="1" dxf="1">
      <nc r="A11" t="inlineStr">
        <is>
          <t>112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детей и молодежи, систематически занимающихся физической культурой и спортом, в общей численности детей и молодежи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73.900000000000006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76.8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75.5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75.599999999999994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76.900000000000006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78.2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78.5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1"/>
          <color auto="1"/>
          <name val="Calibri"/>
          <scheme val="minor"/>
        </font>
      </dxf>
    </rfmt>
  </rrc>
  <rrc rId="2817" sId="1" ref="A11:XFD11" action="deleteRow">
    <undo index="0" exp="area" ref3D="1" dr="$A$43:$XFD$43" dn="Z_FE144461_EC2E_482C_8365_89512417FA0F_.wvu.Rows" sId="1"/>
    <rfmt sheetId="1" xfDxf="1" sqref="A11:XFD11" start="0" length="0"/>
    <rcc rId="0" sId="1" dxf="1">
      <nc r="A11" t="inlineStr">
        <is>
          <t>113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27.3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27.3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27.1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27.1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27.1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27.2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27.2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rgb="FF2B2B2B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1"/>
          <color auto="1"/>
          <name val="Calibri"/>
          <scheme val="minor"/>
        </font>
      </dxf>
    </rfmt>
  </rrc>
  <rrc rId="2818" sId="1" ref="A11:XFD11" action="deleteRow">
    <undo index="0" exp="area" ref3D="1" dr="$A$42:$XFD$42" dn="Z_FE144461_EC2E_482C_8365_89512417FA0F_.wvu.Rows" sId="1"/>
    <rfmt sheetId="1" xfDxf="1" sqref="A11:XFD11" start="0" length="0"/>
    <rcc rId="0" sId="1" dxf="1">
      <nc r="A11" t="inlineStr">
        <is>
          <t>114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30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40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2819" sId="1" ref="A11:XFD11" action="deleteRow">
    <undo index="0" exp="area" ref3D="1" dr="$A$41:$XFD$41" dn="Z_FE144461_EC2E_482C_8365_89512417FA0F_.wvu.Rows" sId="1"/>
    <rfmt sheetId="1" xfDxf="1" sqref="A11:XFD11" start="0" length="0"/>
    <rfmt sheetId="1" sqref="A11" start="0" length="0">
      <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из них учащихся и студентов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50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70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820" sId="1" ref="A11:XFD11" action="deleteRow">
    <undo index="0" exp="area" ref3D="1" dr="$A$40:$XFD$40" dn="Z_FE144461_EC2E_482C_8365_89512417FA0F_.wvu.Rows" sId="1"/>
    <rfmt sheetId="1" xfDxf="1" sqref="A11:XFD11" start="0" length="0"/>
    <rcc rId="0" sId="1" dxf="1">
      <nc r="A11" t="inlineStr">
        <is>
          <t>115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1" sId="1" ref="A11:XFD11" action="deleteRow">
    <undo index="0" exp="area" ref3D="1" dr="$A$39:$XFD$39" dn="Z_FE144461_EC2E_482C_8365_89512417FA0F_.wvu.Rows" sId="1"/>
    <rfmt sheetId="1" xfDxf="1" sqref="A11:XFD11" start="0" length="0"/>
    <rcc rId="0" sId="1" dxf="1">
      <nc r="A11" t="inlineStr">
        <is>
          <t>116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29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52.5</v>
      </nc>
      <ndxf>
        <font>
          <sz val="13"/>
          <color rgb="FF00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52.5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52.5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2" sId="1" ref="A11:XFD11" action="deleteRow">
    <undo index="0" exp="area" ref3D="1" dr="$A$38:$XFD$38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"Социально-экономическое развитие и инвестиции муниципального образования город Когалым"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3" sId="1" ref="A11:XFD11" action="deleteRow">
    <undo index="0" exp="area" ref3D="1" dr="$A$37:$XFD$37" dn="Z_FE144461_EC2E_482C_8365_89512417FA0F_.wvu.Rows" sId="1"/>
    <rfmt sheetId="1" xfDxf="1" sqref="A11:XFD11" start="0" length="0"/>
    <rcc rId="0" sId="1" dxf="1">
      <nc r="A11" t="inlineStr">
        <is>
          <t>117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утвержденных административных регламентов предоставления муниципальных услуг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100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4" sId="1" ref="A11:XFD11" action="deleteRow">
    <undo index="0" exp="area" ref3D="1" dr="$A$36:$XFD$36" dn="Z_FE144461_EC2E_482C_8365_89512417FA0F_.wvu.Rows" sId="1"/>
    <rfmt sheetId="1" xfDxf="1" sqref="A11:XFD11" start="0" length="0"/>
    <rcc rId="0" sId="1" dxf="1">
      <nc r="A11" t="inlineStr">
        <is>
          <t>118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Объем инвестиций в основной капитал (за исключением бюджетных средств) в расчете на одного жителя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тыс. рублей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184.6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186.5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 xml:space="preserve"> -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 t="inlineStr">
        <is>
          <t xml:space="preserve"> -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 xml:space="preserve"> -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 xml:space="preserve"> - 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51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 t="inlineStr">
        <is>
          <t>-</t>
        </is>
      </nc>
      <ndxf>
        <font>
          <b/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-</t>
        </is>
      </nc>
      <ndxf>
        <font>
          <b/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-</t>
        </is>
      </nc>
      <ndxf>
        <font>
          <b/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 t="inlineStr">
        <is>
          <t>-</t>
        </is>
      </nc>
      <ndxf>
        <font>
          <b/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b/>
          <sz val="12"/>
          <color theme="1"/>
          <name val="Times New Roman"/>
          <scheme val="none"/>
        </font>
        <alignment horizontal="center" vertical="center" textRotation="9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Объем инвестиции в основной капитал за минусом бюджетных средств составил  3 483,649 тыс. руб.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25" sId="1" ref="A11:XFD11" action="deleteRow">
    <undo index="0" exp="area" ref3D="1" dr="$A$35:$XFD$35" dn="Z_FE144461_EC2E_482C_8365_89512417FA0F_.wvu.Rows" sId="1"/>
    <rfmt sheetId="1" xfDxf="1" sqref="A11:XFD11" start="0" length="0"/>
    <rcc rId="0" sId="1" dxf="1">
      <nc r="A11" t="inlineStr">
        <is>
          <t>119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Уровень удовлетворенности  населения города Когалыма качеством предоставления государственных и муниципальных услуг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99.92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98.2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98.4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100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100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97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96.33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99.18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99.32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98.59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6" sId="1" ref="A11:XFD11" action="deleteRow">
    <undo index="0" exp="area" ref3D="1" dr="$A$34:$XFD$34" dn="Z_FE144461_EC2E_482C_8365_89512417FA0F_.wvu.Rows" sId="1"/>
    <rfmt sheetId="1" xfDxf="1" sqref="A11:XFD11" start="0" length="0"/>
    <rcc rId="0" sId="1" dxf="1">
      <nc r="A11" t="inlineStr">
        <is>
          <t>120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минут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5.9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не более 15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2.13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2.1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2.09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1.62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1.42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0.93</v>
      </nc>
      <ndxf>
        <font>
          <sz val="12"/>
          <color theme="1"/>
          <name val="Times New Roman"/>
          <scheme val="none"/>
        </font>
        <numFmt numFmtId="2" formatCode="0.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0.42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2.08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7" sId="1" ref="A11:XFD11" action="deleteRow">
    <undo index="0" exp="area" ref3D="1" dr="$A$33:$XFD$33" dn="Z_FE144461_EC2E_482C_8365_89512417FA0F_.wvu.Rows" sId="1"/>
    <rfmt sheetId="1" xfDxf="1" sqref="A11:XFD11" start="0" length="0"/>
    <rcc rId="0" sId="1" dxf="1">
      <nc r="A11" t="inlineStr">
        <is>
          <t>121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 (количество заявок)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2.8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center" textRotation="90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L11">
        <v>2.33</v>
      </nc>
      <ndxf>
        <font>
          <sz val="12"/>
          <color theme="1"/>
          <name val="Times New Roman"/>
          <scheme val="none"/>
        </font>
        <numFmt numFmtId="4" formatCode="#,##0.0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1">
        <v>2.9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2.8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8" sId="1" ref="A11:XFD11" action="deleteRow">
    <undo index="0" exp="area" ref3D="1" dr="$A$32:$XFD$32" dn="Z_FE144461_EC2E_482C_8365_89512417FA0F_.wvu.Rows" sId="1"/>
    <rfmt sheetId="1" xfDxf="1" sqref="A11:XFD11" start="0" length="0"/>
    <rcc rId="0" sId="1" dxf="1">
      <nc r="A11" t="inlineStr">
        <is>
          <t>122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Число субъектов малого и среднего предпринимательства (в том числе индивидуальных предпринимателей)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1687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1685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1692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1692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1692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1692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1708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1696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1713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1596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1606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1647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формируется на основании Единого реестра субъектов малого и среднего предпринимательства ежеквартально.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29" sId="1" ref="A11:XFD11" action="deleteRow">
    <undo index="0" exp="area" ref3D="1" dr="$A$31:$XFD$31" dn="Z_FE144461_EC2E_482C_8365_89512417FA0F_.wvu.Rows" sId="1"/>
    <rfmt sheetId="1" xfDxf="1" sqref="A11:XFD11" start="0" length="0"/>
    <rcc rId="0" sId="1" dxf="1">
      <nc r="A11" t="inlineStr">
        <is>
          <t>123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Число субъектов малого и среднего предпринимательства в расчете на 10 тыс. населения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252.4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246.5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248.7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248.7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248.7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248.7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250.5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248.5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250.88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233.7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235.1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241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 ежеквартально.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30" sId="1" ref="A11:XFD11" action="deleteRow">
    <undo index="0" exp="area" ref3D="1" dr="$A$30:$XFD$30" dn="Z_FE144461_EC2E_482C_8365_89512417FA0F_.wvu.Rows" sId="1"/>
    <rfmt sheetId="1" xfDxf="1" sqref="A11:XFD11" start="0" length="0"/>
    <rcc rId="0" sId="1" dxf="1">
      <nc r="A11" t="inlineStr">
        <is>
          <t>124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13.03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12.14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11.6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11.6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11.6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11.6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11.6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11.9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12.2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11.8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12.78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12.78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формируется на основании Единого реестра субъектов малого и среднего предпринимательства ежеквартально.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31" sId="1" ref="A11:XFD11" action="deleteRow">
    <undo index="0" exp="area" ref3D="1" dr="$A$29:$XFD$29" dn="Z_FE144461_EC2E_482C_8365_89512417FA0F_.wvu.Rows" sId="1"/>
    <rfmt sheetId="1" xfDxf="1" sqref="A11:XFD11" start="0" length="0"/>
    <rcc rId="0" sId="1" dxf="1">
      <nc r="A11" t="inlineStr">
        <is>
          <t>125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6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Увеличение численности занятых в сфере малого и среднего предпринимательства, включая индивидуальных предпринимателей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5378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4956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4874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4874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4877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4874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4877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4951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4951</v>
      </nc>
      <ndxf>
        <font>
          <sz val="12"/>
          <color theme="1"/>
          <name val="Times New Roman"/>
          <scheme val="none"/>
        </font>
        <numFmt numFmtId="1" formatCode="0"/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4951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5120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5120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формируется на основании Единого реестра субъектов малого и среднего предпринимательства ежеквартально.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32" sId="1" ref="A11:XFD11" action="deleteRow">
    <undo index="0" exp="area" ref3D="1" dr="$A$28:$XFD$28" dn="Z_FE144461_EC2E_482C_8365_89512417FA0F_.wvu.Rows" sId="1"/>
    <rfmt sheetId="1" xfDxf="1" sqref="A11:XFD11" start="0" length="0"/>
    <rcc rId="0" sId="1" dxf="1">
      <nc r="A11" t="inlineStr">
        <is>
          <t>126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Увеличение поступлений доходов от налогов на совокупный доход в бюджет города Когалыма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4.3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2.4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1">
        <v>-2.6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1">
        <v>-13.2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1">
        <v>-10.199999999999999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Значение по показателю рассчитывается один раз в квартал с нарастающим итогом.
За январь-сентябрь 2020 года произошло снижение налога на совокупный доход по отношению к аналогичному периоду 2019 года на 14 024,3 тыс. рублей.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33" sId="1" ref="A11:XFD11" action="deleteRow">
    <undo index="0" exp="area" ref3D="1" dr="$A$27:$XFD$27" dn="Z_FE144461_EC2E_482C_8365_89512417FA0F_.wvu.Rows" sId="1"/>
    <rfmt sheetId="1" xfDxf="1" sqref="A11:XFD11" start="0" length="0"/>
    <rcc rId="0" sId="1" dxf="1">
      <nc r="A11" t="inlineStr">
        <is>
          <t>127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структурных подразделеений реализующих принципы бережливого производства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инвест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34" sId="1" ref="A11:XFD11" action="deleteRow">
    <undo index="0" exp="area" ref3D="1" dr="$A$26:$XFD$26" dn="Z_FE144461_EC2E_482C_8365_89512417FA0F_.wvu.Rows" sId="1"/>
    <rfmt sheetId="1" xfDxf="1" sqref="A11:XFD11" start="0" length="0"/>
    <rcc rId="0" sId="1" dxf="1">
      <nc r="A11" t="inlineStr">
        <is>
          <t>128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разработааных опреационных процессов в структурных подразделениях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0</v>
      </nc>
      <ndxf>
        <font>
          <sz val="12"/>
          <color theme="1"/>
          <name val="Times New Roman"/>
          <scheme val="none"/>
        </font>
        <numFmt numFmtId="1" formatCode="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b/>
          <sz val="12"/>
          <color theme="1"/>
          <name val="Times New Roman"/>
          <scheme val="none"/>
        </font>
        <alignment horizontal="center" vertical="center" textRotation="9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5" sId="1" ref="A11:XFD11" action="deleteRow">
    <undo index="0" exp="area" ref3D="1" dr="$A$25:$XFD$25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6" sId="1" ref="A11:XFD11" action="deleteRow">
    <undo index="0" exp="area" ref3D="1" dr="$A$24:$XFD$24" dn="Z_FE144461_EC2E_482C_8365_89512417FA0F_.wvu.Rows" sId="1"/>
    <rfmt sheetId="1" xfDxf="1" sqref="A11:XFD11" start="0" length="0"/>
    <rcc rId="0" sId="1" dxf="1">
      <nc r="A11">
        <v>129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субъектов агропромышленного комплекса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7" sId="1" ref="A11:XFD11" action="deleteRow">
    <undo index="0" exp="area" ref3D="1" dr="$A$23:$XFD$23" dn="Z_FE144461_EC2E_482C_8365_89512417FA0F_.wvu.Rows" sId="1"/>
    <rfmt sheetId="1" xfDxf="1" sqref="A11:XFD11" start="0" length="0"/>
    <rcc rId="0" sId="1" dxf="1">
      <nc r="A11" t="inlineStr">
        <is>
          <t>130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Поголовье крупного и мелкого рогатого скота, всего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144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142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143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146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147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147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148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8" sId="1" ref="A11:XFD11" action="deleteRow">
    <undo index="0" exp="area" ref3D="1" dr="$A$22:$XFD$22" dn="Z_FE144461_EC2E_482C_8365_89512417FA0F_.wvu.Rows" sId="1"/>
    <rfmt sheetId="1" xfDxf="1" sqref="A11:XFD11" start="0" length="0"/>
    <rcc rId="0" sId="1" dxf="1">
      <nc r="A11" t="inlineStr">
        <is>
          <t>131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1" t="inlineStr">
        <is>
          <t xml:space="preserve">В том числе поголовье коров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11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11">
        <v>45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11">
        <v>46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11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1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1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1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2839" sId="1" ref="A11:XFD11" action="deleteRow">
    <undo index="0" exp="area" ref3D="1" dr="$A$21:$XFD$21" dn="Z_FE144461_EC2E_482C_8365_89512417FA0F_.wvu.Rows" sId="1"/>
    <rfmt sheetId="1" xfDxf="1" sqref="A11:XFD11" start="0" length="0"/>
    <rcc rId="0" sId="1" dxf="1">
      <nc r="A11" t="inlineStr">
        <is>
          <t>132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Поголовье свиней </t>
        </is>
      </nc>
      <ndxf>
        <font>
          <sz val="13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463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465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466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0" sId="1" ref="A11:XFD11" action="deleteRow">
    <undo index="0" exp="area" ref3D="1" dr="$A$20:$XFD$20" dn="Z_FE144461_EC2E_482C_8365_89512417FA0F_.wvu.Rows" sId="1"/>
    <rfmt sheetId="1" xfDxf="1" sqref="A11:XFD11" start="0" length="0"/>
    <rcc rId="0" sId="1" dxf="1">
      <nc r="A11" t="inlineStr">
        <is>
          <t>133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Птица всех возрастов </t>
        </is>
      </nc>
      <ndxf>
        <font>
          <sz val="13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372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380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380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385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390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395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410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420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1" sId="1" ref="A11:XFD11" action="deleteRow">
    <undo index="0" exp="area" ref3D="1" dr="$A$19:$XFD$19" dn="Z_FE144461_EC2E_482C_8365_89512417FA0F_.wvu.Rows" sId="1"/>
    <rfmt sheetId="1" xfDxf="1" sqref="A11:XFD11" start="0" length="0"/>
    <rcc rId="0" sId="1" dxf="1">
      <nc r="A11" t="inlineStr">
        <is>
          <t>134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Производство молока крестьянскими (фермерскими) хозяйствами, индивидуальными предпринимателями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тонн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91.7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16.8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38.1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 t="inlineStr">
        <is>
          <t>49.4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53.8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67.599999999999994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2" sId="1" ref="A11:XFD11" action="deleteRow">
    <undo index="0" exp="area" ref3D="1" dr="$A$18:$XFD$18" dn="Z_FE144461_EC2E_482C_8365_89512417FA0F_.wvu.Rows" sId="1"/>
    <rfmt sheetId="1" xfDxf="1" sqref="A11:XFD11" start="0" length="0"/>
    <rcc rId="0" sId="1" dxf="1">
      <nc r="A11" t="inlineStr">
        <is>
          <t>135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Производство мяса скота и птицы (в живом весе) крестьянскими (фермерскими) хозяйствами, индивидуальными предпринимателями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</ndxf>
    </rcc>
    <rcc rId="0" sId="1" dxf="1">
      <nc r="C11" t="inlineStr">
        <is>
          <t>тонн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95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95.1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8.1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16.3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34.299999999999997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42.8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57.6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70.5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3" sId="1" ref="A11:XFD11" action="deleteRow">
    <undo index="0" exp="area" ref3D="1" dr="$A$17:$XFD$17" dn="Z_FE144461_EC2E_482C_8365_89512417FA0F_.wvu.Rows" sId="1"/>
    <rfmt sheetId="1" xfDxf="1" sqref="A11:XFD11" start="0" length="0"/>
    <rcc rId="0" sId="1" dxf="1">
      <nc r="A11" t="inlineStr">
        <is>
          <t>136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Развитие производства овощей открытого и защищенного грунта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тонн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0.2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0.4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4" sId="1" ref="A11:XFD11" action="deleteRow">
    <undo index="0" exp="area" ref3D="1" dr="$A$16:$XFD$16" dn="Z_FE144461_EC2E_482C_8365_89512417FA0F_.wvu.Rows" sId="1"/>
    <rfmt sheetId="1" xfDxf="1" sqref="A11:XFD11" start="0" length="0"/>
    <rcc rId="0" sId="1" dxf="1">
      <nc r="A11" t="inlineStr">
        <is>
          <t>137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приобретенной сельскохозяйственной техники и (или) оборудования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5" sId="1" ref="A11:XFD11" action="deleteRow">
    <undo index="0" exp="area" ref3D="1" dr="$A$15:$XFD$15" dn="Z_FE144461_EC2E_482C_8365_89512417FA0F_.wvu.Rows" sId="1"/>
    <rfmt sheetId="1" xfDxf="1" sqref="A11:XFD11" start="0" length="0"/>
    <rcc rId="0" sId="1" dxf="1">
      <nc r="A11" t="inlineStr">
        <is>
          <t>138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Обеспечение контроля за проведением противоэпидемических мероприятий, направленных на предупреждение и ликвидацию болезней, общих для человека и животных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23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47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64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87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6" sId="1" ref="A11:XFD11" action="deleteRow">
    <undo index="0" exp="area" ref3D="1" dr="$A$14:$XFD$14" dn="Z_FE144461_EC2E_482C_8365_89512417FA0F_.wvu.Rows" sId="1"/>
    <rfmt sheetId="1" xfDxf="1" sqref="A11:XFD11" start="0" length="0"/>
    <rcc rId="0" sId="1" dxf="1">
      <nc r="A11" t="inlineStr">
        <is>
          <t>Муниципальная программа "Содействие занятости населения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7" sId="1" ref="A11:XFD11" action="deleteRow">
    <undo index="0" exp="area" ref3D="1" dr="$A$13:$XFD$13" dn="Z_FE144461_EC2E_482C_8365_89512417FA0F_.wvu.Rows" sId="1"/>
    <rfmt sheetId="1" xfDxf="1" sqref="A11:XFD11" start="0" length="0"/>
    <rcc rId="0" sId="1" dxf="1">
      <nc r="A11">
        <v>139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Организация временного трудоустройства несовершеннолетних граждан в возрасте от 14 до 18 лет в свободное от учёбы время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607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610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Принято 681 заявлений от несовершеннолетних граждан в возрасте от 14 до 18 лет для работы в летний период.В соответствии с постановлением Губернатора Ханты-Мансийского автономного округа – Югры от 10.07.2020 №92 «О дополнительных мерах по предотвращению завоза и распространения новой коронавирусной инфекции, вызванной COVID-19, в Ханты-Мансийском автономном округе – Югре», письмом Департамента труда и занятости населения Ханты-Мансийского автономного округа – Югры от 28.05.2020 №17-Исх-3579, организация временного трудоустройства несовершеннолетних граждан в летний период 2020 года не представляется возможным. Средства в сумме 363,26 тыс.рублей израсходованы на обеспечение мероприятий по соблюдению охраны труда несовершеннолетних граждан и канц.товаров. 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48" sId="1" ref="A11:XFD11" action="deleteRow">
    <undo index="0" exp="area" ref3D="1" dr="$A$12:$XFD$12" dn="Z_FE144461_EC2E_482C_8365_89512417FA0F_.wvu.Rows" sId="1"/>
    <rfmt sheetId="1" xfDxf="1" sqref="A11:XFD11" start="0" length="0"/>
    <rcc rId="0" sId="1" dxf="1">
      <nc r="A11" t="inlineStr">
        <is>
          <t>140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Организация временного трудоустройства несовершеннолетних граждан в возрасте от 14 до 18 лет в течение учебного года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122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1">
        <v>18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90 срочных трудовых договоров. Средства в размере 2 007,77 тыс.рублей выплачены на заработную плату, налоги и средства защиты. 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49" sId="1" ref="A11:XFD11" action="deleteRow">
    <undo index="0" exp="area" ref3D="1" dr="$A$11:$XFD$11" dn="Z_FE144461_EC2E_482C_8365_89512417FA0F_.wvu.Rows" sId="1"/>
    <rfmt sheetId="1" xfDxf="1" sqref="A11:XFD11" start="0" length="0"/>
    <rcc rId="0" sId="1" dxf="1">
      <nc r="A11" t="inlineStr">
        <is>
          <t>141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Оказание консультационных услуг по вопросам о занятости несовершеннолетних граждан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813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863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18</v>
      </nc>
      <ndxf>
        <font>
          <sz val="12"/>
          <color auto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672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735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735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735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 факту обращения несовершеннолетних граждан специалистами МАУ "МКЦ"Феникс" оказано 735 консультаций.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rgb="FFFF00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1" t="inlineStr">
        <is>
          <t>показатель исключен из перечня показателей МП СЗН постановлением от 17.04.2020 №725</t>
        </is>
      </nc>
      <ndxf>
        <font>
          <b/>
          <sz val="14"/>
          <color rgb="FFFF0000"/>
          <name val="Calibri"/>
          <scheme val="minor"/>
        </font>
      </ndxf>
    </rcc>
  </rrc>
  <rrc rId="2850" sId="1" ref="A11:XFD11" action="deleteRow">
    <rfmt sheetId="1" xfDxf="1" sqref="A11:XFD11" start="0" length="0"/>
    <rcc rId="0" sId="1" dxf="1">
      <nc r="A11" t="inlineStr">
        <is>
          <t>142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Организация проведения оплачиваемых общественных работ для не занятых трудовой деятельностью и безработных граждан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204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2</v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30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37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38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r>
            <t xml:space="preserve">В реализации данного мероприятий муниципальной программы участвуют 2 соисполнителя: </t>
          </r>
          <r>
            <rPr>
              <b/>
              <sz val="12"/>
              <color theme="1"/>
              <rFont val="Times New Roman"/>
              <family val="1"/>
              <charset val="204"/>
            </rPr>
            <t>МКУ "УОДОМС":</t>
          </r>
          <r>
            <rPr>
              <sz val="12"/>
              <color theme="1"/>
              <rFont val="Times New Roman"/>
              <family val="1"/>
              <charset val="204"/>
            </rPr>
            <t xml:space="preserve"> с</t>
          </r>
          <r>
            <rPr>
              <b/>
              <sz val="12"/>
              <color theme="1"/>
              <rFont val="Times New Roman"/>
              <family val="1"/>
              <charset val="204"/>
            </rPr>
            <t xml:space="preserve"> 9 чел. </t>
          </r>
          <r>
            <rPr>
              <sz val="12"/>
              <color theme="1"/>
              <rFont val="Times New Roman"/>
              <family val="1"/>
              <charset val="204"/>
            </rPr>
            <t>из числа безработных граждан заключены срочные трудовые договоры для работы в должности машинистка (план/год. 10 чел.). Средства в размере</t>
          </r>
          <r>
            <rPr>
              <sz val="12"/>
              <rFont val="Times New Roman"/>
              <family val="1"/>
              <charset val="204"/>
            </rPr>
            <t xml:space="preserve"> 510,41 </t>
          </r>
          <r>
            <rPr>
              <sz val="12"/>
              <color theme="1"/>
              <rFont val="Times New Roman"/>
              <family val="1"/>
              <charset val="204"/>
            </rPr>
            <t xml:space="preserve">тыс. рублей выплачены на заработную плату и налоги и прохождение мед.осмотров; </t>
          </r>
          <r>
            <rPr>
              <b/>
              <sz val="12"/>
              <color theme="1"/>
              <rFont val="Times New Roman"/>
              <family val="1"/>
              <charset val="204"/>
            </rPr>
            <t xml:space="preserve">МБУ "КСАТ": </t>
          </r>
          <r>
            <rPr>
              <sz val="12"/>
              <color theme="1"/>
              <rFont val="Times New Roman"/>
              <family val="1"/>
              <charset val="204"/>
            </rPr>
            <t xml:space="preserve"> с </t>
          </r>
          <r>
            <rPr>
              <b/>
              <sz val="12"/>
              <color theme="1"/>
              <rFont val="Times New Roman"/>
              <family val="1"/>
              <charset val="204"/>
            </rPr>
            <t xml:space="preserve">29 </t>
          </r>
          <r>
            <rPr>
              <sz val="12"/>
              <color theme="1"/>
              <rFont val="Times New Roman"/>
              <family val="1"/>
              <charset val="204"/>
            </rPr>
  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           1416,40 тыс. рублей выплачены на заработную плату и налоги и прохождение мед.осмотров</t>
          </r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1" sId="1" ref="A11:XFD11" action="deleteRow">
    <rfmt sheetId="1" xfDxf="1" sqref="A11:XFD11" start="0" length="0"/>
    <rcc rId="0" sId="1" dxf="1">
      <nc r="A11" t="inlineStr">
        <is>
          <t>143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баллы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2" sId="1" ref="A11:XFD11" action="deleteRow">
    <rfmt sheetId="1" xfDxf="1" sqref="A11:XFD11" start="0" length="0"/>
    <rcc rId="0" sId="1" dxf="1">
      <nc r="A11" t="inlineStr">
        <is>
          <t>144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163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175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рассчитывается по итогам года в марте месяце. в целях реализации приказа Департамента труда и занятости населения ХМАО - Югры от 16.02.2012 №1-нп «Об утверждении форм и сроков представления отчётов органами местного самоуправления об осуществлении переданных им отдельных полномочий по государственному управлению охраной труда и использованию предоставленных субвенций».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3" sId="1" ref="A11:XFD11" action="deleteRow">
    <rfmt sheetId="1" xfDxf="1" sqref="A11:XFD11" start="0" length="0"/>
    <rcc rId="0" sId="1" dxf="1">
      <nc r="A11" t="inlineStr">
        <is>
          <t>145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Содействие трудоустройству незанятых инвалидов, в том числе инвалидов молодого возраста, на оборудованные (оснащенные) рабочие места (человек)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Между Когалымским центром занятости населения и МАДОУ "Золушка" заключен договор от 14.09.2020 №71 в соответствии с которым оснащено одно рабочее место для трудоустроенного инвалида.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6" tint="0.39997558519241921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4" sId="1" ref="A11:XFD11" action="deleteRow">
    <rfmt sheetId="1" xfDxf="1" sqref="A11:XFD11" start="0" length="0"/>
    <rcc rId="0" sId="1" dxf="1">
      <nc r="A11" t="inlineStr">
        <is>
          <t>Муниципальная программа "Развитие образования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5" sId="1" ref="A11:XFD11" action="deleteRow">
    <rfmt sheetId="1" xfDxf="1" sqref="A11:XFD11" start="0" length="0"/>
    <rcc rId="0" sId="1" dxf="1">
      <nc r="A11">
        <v>146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Доступность дошкольного образования от 1,5 до 3-х лет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86.8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97.5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95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96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96.2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97.7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97.5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97.2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97.2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98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79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92.9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6" sId="1" ref="A11:XFD11" action="deleteRow">
    <rfmt sheetId="1" xfDxf="1" sqref="A11:XFD11" start="0" length="0"/>
    <rcc rId="0" sId="1" dxf="1">
      <nc r="A11">
        <v>147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730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750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700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655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609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543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508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450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375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335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695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775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Воспитанники достигли 3-х летнего возраста и в данной численности не учитывается, комплектование детских садов начинается с 01.09.2019 года.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S11" t="inlineStr">
        <is>
          <t>204+нп</t>
        </is>
      </nc>
    </rcc>
  </rrc>
  <rrc rId="2857" sId="1" ref="A11:XFD11" action="deleteRow">
    <rfmt sheetId="1" xfDxf="1" sqref="A11:XFD11" start="0" length="0"/>
    <rcc rId="0" sId="1" dxf="1">
      <nc r="A11">
        <v>148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Обеспеченность детей дошкольного возраста местами в дошкольных образовательных организациях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мест/1000 детей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686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686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8" sId="1" ref="A11:XFD11" action="deleteRow">
    <rfmt sheetId="1" xfDxf="1" sqref="A11:XFD11" start="0" length="0"/>
    <rcc rId="0" sId="1" dxf="1">
      <nc r="A11">
        <v>149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детей в возрасте 1 - 6 лет, состоящих на учете для определения в муниципальные дошкольные образовательные учреждения, в общей численности детей этого возраста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18.600000000000001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18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18.399999999999999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18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18.899999999999999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19.899999999999999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20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22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22.8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17.5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14.7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Дети числятся в программе Аверс в списках очередности до зачисления их в детские сады. После зачисления автоматически они будут исключены из списков очередности.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9" sId="1" ref="A11:XFD11" action="deleteRow">
    <rfmt sheetId="1" xfDxf="1" sqref="A11:XFD11" start="0" length="0"/>
    <rcc rId="0" sId="1" dxf="1">
      <nc r="A11">
        <v>150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Численность воспитанников в возрасте до трех лет, посещающих негосударственные организации, осуществляющие образовательную деятельность по образовательным программам дошкольного образования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15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32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0" sId="1" ref="A11:XFD11" action="deleteRow">
    <rfmt sheetId="1" xfDxf="1" sqref="A11:XFD11" start="0" length="0"/>
    <rcc rId="0" sId="1" dxf="1">
      <nc r="A11">
        <v>151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Численность воспитанников в возрасте до трех лет, посещающих группы по присмотру и уходу в негосударственных (частных) организациях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37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37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37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1" sId="1" ref="A11:XFD11" action="deleteRow">
    <rfmt sheetId="1" xfDxf="1" sqref="A11:XFD11" start="0" length="0"/>
    <rcc rId="0" sId="1" dxf="1">
      <nc r="A11">
        <v>152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69.2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69.900000000000006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69.900000000000006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Проводится олимпиада в октябре</t>
        </is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2" sId="1" ref="A11:XFD11" action="deleteRow">
    <rfmt sheetId="1" xfDxf="1" sqref="A11:XFD11" start="0" length="0"/>
    <rcc rId="0" sId="1" dxf="1">
      <nc r="A11">
        <v>153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обучающихся в муниципальных общеобразовательных организациях, занимающихся в одну смену, в общей численности обучающихся в муниципальныхобщеобразовательных организациях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75.8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75.5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78.7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68.599999999999994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68.599999999999994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расчитывается по учебным годам (федеральная статистическая отчетность ОО-1). Снижение обусловлено выполнением санитарно-эпидемиологических требований с целью недопущения распространения короновирусной инфекции.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3" sId="1" ref="A11:XFD11" action="deleteRow">
    <rfmt sheetId="1" xfDxf="1" sqref="A11:XFD11" start="0" length="0"/>
    <rcc rId="0" sId="1" dxf="1">
      <nc r="A11">
        <v>154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Увеличение доли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81.599999999999994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94.6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94.6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4" sId="1" ref="A11:XFD11" action="deleteRow">
    <rfmt sheetId="1" xfDxf="1" sqref="A11:XFD11" start="0" length="0"/>
    <rcc rId="0" sId="1" dxf="1">
      <nc r="A11">
        <v>155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педагогических работников, участвующих в профессиональных конкурсах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36.200000000000003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36.200000000000003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4.8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6.2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6.2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10.5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11.25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11.25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11.25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17.2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23.8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5" sId="1" ref="A11:XFD11" action="deleteRow">
    <rfmt sheetId="1" xfDxf="1" sqref="A11:XFD11" start="0" length="0"/>
    <rcc rId="0" sId="1" dxf="1">
      <nc r="A11">
        <v>156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71.8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75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72.8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72.8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72.8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11" t="inlineStr">
        <is>
          <t>599+нп</t>
        </is>
      </nc>
    </rcc>
  </rrc>
  <rrc rId="2866" sId="1" ref="A11:XFD11" action="deleteRow">
    <rfmt sheetId="1" xfDxf="1" sqref="A11:XFD11" start="0" length="0"/>
    <rcc rId="0" sId="1" dxf="1">
      <nc r="A11">
        <v>157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Удельный вес детей в возрасте от 5 до 18 лет, получающих дополнительное образование на основе персонифицированного финансирования, предусматривающей финансовое обеспечение выбираемой ребенком программы, в общей численности детей этой категории, охваченных дополнительным образованием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7" sId="1" ref="A11:XFD11" action="deleteRow">
    <rfmt sheetId="1" xfDxf="1" sqref="A11:XFD11" start="0" length="0"/>
    <rcc rId="0" sId="1" dxf="1">
      <nc r="A11">
        <v>158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Количество выданных сертификатов дополнительного образования детей, обеспеченных персонифицированным финансированием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1600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1886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1886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8" sId="1" ref="A11:XFD11" action="deleteRow">
    <rfmt sheetId="1" xfDxf="1" sqref="A11:XFD11" start="0" length="0"/>
    <rcc rId="0" sId="1" dxf="1">
      <nc r="A11">
        <v>159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9" sId="1" ref="A11:XFD11" action="deleteRow">
    <rfmt sheetId="1" xfDxf="1" sqref="A11:XFD11" start="0" length="0"/>
    <rcc rId="0" sId="1" dxf="1">
      <nc r="A11">
        <v>160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70.599999999999994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88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82.1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82.7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93.3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93.3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92.1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85.9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83.1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86.3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0" sId="1" ref="A11:XFD11" action="deleteRow">
    <rfmt sheetId="1" xfDxf="1" sqref="A11:XFD11" start="0" length="0"/>
    <rcc rId="0" sId="1" dxf="1">
      <nc r="A11">
        <v>161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Отношение среднемесячной заработной платы педагогических работников общеобразовательных организаций к среднемесячной заработной плате в автономном округе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87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87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105.1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100.1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130.1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134.30000000000001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121.8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110.2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108.1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105.8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1" sId="1" ref="A11:XFD11" action="deleteRow">
    <rfmt sheetId="1" xfDxf="1" sqref="A11:XFD11" start="0" length="0"/>
    <rcc rId="0" sId="1" dxf="1">
      <nc r="A11">
        <v>162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общеобразовательных организаций в автономном округе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76.099999999999994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86.2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89.1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86.6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94.1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126.3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108.3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97.3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95.9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98.3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2" sId="1" ref="A11:XFD11" action="deleteRow">
    <rfmt sheetId="1" xfDxf="1" sqref="A11:XFD11" start="0" length="0"/>
    <rcc rId="0" sId="1" dxf="1">
      <nc r="A11">
        <v>163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Отношение среднего балла единого государственного экзамена (в расчете на 2 обязательных предмета) в 10 % общеобразовательных организаций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10 % общеобразовательных организаций с худшими результатами ЕГЭ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Х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1.29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1.25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1.31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1.31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1.31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Подводятся итоги после проведения государственной итоговой аттестации. Характеризует равенство доступа учащихся общеобразовательных организаций к качественным образовательным услугам общего образования, позволяет оценить эффективность предусмотренных государственной программой мер, направленных на снижение дифференциации (разрыва) в качестве образовательных результатов между школами. Учащиеся МАОУ "Средняя школа №3" показали самый низкий результат.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3" sId="1" ref="A11:XFD11" action="deleteRow">
    <rfmt sheetId="1" xfDxf="1" sqref="A11:XFD11" start="0" length="0"/>
    <rcc rId="0" sId="1" dxf="1">
      <nc r="A11">
        <v>164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учащихся кадетских классов, принявших участие во Всероссийских кадетских сборах </t>
        </is>
      </nc>
      <n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4" sId="1" ref="A11:XFD11" action="deleteRow">
    <rfmt sheetId="1" xfDxf="1" sqref="A11:XFD11" start="0" length="0"/>
    <rcc rId="0" sId="1" dxf="1">
      <nc r="A11">
        <v>165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      </is>
      </nc>
      <ndxf>
        <font>
          <sz val="11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5" sId="1" ref="A11:XFD11" action="deleteRow">
    <rfmt sheetId="1" xfDxf="1" sqref="A11:XFD11" start="0" length="0"/>
    <rcc rId="0" sId="1" dxf="1">
      <nc r="A11">
        <v>166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молодёжи, вовлечённой в проекты, мероприятия по развитию духовно-нравственных и гражданско-патриотических качеств молодежи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22.02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23.1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2.9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2, 9</t>
        </is>
      </nc>
      <ndxf>
        <font>
          <sz val="11"/>
          <color rgb="FF000000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4.0999999999999996</v>
      </nc>
      <n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16.600000000000001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17.899999999999999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18.2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19.5</v>
      </nc>
      <n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22.7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23</v>
      </nc>
      <n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Отклонение в 1 % в связи с переносом ряда мероприятий на осень 2020 г. на основании постановления Губернатора ХМАО-Югры от 18.03.2020 №20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6" sId="1" ref="A11:XFD11" action="deleteRow">
    <rfmt sheetId="1" xfDxf="1" sqref="A11:XFD11" start="0" length="0"/>
    <rcc rId="0" sId="1" dxf="1">
      <nc r="A11">
        <v>167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молодёжи, задействованной в мероприятиях по вовлечению в творческую деятельность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33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0.3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5.8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5.8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6.03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20.399999999999999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21.16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23.2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29.8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31.3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33.700000000000003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7" sId="1" ref="A11:XFD11" action="deleteRow">
    <rfmt sheetId="1" xfDxf="1" sqref="A11:XFD11" start="0" length="0"/>
    <rcc rId="0" sId="1" dxf="1">
      <nc r="A11">
        <v>168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Общая численность граждан, вовлечённых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 xml:space="preserve"> млн. чел.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5.8E-4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0, 000617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1.3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1">
        <v>1.4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">
        <v>2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2.5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3.3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1">
        <v>3.4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1">
        <v>2E-3</v>
      </nc>
      <ndxf>
        <font>
          <sz val="11"/>
          <color theme="1"/>
          <name val="Times New Roman"/>
          <scheme val="none"/>
        </font>
        <numFmt numFmtId="168" formatCode="#,##0.0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">
        <v>2.0070000000000001E-3</v>
      </nc>
      <ndxf>
        <font>
          <sz val="11"/>
          <color theme="1"/>
          <name val="Times New Roman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2.0070000000000001E-3</v>
      </nc>
      <ndxf>
        <font>
          <sz val="11"/>
          <color theme="1"/>
          <name val="Times New Roman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3.372E-3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изменен в проекте "Социальная активность"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8" sId="1" ref="A11:XFD11" action="deleteRow">
    <rfmt sheetId="1" xfDxf="1" sqref="A11:XFD11" start="0" length="0"/>
    <rcc rId="0" sId="1" dxf="1">
      <nc r="A11">
        <v>169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населения в возрасте 7-17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7-17 лет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9" sId="1" ref="A11:XFD11" action="deleteRow">
    <rfmt sheetId="1" xfDxf="1" sqref="A11:XFD11" start="0" length="0"/>
    <rcc rId="0" sId="1" dxf="1">
      <nc r="A11">
        <v>170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обучающихся 5-11 классов общеобразовательных организаций, обеспеченных горячим завтраком с привлечением родительских средств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51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50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51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49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изменен постановлением Администрации города Когалыма от 23.07.2020 №1296 в связи с организацией питания для учащихся 1-4 классов за счет федерального, окружного и местного бюджетов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0" sId="1" ref="A11:XFD11" action="deleteRow">
    <rfmt sheetId="1" xfDxf="1" sqref="A11:XFD11" start="0" length="0"/>
    <rcc rId="0" sId="1" dxf="1">
      <nc r="A11">
        <v>171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98.2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В 3 школах отсутствуют пожарные краны и рукава (строительные нормы).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1" sId="1" ref="A11:XFD11" action="deleteRow">
    <rfmt sheetId="1" xfDxf="1" sqref="A11:XFD11" start="0" length="0"/>
    <rcc rId="0" sId="1" dxf="1">
      <nc r="A11">
        <v>172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Количество введенных в эксплуатацию объектов образования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единиц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 xml:space="preserve">Государственной программой предусмотрено строительство дошкольной образовательной организации на 320 мест. Срок сдачи объекта 30.11.2020г. 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2" sId="1" ref="A11:XFD11" action="deleteRow">
    <rfmt sheetId="1" xfDxf="1" sqref="A11:XFD11" start="0" length="0"/>
    <rcc rId="0" sId="1" dxf="1">
      <nc r="A11">
        <v>173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Базовыми общеобразовальными организациями являются МАОУ "Средняя школа №3" и МАОУ "Средняя школа №5".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3" sId="1" ref="A11:XFD11" action="deleteRow">
    <rfmt sheetId="1" xfDxf="1" sqref="A11:XFD11" start="0" length="0"/>
    <rcc rId="0" sId="1" dxf="1">
      <nc r="A11">
        <v>174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образования </t>
        </is>
      </nc>
      <ndxf>
        <font>
          <sz val="11"/>
          <color theme="1"/>
          <name val="Times New Roman"/>
          <scheme val="none"/>
        </font>
        <alignment horizontal="justify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15.8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Лицензироваана деятельность частного детского сада "Академия детства"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4" sId="1" ref="A11:XFD11" action="deleteRow">
    <rfmt sheetId="1" xfDxf="1" sqref="A11:XFD11" start="0" length="0"/>
    <rcc rId="0" sId="1" dxf="1">
      <nc r="A11">
        <v>175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(в том числе прошедших оздоровление в организациях отдыха детей и ихоздоровления)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98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98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6.5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6.5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19.5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5" sId="1" ref="A11:XFD11" action="deleteRow">
    <rfmt sheetId="1" xfDxf="1" sqref="A11:XFD11" start="0" length="0"/>
    <rcc rId="0" sId="1" dxf="1">
      <nc r="A11">
        <v>176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Численность обучающихся, вовлеченных в деятельность общественных объединений на базе образовательных организаций общего образования и среднего профессионального образования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человек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1690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4547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3523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3811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3811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4422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11" t="inlineStr">
        <is>
          <t>204+нп</t>
        </is>
      </nc>
    </rcc>
  </rrc>
  <rrc rId="2886" sId="1" ref="A11:XFD11" action="deleteRow">
    <rfmt sheetId="1" xfDxf="1" sqref="A11:XFD11" start="0" length="0"/>
    <rcc rId="0" sId="1" dxf="1">
      <nc r="A11">
        <v>177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общеобразовательных организаций, в которых обновлено содержание и методы обучения предметной области «Технология» и других предметных областей»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7" sId="1" ref="A11:XFD11" action="deleteRow">
    <rfmt sheetId="1" xfDxf="1" sqref="A11:XFD11" start="0" length="0"/>
    <rcc rId="0" sId="1" dxf="1">
      <nc r="A11">
        <v>178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1.7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1.7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1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1"/>
          <color rgb="FF000000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1"/>
          <color rgb="FF000000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M11">
        <v>1.7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1">
        <v>1.7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">
        <v>1.7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1" t="inlineStr">
        <is>
          <t>Показатель включен постановлением Администрации города Когалыма от 23.07.2020 №1296</t>
        </is>
      </nc>
      <n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8" sId="1" ref="A11:XFD11" action="deleteRow">
    <rfmt sheetId="1" xfDxf="1" sqref="A11:XFD11" start="0" length="0"/>
    <rfmt sheetId="1" sqref="A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1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</dxf>
    </rfmt>
  </rrc>
  <rrc rId="2889" sId="1" ref="A11:XFD11" action="deleteRow">
    <rfmt sheetId="1" xfDxf="1" sqref="A11:XFD11" start="0" length="0"/>
    <rfmt sheetId="1" sqref="A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</rrc>
  <rrc rId="2890" sId="1" ref="A11:XFD11" action="deleteRow">
    <rfmt sheetId="1" xfDxf="1" sqref="A11:XFD11" start="0" length="0"/>
    <rfmt sheetId="1" sqref="A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rc rId="2891" sId="1" ref="A11:XFD11" action="deleteRow">
    <rfmt sheetId="1" xfDxf="1" sqref="A11:XFD11" start="0" length="0"/>
    <rfmt sheetId="1" sqref="A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1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1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1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1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cc rId="2892" sId="1">
    <nc r="J6">
      <v>3</v>
    </nc>
  </rcc>
  <rcc rId="2893" sId="1">
    <nc r="J7">
      <v>100</v>
    </nc>
  </rcc>
  <rcc rId="2894" sId="1">
    <nc r="J8">
      <v>0</v>
    </nc>
  </rcc>
  <rcc rId="2895" sId="1">
    <nc r="J9">
      <v>100</v>
    </nc>
  </rcc>
  <rfmt sheetId="1" sqref="O11:R14">
    <dxf>
      <fill>
        <patternFill>
          <bgColor theme="0"/>
        </patternFill>
      </fill>
    </dxf>
  </rfmt>
  <rfmt sheetId="1" sqref="A5:R5">
    <dxf>
      <fill>
        <patternFill>
          <bgColor theme="0"/>
        </patternFill>
      </fill>
    </dxf>
  </rfmt>
  <rcc rId="2896" sId="1">
    <oc r="A1" t="inlineStr">
      <is>
        <r>
    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    </r>
        <r>
          <rPr>
            <b/>
            <sz val="14"/>
            <color theme="1"/>
            <rFont val="Times New Roman"/>
            <family val="1"/>
            <charset val="204"/>
          </rPr>
          <t>в городе Когалыме</t>
        </r>
        <r>
          <rPr>
            <sz val="14"/>
            <color theme="1"/>
            <rFont val="Times New Roman"/>
            <family val="1"/>
            <charset val="204"/>
          </rPr>
          <t xml:space="preserve"> </t>
        </r>
        <r>
          <rPr>
            <b/>
            <sz val="14"/>
            <color theme="1"/>
            <rFont val="Times New Roman"/>
            <family val="1"/>
            <charset val="204"/>
          </rPr>
          <t>в 2020 году</t>
        </r>
      </is>
    </oc>
    <nc r="A1" t="inlineStr">
      <is>
        <r>
    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    </r>
        <r>
          <rPr>
            <b/>
            <sz val="14"/>
            <color theme="1"/>
            <rFont val="Times New Roman"/>
            <family val="1"/>
            <charset val="204"/>
          </rPr>
          <t>в 2020 году</t>
        </r>
      </is>
    </nc>
  </rcc>
  <rfmt sheetId="1" sqref="F4:M4">
    <dxf>
      <fill>
        <patternFill>
          <bgColor theme="0"/>
        </patternFill>
      </fill>
    </dxf>
  </rfmt>
  <rfmt sheetId="1" sqref="A2:R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2897" sId="1" ref="A5:XFD5" action="deleteRow">
    <rfmt sheetId="1" xfDxf="1" sqref="A5:XFD5" start="0" length="0"/>
    <rcc rId="0" sId="1" dxf="1">
      <nc r="A5" t="inlineStr">
        <is>
          <t>Муниципальная программа "Развитие муниципальной службы и резерва управленческих кадров в муниципальном образовании городской округ Когалым"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K3:O3">
    <dxf>
      <fill>
        <patternFill>
          <bgColor theme="0"/>
        </patternFill>
      </fill>
    </dxf>
  </rfmt>
  <rcc rId="2898" sId="1">
    <nc r="J9">
      <v>91</v>
    </nc>
  </rcc>
  <rcc rId="2899" sId="1">
    <o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апреле  2020 года не поступали. Государственные услуги оказаны качественно и в срок. По заявлениям граждан зарегистрировано актов гражданского состояния 598 , оказано юридически значимых действий - 1148.</t>
      </is>
    </oc>
    <n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апреле  2020 года не поступали. Государственные услуги оказаны качественно и в срок. По заявлениям граждан зарегистрировано актов гражданского состояния 598 , оказано юридически значимых действий - 1335.</t>
      </is>
    </nc>
  </rcc>
  <rcv guid="{61EF0633-7940-4673-A6A4-B0CC2BDA66F0}" action="delete"/>
  <rdn rId="0" localSheetId="1" customView="1" name="Z_61EF0633_7940_4673_A6A4_B0CC2BDA66F0_.wvu.PrintTitles" hidden="1" oldHidden="1">
    <formula>'Целевые показатели (май)'!$1:$3</formula>
    <oldFormula>'Целевые показатели (май)'!$1:$3</oldFormula>
  </rdn>
  <rdn rId="0" localSheetId="1" customView="1" name="Z_61EF0633_7940_4673_A6A4_B0CC2BDA66F0_.wvu.FilterData" hidden="1" oldHidden="1">
    <formula>'Целевые показатели (май)'!$B$1:$B$28</formula>
    <oldFormula>'Целевые показатели (май)'!$B$1:$B$28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  <rsnm rId="2906" sheetId="1" oldName="[Целевые показатели по МП.xlsx]все целевые показатели" newName="[Целевые показатели по МП.xlsx]Целевые показатели (май)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7" sId="1">
    <oc r="R5" t="inlineStr">
      <is>
        <t>Организовано обучение для двух муниципальных служащих, в связи с этим доля  муниципальных служащих, прошедших обучение по программам дополнительного профессионального образования увеличилась.</t>
      </is>
    </oc>
    <nc r="R5" t="inlineStr">
      <is>
        <t>Обучение муниципальных служащих в мае 2020 года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    </is>
    </nc>
  </rcc>
  <rcc rId="2908" sId="1">
    <oc r="R7" t="inlineStr">
      <is>
        <t>Простоев муниципальных систем в результате  компьютерных атак в январе - апрель 2020 года не происходило.</t>
      </is>
    </oc>
    <nc r="R7" t="inlineStr">
      <is>
        <t>Простоев муниципальных систем в результате  компьютерных атак в январе - май 2020 года не происходило.</t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9" sId="1">
    <o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апреле  2020 года не поступали. Государственные услуги оказаны качественно и в срок. По заявлениям граждан зарегистрировано актов гражданского состояния 598 , оказано юридически значимых действий - 1335.</t>
      </is>
    </oc>
    <nc r="R9" t="inlineStr">
      <is>
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мае  2020 года не поступали. Государственные услуги оказаны качественно и в срок. По заявлениям граждан зарегистрировано актов гражданского состояния 711 , оказано юридически значимых действий - 1335.</t>
      </is>
    </nc>
  </rcc>
  <rcv guid="{61EF0633-7940-4673-A6A4-B0CC2BDA66F0}" action="delete"/>
  <rdn rId="0" localSheetId="1" customView="1" name="Z_61EF0633_7940_4673_A6A4_B0CC2BDA66F0_.wvu.PrintTitles" hidden="1" oldHidden="1">
    <formula>'Целевые показатели (май)'!$1:$3</formula>
    <oldFormula>'Целевые показатели (май)'!$1:$3</oldFormula>
  </rdn>
  <rdn rId="0" localSheetId="1" customView="1" name="Z_61EF0633_7940_4673_A6A4_B0CC2BDA66F0_.wvu.FilterData" hidden="1" oldHidden="1">
    <formula>'Целевые показатели (май)'!$B$1:$B$28</formula>
    <oldFormula>'Целевые показатели (май)'!$B$1:$B$28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5D64622-10AD-4383-A327-3CBDBED94011}" name="Мартынова Снежана Владимировна" id="-438840680" dateTime="2020-08-06T07:54:5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10" sqref="M10"/>
    </sheetView>
  </sheetViews>
  <sheetFormatPr defaultRowHeight="15" x14ac:dyDescent="0.25"/>
  <cols>
    <col min="1" max="1" width="11.7109375" style="6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10" customWidth="1"/>
    <col min="13" max="14" width="11" customWidth="1"/>
    <col min="15" max="15" width="10.7109375" customWidth="1"/>
    <col min="16" max="17" width="11.140625" customWidth="1"/>
    <col min="18" max="18" width="61.7109375" customWidth="1"/>
  </cols>
  <sheetData>
    <row r="1" spans="1:19" ht="47.25" customHeight="1" x14ac:dyDescent="0.2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15.75" customHeight="1" x14ac:dyDescent="0.25">
      <c r="A2" s="168" t="s">
        <v>1</v>
      </c>
      <c r="B2" s="167" t="s">
        <v>0</v>
      </c>
      <c r="C2" s="167" t="s">
        <v>25</v>
      </c>
      <c r="D2" s="167" t="s">
        <v>2</v>
      </c>
      <c r="E2" s="167" t="s">
        <v>144</v>
      </c>
      <c r="F2" s="167" t="s">
        <v>15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3"/>
    </row>
    <row r="3" spans="1:19" ht="132.75" customHeight="1" x14ac:dyDescent="0.25">
      <c r="A3" s="168"/>
      <c r="B3" s="167"/>
      <c r="C3" s="167"/>
      <c r="D3" s="167"/>
      <c r="E3" s="167"/>
      <c r="F3" s="161" t="s">
        <v>3</v>
      </c>
      <c r="G3" s="161" t="s">
        <v>4</v>
      </c>
      <c r="H3" s="161" t="s">
        <v>5</v>
      </c>
      <c r="I3" s="161" t="s">
        <v>6</v>
      </c>
      <c r="J3" s="161" t="s">
        <v>7</v>
      </c>
      <c r="K3" s="165" t="s">
        <v>8</v>
      </c>
      <c r="L3" s="165" t="s">
        <v>9</v>
      </c>
      <c r="M3" s="165" t="s">
        <v>10</v>
      </c>
      <c r="N3" s="165" t="s">
        <v>11</v>
      </c>
      <c r="O3" s="165" t="s">
        <v>12</v>
      </c>
      <c r="P3" s="5" t="s">
        <v>13</v>
      </c>
      <c r="Q3" s="5" t="s">
        <v>14</v>
      </c>
      <c r="R3" s="4" t="s">
        <v>16</v>
      </c>
    </row>
    <row r="4" spans="1:19" ht="16.5" customHeight="1" x14ac:dyDescent="0.25">
      <c r="A4" s="156">
        <v>1</v>
      </c>
      <c r="B4" s="162">
        <v>2</v>
      </c>
      <c r="C4" s="162">
        <v>3</v>
      </c>
      <c r="D4" s="162">
        <v>4</v>
      </c>
      <c r="E4" s="162">
        <v>5</v>
      </c>
      <c r="F4" s="163">
        <v>6</v>
      </c>
      <c r="G4" s="163">
        <v>7</v>
      </c>
      <c r="H4" s="163">
        <v>8</v>
      </c>
      <c r="I4" s="163">
        <v>9</v>
      </c>
      <c r="J4" s="163">
        <v>10</v>
      </c>
      <c r="K4" s="163">
        <v>11</v>
      </c>
      <c r="L4" s="163">
        <v>12</v>
      </c>
      <c r="M4" s="163">
        <v>13</v>
      </c>
      <c r="N4" s="4">
        <v>14</v>
      </c>
      <c r="O4" s="4">
        <v>15</v>
      </c>
      <c r="P4" s="164">
        <v>16</v>
      </c>
      <c r="Q4" s="164">
        <v>17</v>
      </c>
      <c r="R4" s="4">
        <v>18</v>
      </c>
    </row>
    <row r="5" spans="1:19" ht="122.25" customHeight="1" x14ac:dyDescent="0.25">
      <c r="A5" s="11" t="s">
        <v>130</v>
      </c>
      <c r="B5" s="77" t="s">
        <v>131</v>
      </c>
      <c r="C5" s="11" t="s">
        <v>23</v>
      </c>
      <c r="D5" s="11">
        <v>113.4</v>
      </c>
      <c r="E5" s="11">
        <v>100</v>
      </c>
      <c r="F5" s="11">
        <v>0</v>
      </c>
      <c r="G5" s="11">
        <v>0</v>
      </c>
      <c r="H5" s="157">
        <v>3</v>
      </c>
      <c r="I5" s="157">
        <v>3</v>
      </c>
      <c r="J5" s="11">
        <v>3</v>
      </c>
      <c r="K5" s="11"/>
      <c r="L5" s="11"/>
      <c r="M5" s="11"/>
      <c r="N5" s="11"/>
      <c r="O5" s="11"/>
      <c r="P5" s="11"/>
      <c r="Q5" s="11"/>
      <c r="R5" s="75" t="s">
        <v>149</v>
      </c>
    </row>
    <row r="6" spans="1:19" ht="100.5" customHeight="1" x14ac:dyDescent="0.25">
      <c r="A6" s="124" t="s">
        <v>132</v>
      </c>
      <c r="B6" s="77" t="s">
        <v>133</v>
      </c>
      <c r="C6" s="11" t="s">
        <v>134</v>
      </c>
      <c r="D6" s="11">
        <v>100</v>
      </c>
      <c r="E6" s="11">
        <v>100</v>
      </c>
      <c r="F6" s="11">
        <v>100</v>
      </c>
      <c r="G6" s="11">
        <v>98.9</v>
      </c>
      <c r="H6" s="11">
        <v>99.5</v>
      </c>
      <c r="I6" s="11">
        <v>100</v>
      </c>
      <c r="J6" s="11">
        <v>100</v>
      </c>
      <c r="K6" s="11"/>
      <c r="L6" s="11"/>
      <c r="M6" s="11"/>
      <c r="N6" s="11"/>
      <c r="O6" s="11"/>
      <c r="P6" s="11"/>
      <c r="Q6" s="11"/>
      <c r="R6" s="75" t="s">
        <v>135</v>
      </c>
      <c r="S6" s="155"/>
    </row>
    <row r="7" spans="1:19" s="125" customFormat="1" ht="79.5" customHeight="1" x14ac:dyDescent="0.25">
      <c r="A7" s="124" t="s">
        <v>136</v>
      </c>
      <c r="B7" s="77" t="s">
        <v>137</v>
      </c>
      <c r="C7" s="11" t="s">
        <v>138</v>
      </c>
      <c r="D7" s="11">
        <v>65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/>
      <c r="L7" s="11"/>
      <c r="M7" s="11"/>
      <c r="N7" s="11"/>
      <c r="O7" s="11"/>
      <c r="P7" s="11"/>
      <c r="Q7" s="11"/>
      <c r="R7" s="76" t="s">
        <v>150</v>
      </c>
    </row>
    <row r="8" spans="1:19" ht="112.5" customHeight="1" x14ac:dyDescent="0.25">
      <c r="A8" s="124" t="s">
        <v>139</v>
      </c>
      <c r="B8" s="77" t="s">
        <v>30</v>
      </c>
      <c r="C8" s="111" t="s">
        <v>140</v>
      </c>
      <c r="D8" s="111">
        <v>100</v>
      </c>
      <c r="E8" s="1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/>
      <c r="L8" s="11"/>
      <c r="M8" s="11"/>
      <c r="N8" s="11"/>
      <c r="O8" s="11"/>
      <c r="P8" s="11"/>
      <c r="Q8" s="11"/>
      <c r="R8" s="76" t="s">
        <v>119</v>
      </c>
    </row>
    <row r="9" spans="1:19" ht="163.5" customHeight="1" x14ac:dyDescent="0.25">
      <c r="A9" s="124" t="s">
        <v>141</v>
      </c>
      <c r="B9" s="76" t="s">
        <v>31</v>
      </c>
      <c r="C9" s="11" t="s">
        <v>23</v>
      </c>
      <c r="D9" s="126">
        <v>90</v>
      </c>
      <c r="E9" s="126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/>
      <c r="L9" s="12"/>
      <c r="M9" s="12"/>
      <c r="N9" s="12"/>
      <c r="O9" s="12"/>
      <c r="P9" s="12"/>
      <c r="Q9" s="12"/>
      <c r="R9" s="158" t="s">
        <v>151</v>
      </c>
    </row>
    <row r="10" spans="1:19" ht="138" customHeight="1" x14ac:dyDescent="0.25">
      <c r="A10" s="113"/>
      <c r="B10" s="114"/>
      <c r="C10" s="115"/>
      <c r="D10" s="113"/>
      <c r="E10" s="113"/>
      <c r="F10" s="113"/>
      <c r="G10" s="113"/>
      <c r="H10" s="113"/>
      <c r="I10" s="113"/>
      <c r="J10" s="117"/>
      <c r="K10" s="117"/>
      <c r="L10" s="117"/>
      <c r="M10" s="113"/>
      <c r="N10" s="113"/>
      <c r="O10" s="159"/>
      <c r="P10" s="159"/>
      <c r="Q10" s="159"/>
      <c r="R10" s="160"/>
    </row>
    <row r="11" spans="1:19" ht="15.75" x14ac:dyDescent="0.25">
      <c r="A11" s="113"/>
      <c r="B11" s="114"/>
      <c r="C11" s="115"/>
      <c r="D11" s="113"/>
      <c r="E11" s="113"/>
      <c r="F11" s="113"/>
      <c r="G11" s="113"/>
      <c r="H11" s="113"/>
      <c r="I11" s="113"/>
      <c r="J11" s="117"/>
      <c r="K11" s="117"/>
      <c r="L11" s="117"/>
      <c r="M11" s="113"/>
      <c r="N11" s="113"/>
      <c r="O11" s="159"/>
      <c r="P11" s="159"/>
      <c r="Q11" s="159"/>
      <c r="R11" s="160"/>
    </row>
    <row r="12" spans="1:19" ht="153" customHeight="1" x14ac:dyDescent="0.25">
      <c r="A12" s="113"/>
      <c r="B12" s="114"/>
      <c r="C12" s="115"/>
      <c r="D12" s="113"/>
      <c r="E12" s="113"/>
      <c r="F12" s="113"/>
      <c r="G12" s="113"/>
      <c r="H12" s="113"/>
      <c r="I12" s="117"/>
      <c r="J12" s="117"/>
      <c r="K12" s="113"/>
      <c r="L12" s="117"/>
      <c r="M12" s="113"/>
      <c r="N12" s="113"/>
      <c r="O12" s="159"/>
      <c r="P12" s="159"/>
      <c r="Q12" s="159"/>
      <c r="R12" s="160"/>
    </row>
    <row r="13" spans="1:19" ht="120" customHeight="1" x14ac:dyDescent="0.25">
      <c r="A13" s="113"/>
      <c r="B13" s="114"/>
      <c r="C13" s="115"/>
      <c r="D13" s="113"/>
      <c r="E13" s="113"/>
      <c r="F13" s="113"/>
      <c r="G13" s="113"/>
      <c r="H13" s="113"/>
      <c r="I13" s="117"/>
      <c r="J13" s="117"/>
      <c r="K13" s="117"/>
      <c r="L13" s="117"/>
      <c r="M13" s="113"/>
      <c r="N13" s="113"/>
      <c r="O13" s="159"/>
      <c r="P13" s="159"/>
      <c r="Q13" s="159"/>
      <c r="R13" s="160"/>
    </row>
    <row r="14" spans="1:19" ht="15.75" x14ac:dyDescent="0.25">
      <c r="A14" s="113"/>
      <c r="B14" s="114"/>
      <c r="C14" s="115"/>
      <c r="D14" s="113"/>
      <c r="E14" s="113"/>
      <c r="F14" s="117"/>
      <c r="G14" s="119"/>
      <c r="H14" s="120"/>
      <c r="I14" s="120"/>
      <c r="J14" s="121"/>
      <c r="K14" s="121"/>
      <c r="L14" s="121"/>
      <c r="M14" s="121"/>
      <c r="N14" s="120"/>
      <c r="O14" s="120"/>
      <c r="P14" s="120"/>
      <c r="Q14" s="120"/>
      <c r="R14" s="118"/>
    </row>
    <row r="15" spans="1:19" ht="171" customHeight="1" x14ac:dyDescent="0.25">
      <c r="A15" s="113"/>
      <c r="B15" s="122"/>
      <c r="C15" s="113"/>
      <c r="D15" s="113"/>
      <c r="E15" s="113"/>
      <c r="F15" s="117"/>
      <c r="G15" s="117"/>
      <c r="H15" s="116"/>
      <c r="I15" s="116"/>
      <c r="J15" s="123"/>
      <c r="K15" s="123"/>
      <c r="L15" s="123"/>
      <c r="M15" s="123"/>
      <c r="N15" s="116"/>
      <c r="O15" s="116"/>
      <c r="P15" s="116"/>
      <c r="Q15" s="116"/>
      <c r="R15" s="122"/>
    </row>
    <row r="16" spans="1:19" x14ac:dyDescent="0.25">
      <c r="A16" s="113"/>
      <c r="B16" s="122"/>
      <c r="C16" s="113"/>
      <c r="D16" s="113"/>
      <c r="E16" s="113"/>
      <c r="F16" s="117"/>
      <c r="G16" s="117"/>
      <c r="H16" s="116"/>
      <c r="I16" s="116"/>
      <c r="J16" s="123"/>
      <c r="K16" s="123"/>
      <c r="L16" s="123"/>
      <c r="M16" s="123"/>
      <c r="N16" s="116"/>
      <c r="O16" s="116"/>
      <c r="P16" s="116"/>
      <c r="Q16" s="116"/>
      <c r="R16" s="122"/>
    </row>
    <row r="17" spans="1:18" ht="79.5" customHeight="1" x14ac:dyDescent="0.25">
      <c r="A17" s="113"/>
      <c r="B17" s="122"/>
      <c r="C17" s="113"/>
      <c r="D17" s="113"/>
      <c r="E17" s="113"/>
      <c r="F17" s="117"/>
      <c r="G17" s="117"/>
      <c r="H17" s="116"/>
      <c r="I17" s="116"/>
      <c r="J17" s="123"/>
      <c r="K17" s="123"/>
      <c r="L17" s="123"/>
      <c r="M17" s="123"/>
      <c r="N17" s="116"/>
      <c r="O17" s="116"/>
      <c r="P17" s="116"/>
      <c r="Q17" s="116"/>
      <c r="R17" s="122"/>
    </row>
    <row r="18" spans="1:18" ht="242.25" customHeight="1" x14ac:dyDescent="0.25">
      <c r="A18" s="113"/>
      <c r="B18" s="122"/>
      <c r="C18" s="113"/>
      <c r="D18" s="113"/>
      <c r="E18" s="113"/>
      <c r="F18" s="117"/>
      <c r="G18" s="117"/>
      <c r="H18" s="116"/>
      <c r="I18" s="116"/>
      <c r="J18" s="123"/>
      <c r="K18" s="123"/>
      <c r="L18" s="123"/>
      <c r="M18" s="123"/>
      <c r="N18" s="116"/>
      <c r="O18" s="116"/>
      <c r="P18" s="116"/>
      <c r="Q18" s="116"/>
      <c r="R18" s="122"/>
    </row>
    <row r="19" spans="1:18" ht="198" customHeight="1" x14ac:dyDescent="0.25">
      <c r="A19" s="113"/>
      <c r="B19" s="122"/>
      <c r="C19" s="113"/>
      <c r="D19" s="113"/>
      <c r="E19" s="113"/>
      <c r="F19" s="117"/>
      <c r="G19" s="117"/>
      <c r="H19" s="117"/>
      <c r="I19" s="117"/>
      <c r="J19" s="117"/>
      <c r="K19" s="117"/>
      <c r="L19" s="117"/>
      <c r="M19" s="123"/>
      <c r="N19" s="116"/>
      <c r="O19" s="116"/>
      <c r="P19" s="116"/>
      <c r="Q19" s="116"/>
      <c r="R19" s="122"/>
    </row>
    <row r="20" spans="1:18" ht="108.75" customHeight="1" x14ac:dyDescent="0.25">
      <c r="A20" s="113"/>
      <c r="B20" s="122"/>
      <c r="C20" s="113"/>
      <c r="D20" s="113"/>
      <c r="E20" s="113"/>
      <c r="F20" s="117"/>
      <c r="G20" s="117"/>
      <c r="H20" s="116"/>
      <c r="I20" s="116"/>
      <c r="J20" s="123"/>
      <c r="K20" s="123"/>
      <c r="L20" s="123"/>
      <c r="M20" s="123"/>
      <c r="N20" s="116"/>
      <c r="O20" s="116"/>
      <c r="P20" s="116"/>
      <c r="Q20" s="116"/>
      <c r="R20" s="122"/>
    </row>
    <row r="21" spans="1:18" ht="81" customHeight="1" x14ac:dyDescent="0.25">
      <c r="A21" s="113"/>
      <c r="B21" s="122"/>
      <c r="C21" s="113"/>
      <c r="D21" s="113"/>
      <c r="E21" s="113"/>
      <c r="F21" s="117"/>
      <c r="G21" s="117"/>
      <c r="H21" s="116"/>
      <c r="I21" s="116"/>
      <c r="J21" s="123"/>
      <c r="K21" s="123"/>
      <c r="L21" s="123"/>
      <c r="M21" s="123"/>
      <c r="N21" s="116"/>
      <c r="O21" s="116"/>
      <c r="P21" s="116"/>
      <c r="Q21" s="116"/>
      <c r="R21" s="122"/>
    </row>
    <row r="22" spans="1:18" ht="67.5" customHeight="1" x14ac:dyDescent="0.25">
      <c r="A22" s="113"/>
      <c r="B22" s="122"/>
      <c r="C22" s="113"/>
      <c r="D22" s="113"/>
      <c r="E22" s="113"/>
      <c r="F22" s="117"/>
      <c r="G22" s="117"/>
      <c r="H22" s="116"/>
      <c r="I22" s="116"/>
      <c r="J22" s="123"/>
      <c r="K22" s="123"/>
      <c r="L22" s="123"/>
      <c r="M22" s="123"/>
      <c r="N22" s="116"/>
      <c r="O22" s="116"/>
      <c r="P22" s="116"/>
      <c r="Q22" s="116"/>
      <c r="R22" s="122"/>
    </row>
    <row r="23" spans="1:18" ht="15.75" customHeight="1" x14ac:dyDescent="0.25">
      <c r="A23" s="6"/>
      <c r="B23" s="7"/>
      <c r="C23" s="8"/>
      <c r="D23" s="8"/>
      <c r="E23" s="8"/>
      <c r="F23" s="8"/>
      <c r="G23" s="8"/>
      <c r="H23" s="8"/>
      <c r="I23" s="8"/>
      <c r="J23" s="88"/>
      <c r="K23" s="88"/>
      <c r="L23" s="88"/>
      <c r="M23" s="8"/>
      <c r="N23" s="8"/>
      <c r="O23" s="8"/>
      <c r="P23" s="9"/>
      <c r="Q23" s="9"/>
      <c r="R23" s="9"/>
    </row>
    <row r="25" spans="1:18" ht="15.75" x14ac:dyDescent="0.25">
      <c r="B25" s="2"/>
      <c r="C25" s="1"/>
      <c r="D25" s="1"/>
      <c r="E25" s="1"/>
    </row>
    <row r="26" spans="1:18" x14ac:dyDescent="0.25">
      <c r="B26" s="1"/>
      <c r="C26" s="1"/>
      <c r="D26" s="1"/>
      <c r="E26" s="1"/>
    </row>
    <row r="27" spans="1:18" ht="15.75" x14ac:dyDescent="0.25">
      <c r="B27" s="2"/>
      <c r="C27" s="2"/>
      <c r="D27" s="2"/>
      <c r="E27" s="2"/>
    </row>
    <row r="28" spans="1:18" x14ac:dyDescent="0.25">
      <c r="B28" s="1"/>
      <c r="C28" s="1"/>
      <c r="D28" s="1"/>
      <c r="E28" s="1"/>
    </row>
  </sheetData>
  <autoFilter ref="B1:B28"/>
  <customSheetViews>
    <customSheetView guid="{61EF0633-7940-4673-A6A4-B0CC2BDA66F0}" scale="80" showPageBreaks="1" showAutoFilter="1">
      <pane xSplit="5" ySplit="4" topLeftCell="F5" activePane="bottomRight" state="frozen"/>
      <selection pane="bottomRight" activeCell="R9" sqref="R9"/>
      <pageMargins left="0.39370078740157483" right="0.39370078740157483" top="0.39370078740157483" bottom="0.39370078740157483" header="0.31496062992125984" footer="0.31496062992125984"/>
      <pageSetup paperSize="9" scale="55" orientation="landscape" r:id="rId1"/>
      <autoFilter ref="B1:B28"/>
    </customSheetView>
    <customSheetView guid="{A2E499A3-D96B-43B9-A753-1F5CA4D04F31}" showPageBreaks="1">
      <pane xSplit="5" ySplit="4" topLeftCell="L217" activePane="bottomRight" state="frozen"/>
      <selection pane="bottomRight" activeCell="O218" sqref="O218"/>
      <pageMargins left="0.39370078740157483" right="0.39370078740157483" top="0.39370078740157483" bottom="0.39370078740157483" header="0.31496062992125984" footer="0.31496062992125984"/>
      <pageSetup paperSize="9" scale="55" orientation="landscape" r:id="rId2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3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5"/>
      <autoFilter ref="B1:B241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6"/>
      <autoFilter ref="B1:B242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8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9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0"/>
      <autoFilter ref="B1:B236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1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2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5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6"/>
      <autoFilter ref="B1:B237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7"/>
      <autoFilter ref="B1:B237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18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19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21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22"/>
      <autoFilter ref="B1:B239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24"/>
    </customSheetView>
    <customSheetView guid="{4E0D83F6-5920-42AF-A934-9127831F8C28}" scale="80" showPageBreaks="1" showAutoFilter="1">
      <pane xSplit="5" ySplit="4" topLeftCell="F162" activePane="bottomRight" state="frozen"/>
      <selection pane="bottomRight" activeCell="Q162" sqref="Q162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41"/>
    </customSheetView>
  </customSheetViews>
  <mergeCells count="7">
    <mergeCell ref="A1:R1"/>
    <mergeCell ref="B2:B3"/>
    <mergeCell ref="A2:A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192"/>
  <sheetViews>
    <sheetView view="pageBreakPreview" zoomScale="80" zoomScaleNormal="75" zoomScaleSheetLayoutView="75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29" sqref="T29"/>
    </sheetView>
  </sheetViews>
  <sheetFormatPr defaultColWidth="9.28515625" defaultRowHeight="73.5" customHeight="1" x14ac:dyDescent="0.25"/>
  <cols>
    <col min="1" max="1" width="5.7109375" style="17" customWidth="1"/>
    <col min="2" max="2" width="9.28515625" style="17" hidden="1" customWidth="1"/>
    <col min="3" max="3" width="59.5703125" style="53" customWidth="1"/>
    <col min="4" max="4" width="12.7109375" style="53" customWidth="1"/>
    <col min="5" max="5" width="23.28515625" style="53" customWidth="1"/>
    <col min="6" max="6" width="0.42578125" style="53" hidden="1" customWidth="1"/>
    <col min="7" max="7" width="8.28515625" style="53" hidden="1" customWidth="1"/>
    <col min="8" max="8" width="8.28515625" style="60" hidden="1" customWidth="1"/>
    <col min="9" max="9" width="6.42578125" style="53" hidden="1" customWidth="1"/>
    <col min="10" max="10" width="8.5703125" style="60" hidden="1" customWidth="1"/>
    <col min="11" max="11" width="7.42578125" style="60" hidden="1" customWidth="1"/>
    <col min="12" max="12" width="8.7109375" style="60" hidden="1" customWidth="1"/>
    <col min="13" max="13" width="8.5703125" style="60" hidden="1" customWidth="1"/>
    <col min="14" max="14" width="11.5703125" style="60" hidden="1" customWidth="1"/>
    <col min="15" max="15" width="13" style="60" hidden="1" customWidth="1"/>
    <col min="16" max="16" width="12.42578125" style="60" hidden="1" customWidth="1"/>
    <col min="17" max="17" width="1.42578125" style="60" hidden="1" customWidth="1"/>
    <col min="18" max="19" width="10.42578125" style="61" hidden="1" customWidth="1"/>
    <col min="20" max="20" width="10.42578125" style="104" customWidth="1"/>
    <col min="21" max="24" width="10.42578125" style="61" hidden="1" customWidth="1"/>
    <col min="25" max="25" width="11.7109375" style="61" hidden="1" customWidth="1"/>
    <col min="26" max="31" width="10.42578125" style="61" hidden="1" customWidth="1"/>
    <col min="32" max="34" width="10.42578125" style="104" customWidth="1"/>
    <col min="35" max="35" width="99.42578125" style="62" customWidth="1"/>
    <col min="36" max="36" width="20.28515625" style="110" customWidth="1"/>
    <col min="37" max="37" width="34" style="84" customWidth="1"/>
    <col min="38" max="38" width="26.28515625" style="53" hidden="1" customWidth="1"/>
    <col min="39" max="39" width="22.28515625" style="17" hidden="1" customWidth="1"/>
    <col min="40" max="40" width="14.7109375" style="17" hidden="1" customWidth="1"/>
    <col min="41" max="41" width="15.42578125" style="17" hidden="1" customWidth="1"/>
    <col min="42" max="42" width="17" style="17" hidden="1" customWidth="1"/>
    <col min="43" max="54" width="9.28515625" style="17" hidden="1" customWidth="1"/>
    <col min="55" max="55" width="16" style="17" hidden="1" customWidth="1"/>
    <col min="56" max="56" width="15.5703125" style="17" hidden="1" customWidth="1"/>
    <col min="57" max="57" width="16" style="17" hidden="1" customWidth="1"/>
    <col min="58" max="58" width="16.28515625" style="17" hidden="1" customWidth="1"/>
    <col min="59" max="59" width="11.5703125" style="17" hidden="1" customWidth="1"/>
    <col min="60" max="60" width="19.7109375" style="17" hidden="1" customWidth="1"/>
    <col min="61" max="62" width="29.42578125" style="17" hidden="1" customWidth="1"/>
    <col min="63" max="63" width="13" style="17" hidden="1" customWidth="1"/>
    <col min="64" max="64" width="40.5703125" style="17" customWidth="1"/>
    <col min="65" max="65" width="41.7109375" style="17" customWidth="1"/>
    <col min="66" max="66" width="14.7109375" style="17" hidden="1" customWidth="1"/>
    <col min="67" max="67" width="22.7109375" style="17" customWidth="1"/>
    <col min="68" max="68" width="21.7109375" style="17" customWidth="1"/>
    <col min="69" max="69" width="24.28515625" style="17" customWidth="1"/>
    <col min="70" max="70" width="21.7109375" style="17" customWidth="1"/>
    <col min="71" max="71" width="25.5703125" style="17" customWidth="1"/>
    <col min="72" max="72" width="23.7109375" style="17" customWidth="1"/>
    <col min="73" max="73" width="25" style="17" customWidth="1"/>
    <col min="74" max="74" width="29.28515625" style="17" customWidth="1"/>
    <col min="75" max="75" width="25.28515625" style="17" customWidth="1"/>
    <col min="76" max="76" width="51.28515625" style="17" customWidth="1"/>
    <col min="77" max="77" width="48.42578125" style="17" customWidth="1"/>
    <col min="78" max="78" width="29.7109375" style="17" customWidth="1"/>
    <col min="79" max="79" width="20.42578125" style="17" customWidth="1"/>
    <col min="80" max="80" width="24.5703125" style="17" customWidth="1"/>
    <col min="81" max="81" width="22.28515625" style="17" customWidth="1"/>
    <col min="82" max="82" width="29.5703125" style="17" customWidth="1"/>
    <col min="83" max="83" width="20" style="17" customWidth="1"/>
    <col min="84" max="84" width="15" style="17" customWidth="1"/>
    <col min="85" max="85" width="19.5703125" style="17" customWidth="1"/>
    <col min="86" max="86" width="24" style="17" customWidth="1"/>
    <col min="87" max="87" width="33.5703125" style="17" customWidth="1"/>
    <col min="88" max="88" width="32" style="17" customWidth="1"/>
    <col min="89" max="89" width="40.5703125" style="17" customWidth="1"/>
    <col min="90" max="90" width="32.5703125" style="17" customWidth="1"/>
    <col min="91" max="91" width="51.5703125" style="17" customWidth="1"/>
    <col min="92" max="16384" width="9.28515625" style="17"/>
  </cols>
  <sheetData>
    <row r="1" spans="1:64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9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95"/>
      <c r="AG1" s="95"/>
      <c r="AH1" s="95"/>
      <c r="AI1" s="15"/>
      <c r="AJ1" s="107"/>
      <c r="AK1" s="83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64" ht="35.25" customHeight="1" x14ac:dyDescent="0.25">
      <c r="A2" s="169" t="s">
        <v>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64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9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5"/>
      <c r="AG3" s="95"/>
      <c r="AH3" s="95"/>
      <c r="AI3" s="18"/>
      <c r="AJ3" s="108"/>
      <c r="AK3" s="83"/>
      <c r="AL3" s="16"/>
      <c r="AM3" s="16"/>
      <c r="AN3" s="16"/>
      <c r="AO3" s="19">
        <f>AO4/1039.5*100-100</f>
        <v>2.3802789802789732</v>
      </c>
      <c r="AP3" s="16" t="s">
        <v>33</v>
      </c>
      <c r="AQ3" s="16"/>
      <c r="AR3" s="16"/>
      <c r="AS3" s="16"/>
      <c r="AT3" s="16"/>
      <c r="AU3" s="16"/>
      <c r="AV3" s="16"/>
      <c r="AW3" s="16"/>
      <c r="BH3" s="17" t="s">
        <v>34</v>
      </c>
    </row>
    <row r="4" spans="1:64" ht="15" x14ac:dyDescent="0.25">
      <c r="A4" s="170" t="s">
        <v>35</v>
      </c>
      <c r="B4" s="170" t="s">
        <v>36</v>
      </c>
      <c r="C4" s="171" t="s">
        <v>37</v>
      </c>
      <c r="D4" s="172" t="s">
        <v>38</v>
      </c>
      <c r="E4" s="173" t="s">
        <v>39</v>
      </c>
      <c r="F4" s="175">
        <v>2014</v>
      </c>
      <c r="G4" s="175"/>
      <c r="H4" s="170">
        <v>2015</v>
      </c>
      <c r="I4" s="170"/>
      <c r="J4" s="176">
        <v>2016</v>
      </c>
      <c r="K4" s="177"/>
      <c r="L4" s="177"/>
      <c r="M4" s="177"/>
      <c r="N4" s="177"/>
      <c r="O4" s="177"/>
      <c r="P4" s="177"/>
      <c r="Q4" s="178"/>
      <c r="R4" s="179">
        <v>2018</v>
      </c>
      <c r="S4" s="180"/>
      <c r="T4" s="183">
        <v>2019</v>
      </c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5"/>
      <c r="AG4" s="183">
        <v>2020</v>
      </c>
      <c r="AH4" s="185"/>
      <c r="AI4" s="181" t="s">
        <v>40</v>
      </c>
      <c r="AJ4" s="181" t="s">
        <v>129</v>
      </c>
      <c r="AK4" s="175" t="s">
        <v>41</v>
      </c>
      <c r="AL4" s="20"/>
      <c r="AM4" s="21"/>
      <c r="AN4" s="21"/>
      <c r="AO4" s="22">
        <f>1039.5+24.743</f>
        <v>1064.2429999999999</v>
      </c>
      <c r="AP4" s="21" t="s">
        <v>42</v>
      </c>
      <c r="AQ4" s="21"/>
      <c r="AR4" s="21"/>
      <c r="AS4" s="21"/>
      <c r="AT4" s="21"/>
      <c r="AU4" s="21"/>
      <c r="AV4" s="21"/>
      <c r="AW4" s="21"/>
      <c r="AX4" s="23"/>
      <c r="AY4" s="23"/>
      <c r="BH4" s="17" t="s">
        <v>43</v>
      </c>
    </row>
    <row r="5" spans="1:64" ht="51.75" customHeight="1" x14ac:dyDescent="0.25">
      <c r="A5" s="170"/>
      <c r="B5" s="170"/>
      <c r="C5" s="171"/>
      <c r="D5" s="172"/>
      <c r="E5" s="174"/>
      <c r="F5" s="24" t="s">
        <v>33</v>
      </c>
      <c r="G5" s="24" t="s">
        <v>44</v>
      </c>
      <c r="H5" s="25" t="s">
        <v>45</v>
      </c>
      <c r="I5" s="25" t="s">
        <v>44</v>
      </c>
      <c r="J5" s="25" t="s">
        <v>46</v>
      </c>
      <c r="K5" s="25" t="s">
        <v>3</v>
      </c>
      <c r="L5" s="25" t="s">
        <v>4</v>
      </c>
      <c r="M5" s="25" t="s">
        <v>47</v>
      </c>
      <c r="N5" s="25" t="s">
        <v>48</v>
      </c>
      <c r="O5" s="25" t="s">
        <v>49</v>
      </c>
      <c r="P5" s="25" t="s">
        <v>50</v>
      </c>
      <c r="Q5" s="25" t="s">
        <v>44</v>
      </c>
      <c r="R5" s="26" t="s">
        <v>51</v>
      </c>
      <c r="S5" s="26" t="s">
        <v>44</v>
      </c>
      <c r="T5" s="96" t="s">
        <v>51</v>
      </c>
      <c r="U5" s="64" t="s">
        <v>3</v>
      </c>
      <c r="V5" s="64" t="s">
        <v>4</v>
      </c>
      <c r="W5" s="64" t="s">
        <v>5</v>
      </c>
      <c r="X5" s="64" t="s">
        <v>6</v>
      </c>
      <c r="Y5" s="64" t="s">
        <v>7</v>
      </c>
      <c r="Z5" s="64" t="s">
        <v>8</v>
      </c>
      <c r="AA5" s="87" t="s">
        <v>9</v>
      </c>
      <c r="AB5" s="87" t="s">
        <v>10</v>
      </c>
      <c r="AC5" s="87" t="s">
        <v>11</v>
      </c>
      <c r="AD5" s="87" t="s">
        <v>12</v>
      </c>
      <c r="AE5" s="87" t="s">
        <v>13</v>
      </c>
      <c r="AF5" s="96" t="s">
        <v>44</v>
      </c>
      <c r="AG5" s="112" t="s">
        <v>46</v>
      </c>
      <c r="AH5" s="112" t="s">
        <v>44</v>
      </c>
      <c r="AI5" s="182"/>
      <c r="AJ5" s="182"/>
      <c r="AK5" s="175"/>
      <c r="AL5" s="20"/>
      <c r="AM5" s="21" t="s">
        <v>52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3"/>
      <c r="AY5" s="23"/>
    </row>
    <row r="6" spans="1:64" ht="15" hidden="1" customHeight="1" x14ac:dyDescent="0.3">
      <c r="A6" s="193" t="s">
        <v>53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64" ht="15" customHeight="1" x14ac:dyDescent="0.25">
      <c r="A7" s="193" t="s">
        <v>54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2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64" ht="18.75" customHeight="1" x14ac:dyDescent="0.25">
      <c r="A8" s="190" t="s">
        <v>55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2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64" ht="69.75" customHeight="1" x14ac:dyDescent="0.25">
      <c r="A9" s="26">
        <v>1</v>
      </c>
      <c r="B9" s="30"/>
      <c r="C9" s="128" t="s">
        <v>56</v>
      </c>
      <c r="D9" s="26" t="s">
        <v>57</v>
      </c>
      <c r="E9" s="25" t="s">
        <v>58</v>
      </c>
      <c r="F9" s="26">
        <v>70.8</v>
      </c>
      <c r="G9" s="26">
        <v>70.8</v>
      </c>
      <c r="H9" s="32">
        <v>73.599999999999994</v>
      </c>
      <c r="I9" s="26">
        <v>70.8</v>
      </c>
      <c r="J9" s="26">
        <v>74.099999999999994</v>
      </c>
      <c r="K9" s="26">
        <v>70.8</v>
      </c>
      <c r="L9" s="26">
        <v>70.8</v>
      </c>
      <c r="M9" s="26">
        <v>70.8</v>
      </c>
      <c r="N9" s="26">
        <v>70.8</v>
      </c>
      <c r="O9" s="26">
        <v>70.8</v>
      </c>
      <c r="P9" s="26">
        <v>70.8</v>
      </c>
      <c r="Q9" s="26">
        <v>70.8</v>
      </c>
      <c r="R9" s="25">
        <v>74.099999999999994</v>
      </c>
      <c r="S9" s="26">
        <v>70.8</v>
      </c>
      <c r="T9" s="96">
        <v>72.8</v>
      </c>
      <c r="U9" s="26">
        <v>70.8</v>
      </c>
      <c r="V9" s="26">
        <v>70.8</v>
      </c>
      <c r="W9" s="64">
        <v>70.8</v>
      </c>
      <c r="X9" s="64">
        <v>70.8</v>
      </c>
      <c r="Y9" s="78">
        <v>70.8</v>
      </c>
      <c r="Z9" s="78">
        <v>70.8</v>
      </c>
      <c r="AA9" s="89">
        <v>70.8</v>
      </c>
      <c r="AB9" s="94">
        <v>70.8</v>
      </c>
      <c r="AC9" s="94">
        <v>70.8</v>
      </c>
      <c r="AD9" s="94">
        <v>70.8</v>
      </c>
      <c r="AE9" s="105">
        <v>70.8</v>
      </c>
      <c r="AF9" s="96">
        <v>70.8</v>
      </c>
      <c r="AG9" s="96">
        <v>72.8</v>
      </c>
      <c r="AH9" s="96">
        <v>70.8</v>
      </c>
      <c r="AI9" s="91" t="s">
        <v>121</v>
      </c>
      <c r="AJ9" s="109">
        <f>AH9/AG9*100</f>
        <v>97.252747252747255</v>
      </c>
      <c r="AK9" s="63" t="s">
        <v>115</v>
      </c>
      <c r="AL9" s="33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K9" s="68">
        <f>W9/T9*100</f>
        <v>97.252747252747255</v>
      </c>
    </row>
    <row r="10" spans="1:64" ht="48" customHeight="1" x14ac:dyDescent="0.25">
      <c r="A10" s="195">
        <v>2</v>
      </c>
      <c r="B10" s="30"/>
      <c r="C10" s="194" t="s">
        <v>59</v>
      </c>
      <c r="D10" s="26" t="s">
        <v>60</v>
      </c>
      <c r="E10" s="25" t="s">
        <v>61</v>
      </c>
      <c r="F10" s="35">
        <v>1.01</v>
      </c>
      <c r="G10" s="35">
        <v>1.0029999999999999</v>
      </c>
      <c r="H10" s="35">
        <v>0.995</v>
      </c>
      <c r="I10" s="35">
        <v>0.97699999999999998</v>
      </c>
      <c r="J10" s="35">
        <v>0.98799999999999999</v>
      </c>
      <c r="K10" s="35">
        <v>7.0000000000000007E-2</v>
      </c>
      <c r="L10" s="35">
        <f>K10+0.066</f>
        <v>0.13600000000000001</v>
      </c>
      <c r="M10" s="35">
        <f>0.303</f>
        <v>0.30299999999999999</v>
      </c>
      <c r="N10" s="35">
        <v>0.38100000000000001</v>
      </c>
      <c r="O10" s="35">
        <v>0.48699999999999999</v>
      </c>
      <c r="P10" s="35">
        <v>0.55600000000000005</v>
      </c>
      <c r="Q10" s="35">
        <v>0.94299999999999995</v>
      </c>
      <c r="R10" s="26">
        <v>0.86799999999999999</v>
      </c>
      <c r="S10" s="35">
        <v>0.88300000000000001</v>
      </c>
      <c r="T10" s="102">
        <v>0.84499999999999997</v>
      </c>
      <c r="U10" s="66">
        <v>7.3999999999999996E-2</v>
      </c>
      <c r="V10" s="39">
        <f>0.074+0.061</f>
        <v>0.13500000000000001</v>
      </c>
      <c r="W10" s="39">
        <f>V10+0.069</f>
        <v>0.20400000000000001</v>
      </c>
      <c r="X10" s="71">
        <v>0.28199999999999997</v>
      </c>
      <c r="Y10" s="79">
        <v>0.34899999999999998</v>
      </c>
      <c r="Z10" s="80">
        <v>0.41</v>
      </c>
      <c r="AA10" s="80">
        <v>0.49099999999999999</v>
      </c>
      <c r="AB10" s="80">
        <v>0.56100000000000005</v>
      </c>
      <c r="AC10" s="80">
        <v>0.629</v>
      </c>
      <c r="AD10" s="80">
        <v>0.69599999999999995</v>
      </c>
      <c r="AE10" s="80">
        <v>0.752</v>
      </c>
      <c r="AF10" s="97">
        <v>0.80500000000000005</v>
      </c>
      <c r="AG10" s="97"/>
      <c r="AH10" s="97">
        <v>6.5000000000000002E-2</v>
      </c>
      <c r="AI10" s="91" t="s">
        <v>127</v>
      </c>
      <c r="AJ10" s="109" t="e">
        <f>AH10/AG10*100</f>
        <v>#DIV/0!</v>
      </c>
      <c r="AK10" s="39"/>
      <c r="AL10" s="33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H10" s="34"/>
      <c r="BK10" s="68">
        <f t="shared" ref="BK10:BK39" si="0">W10/T10*100</f>
        <v>24.142011834319529</v>
      </c>
    </row>
    <row r="11" spans="1:64" ht="48.75" customHeight="1" x14ac:dyDescent="0.25">
      <c r="A11" s="196"/>
      <c r="B11" s="30"/>
      <c r="C11" s="194"/>
      <c r="D11" s="87" t="s">
        <v>62</v>
      </c>
      <c r="E11" s="25" t="s">
        <v>61</v>
      </c>
      <c r="F11" s="26">
        <v>16.649999999999999</v>
      </c>
      <c r="G11" s="32">
        <f>1003/61737*1000</f>
        <v>16.246335260864637</v>
      </c>
      <c r="H11" s="32">
        <f>995/62902*1000</f>
        <v>15.818256971161491</v>
      </c>
      <c r="I11" s="32">
        <f>I10/62.86*1000</f>
        <v>15.542475342029908</v>
      </c>
      <c r="J11" s="32">
        <f>J10/64.057*1000</f>
        <v>15.4237632108903</v>
      </c>
      <c r="K11" s="32">
        <f>K10/63.5*1000</f>
        <v>1.1023622047244095</v>
      </c>
      <c r="L11" s="32">
        <f>L10/63.5*1000</f>
        <v>2.1417322834645671</v>
      </c>
      <c r="M11" s="32">
        <f>M10/63.6*1000</f>
        <v>4.7641509433962268</v>
      </c>
      <c r="N11" s="32">
        <f>N10/63.82*1000</f>
        <v>5.9699153870260107</v>
      </c>
      <c r="O11" s="32">
        <f>O10/63.85*1000</f>
        <v>7.6272513703993736</v>
      </c>
      <c r="P11" s="32">
        <f>P10/63.87*1000</f>
        <v>8.7051824017535626</v>
      </c>
      <c r="Q11" s="32">
        <f>Q10/64.11*1000</f>
        <v>14.709093745125564</v>
      </c>
      <c r="R11" s="32">
        <f>R10*1000/66512*1000</f>
        <v>13.050276641808995</v>
      </c>
      <c r="S11" s="32">
        <f>S10*1000/66619*1000</f>
        <v>13.25447695101998</v>
      </c>
      <c r="T11" s="99">
        <f>T10*1000/67226*1000</f>
        <v>12.569541546425491</v>
      </c>
      <c r="U11" s="67">
        <f>U10*1000/66711*1000</f>
        <v>1.1092623405435387</v>
      </c>
      <c r="V11" s="38">
        <v>2</v>
      </c>
      <c r="W11" s="38">
        <v>3</v>
      </c>
      <c r="X11" s="74">
        <v>4.2</v>
      </c>
      <c r="Y11" s="74">
        <f>349/66859*1000</f>
        <v>5.219940471739033</v>
      </c>
      <c r="Z11" s="74">
        <f>410/66859*1000</f>
        <v>6.1323082905816717</v>
      </c>
      <c r="AA11" s="74">
        <f>491/66859*1000</f>
        <v>7.3438130992087833</v>
      </c>
      <c r="AB11" s="74">
        <f>491/66859*1000</f>
        <v>7.3438130992087833</v>
      </c>
      <c r="AC11" s="74">
        <f>629/66864*1000</f>
        <v>9.407154821727687</v>
      </c>
      <c r="AD11" s="74">
        <f>696/66864*1000</f>
        <v>10.4091888011486</v>
      </c>
      <c r="AE11" s="74">
        <f>752/66864*1000</f>
        <v>11.246709739172051</v>
      </c>
      <c r="AF11" s="98">
        <f>805/66864*1000</f>
        <v>12.039363484087103</v>
      </c>
      <c r="AG11" s="98"/>
      <c r="AH11" s="98">
        <v>1</v>
      </c>
      <c r="AI11" s="91" t="s">
        <v>128</v>
      </c>
      <c r="AJ11" s="109" t="e">
        <f>AH11/AG11*100</f>
        <v>#DIV/0!</v>
      </c>
      <c r="AK11" s="39"/>
      <c r="AL11" s="3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H11" s="67">
        <f>V10*1000/66711*1000</f>
        <v>2.0236542699105096</v>
      </c>
      <c r="BI11" s="67">
        <f>W10*1000/67004*1000</f>
        <v>3.0445943525759662</v>
      </c>
      <c r="BJ11" s="67">
        <f>X10*1000/67051*1000</f>
        <v>4.2057538291748076</v>
      </c>
      <c r="BK11" s="68">
        <f>BI11/T11*100</f>
        <v>24.221999993641642</v>
      </c>
    </row>
    <row r="12" spans="1:64" ht="90" x14ac:dyDescent="0.25">
      <c r="A12" s="26">
        <v>3</v>
      </c>
      <c r="B12" s="30" t="s">
        <v>63</v>
      </c>
      <c r="C12" s="139" t="s">
        <v>26</v>
      </c>
      <c r="D12" s="26" t="s">
        <v>64</v>
      </c>
      <c r="E12" s="25" t="s">
        <v>65</v>
      </c>
      <c r="F12" s="32">
        <v>25.8</v>
      </c>
      <c r="G12" s="37">
        <f>15970/61146*100</f>
        <v>26.117816373924708</v>
      </c>
      <c r="H12" s="38">
        <v>25.3</v>
      </c>
      <c r="I12" s="32">
        <v>25.9</v>
      </c>
      <c r="J12" s="32">
        <v>32</v>
      </c>
      <c r="K12" s="32">
        <v>3.4</v>
      </c>
      <c r="L12" s="32">
        <v>3.4</v>
      </c>
      <c r="M12" s="32">
        <v>3.4</v>
      </c>
      <c r="N12" s="32">
        <v>3.4</v>
      </c>
      <c r="O12" s="32">
        <v>15</v>
      </c>
      <c r="P12" s="32">
        <v>19.2</v>
      </c>
      <c r="Q12" s="32">
        <v>34.31</v>
      </c>
      <c r="R12" s="32">
        <v>36.5</v>
      </c>
      <c r="S12" s="32">
        <v>36.6</v>
      </c>
      <c r="T12" s="99">
        <v>39</v>
      </c>
      <c r="U12" s="32">
        <v>36.6</v>
      </c>
      <c r="V12" s="32">
        <v>36.6</v>
      </c>
      <c r="W12" s="32">
        <v>37.4</v>
      </c>
      <c r="X12" s="45">
        <v>38</v>
      </c>
      <c r="Y12" s="45">
        <v>38</v>
      </c>
      <c r="Z12" s="45">
        <v>38.4</v>
      </c>
      <c r="AA12" s="45">
        <v>38.4</v>
      </c>
      <c r="AB12" s="45">
        <v>38.4</v>
      </c>
      <c r="AC12" s="45">
        <v>38.5</v>
      </c>
      <c r="AD12" s="45">
        <v>38.799999999999997</v>
      </c>
      <c r="AE12" s="45">
        <v>38.799999999999997</v>
      </c>
      <c r="AF12" s="99">
        <v>39</v>
      </c>
      <c r="AG12" s="99">
        <v>43</v>
      </c>
      <c r="AH12" s="99">
        <v>0</v>
      </c>
      <c r="AI12" s="36" t="s">
        <v>69</v>
      </c>
      <c r="AJ12" s="109">
        <f>AH12/AG12*100</f>
        <v>0</v>
      </c>
      <c r="AK12" s="81" t="s">
        <v>66</v>
      </c>
      <c r="AL12" s="33"/>
      <c r="AM12" s="28">
        <v>16413</v>
      </c>
      <c r="AN12" s="28">
        <v>62328</v>
      </c>
      <c r="AO12" s="28"/>
      <c r="AP12" s="28"/>
      <c r="AQ12" s="28"/>
      <c r="AR12" s="28"/>
      <c r="AS12" s="28"/>
      <c r="AT12" s="28"/>
      <c r="AU12" s="28"/>
      <c r="AV12" s="28"/>
      <c r="AW12" s="28"/>
      <c r="BH12" s="17" t="s">
        <v>120</v>
      </c>
      <c r="BK12" s="68">
        <f t="shared" si="0"/>
        <v>95.897435897435884</v>
      </c>
    </row>
    <row r="13" spans="1:64" s="136" customFormat="1" ht="90" x14ac:dyDescent="0.25">
      <c r="A13" s="142">
        <v>4</v>
      </c>
      <c r="B13" s="143" t="s">
        <v>67</v>
      </c>
      <c r="C13" s="141" t="s">
        <v>68</v>
      </c>
      <c r="D13" s="142" t="s">
        <v>64</v>
      </c>
      <c r="E13" s="142" t="s">
        <v>65</v>
      </c>
      <c r="F13" s="144"/>
      <c r="G13" s="145">
        <v>19.3</v>
      </c>
      <c r="H13" s="146">
        <v>20</v>
      </c>
      <c r="I13" s="144">
        <v>20.2</v>
      </c>
      <c r="J13" s="144">
        <v>32</v>
      </c>
      <c r="K13" s="144">
        <v>2.2000000000000002</v>
      </c>
      <c r="L13" s="144">
        <v>2.2000000000000002</v>
      </c>
      <c r="M13" s="144">
        <v>2.2000000000000002</v>
      </c>
      <c r="N13" s="144">
        <v>2.2000000000000002</v>
      </c>
      <c r="O13" s="144">
        <v>21</v>
      </c>
      <c r="P13" s="144">
        <v>21</v>
      </c>
      <c r="Q13" s="144">
        <v>35</v>
      </c>
      <c r="R13" s="144">
        <v>38</v>
      </c>
      <c r="S13" s="144">
        <v>44</v>
      </c>
      <c r="T13" s="144">
        <v>43.8</v>
      </c>
      <c r="U13" s="144">
        <v>44</v>
      </c>
      <c r="V13" s="144">
        <v>44</v>
      </c>
      <c r="W13" s="144">
        <v>44</v>
      </c>
      <c r="X13" s="144">
        <v>44</v>
      </c>
      <c r="Y13" s="144">
        <v>44</v>
      </c>
      <c r="Z13" s="144">
        <v>43.1</v>
      </c>
      <c r="AA13" s="144">
        <v>43.1</v>
      </c>
      <c r="AB13" s="144">
        <v>43.1</v>
      </c>
      <c r="AC13" s="144">
        <v>43.5</v>
      </c>
      <c r="AD13" s="144">
        <v>44</v>
      </c>
      <c r="AE13" s="144">
        <v>44</v>
      </c>
      <c r="AF13" s="144">
        <v>46.2</v>
      </c>
      <c r="AG13" s="144">
        <v>43.9</v>
      </c>
      <c r="AH13" s="144">
        <v>46.2</v>
      </c>
      <c r="AI13" s="147" t="s">
        <v>69</v>
      </c>
      <c r="AJ13" s="148">
        <f>AH13/AG13*100</f>
        <v>105.23917995444192</v>
      </c>
      <c r="AK13" s="142" t="s">
        <v>66</v>
      </c>
      <c r="AL13" s="140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BK13" s="137">
        <f t="shared" si="0"/>
        <v>100.45662100456623</v>
      </c>
      <c r="BL13" s="136" t="s">
        <v>147</v>
      </c>
    </row>
    <row r="14" spans="1:64" ht="18.75" customHeight="1" x14ac:dyDescent="0.25">
      <c r="A14" s="190" t="s">
        <v>70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2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K14" s="68" t="e">
        <f t="shared" si="0"/>
        <v>#DIV/0!</v>
      </c>
    </row>
    <row r="15" spans="1:64" ht="80.25" customHeight="1" x14ac:dyDescent="0.25">
      <c r="A15" s="26">
        <v>5</v>
      </c>
      <c r="B15" s="26"/>
      <c r="C15" s="128" t="s">
        <v>71</v>
      </c>
      <c r="D15" s="26" t="s">
        <v>72</v>
      </c>
      <c r="E15" s="25" t="s">
        <v>58</v>
      </c>
      <c r="F15" s="26"/>
      <c r="G15" s="26">
        <v>148.9</v>
      </c>
      <c r="H15" s="32">
        <v>287.5</v>
      </c>
      <c r="I15" s="26">
        <v>169.9</v>
      </c>
      <c r="J15" s="26">
        <v>287.5</v>
      </c>
      <c r="K15" s="26">
        <v>22.68</v>
      </c>
      <c r="L15" s="26">
        <v>37.299999999999997</v>
      </c>
      <c r="M15" s="26">
        <v>66.41</v>
      </c>
      <c r="N15" s="26">
        <v>87.47</v>
      </c>
      <c r="O15" s="26">
        <v>103.66</v>
      </c>
      <c r="P15" s="26">
        <v>103.66</v>
      </c>
      <c r="Q15" s="26">
        <v>184.7</v>
      </c>
      <c r="R15" s="45">
        <v>432</v>
      </c>
      <c r="S15" s="45">
        <v>258.77</v>
      </c>
      <c r="T15" s="99">
        <v>432</v>
      </c>
      <c r="U15" s="45">
        <v>9.66</v>
      </c>
      <c r="V15" s="45">
        <v>29.02</v>
      </c>
      <c r="W15" s="45">
        <v>45.95</v>
      </c>
      <c r="X15" s="45">
        <v>74.97</v>
      </c>
      <c r="Y15" s="45">
        <v>113.66</v>
      </c>
      <c r="Z15" s="45">
        <v>137.85</v>
      </c>
      <c r="AA15" s="45">
        <v>142.68</v>
      </c>
      <c r="AB15" s="45">
        <v>181.38</v>
      </c>
      <c r="AC15" s="45">
        <v>202.77</v>
      </c>
      <c r="AD15" s="45">
        <v>226.91</v>
      </c>
      <c r="AE15" s="45">
        <v>248.63</v>
      </c>
      <c r="AF15" s="99">
        <v>265.5</v>
      </c>
      <c r="AG15" s="99">
        <v>400</v>
      </c>
      <c r="AH15" s="99">
        <v>19.600000000000001</v>
      </c>
      <c r="AI15" s="36" t="s">
        <v>121</v>
      </c>
      <c r="AJ15" s="45">
        <f>AG15/AH15*100</f>
        <v>2040.8163265306123</v>
      </c>
      <c r="AK15" s="81"/>
      <c r="AL15" s="4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H15" s="41"/>
      <c r="BK15" s="68">
        <f t="shared" si="0"/>
        <v>10.636574074074074</v>
      </c>
      <c r="BL15" s="17" t="s">
        <v>124</v>
      </c>
    </row>
    <row r="16" spans="1:64" ht="72.75" customHeight="1" x14ac:dyDescent="0.25">
      <c r="A16" s="26">
        <v>6</v>
      </c>
      <c r="B16" s="26"/>
      <c r="C16" s="131" t="s">
        <v>73</v>
      </c>
      <c r="D16" s="26" t="s">
        <v>72</v>
      </c>
      <c r="E16" s="25" t="s">
        <v>58</v>
      </c>
      <c r="F16" s="26"/>
      <c r="G16" s="26">
        <v>71.900000000000006</v>
      </c>
      <c r="H16" s="32">
        <v>107.4</v>
      </c>
      <c r="I16" s="26">
        <v>67.599999999999994</v>
      </c>
      <c r="J16" s="26">
        <v>110</v>
      </c>
      <c r="K16" s="26">
        <v>11.34</v>
      </c>
      <c r="L16" s="26">
        <v>16.2</v>
      </c>
      <c r="M16" s="26">
        <v>21.06</v>
      </c>
      <c r="N16" s="26">
        <v>29.16</v>
      </c>
      <c r="O16" s="26">
        <v>34.01</v>
      </c>
      <c r="P16" s="26">
        <v>34.01</v>
      </c>
      <c r="Q16" s="26">
        <v>61.6</v>
      </c>
      <c r="R16" s="45">
        <v>113.5</v>
      </c>
      <c r="S16" s="45">
        <v>76.37</v>
      </c>
      <c r="T16" s="99">
        <v>68</v>
      </c>
      <c r="U16" s="45">
        <v>3.05</v>
      </c>
      <c r="V16" s="45">
        <v>7.62</v>
      </c>
      <c r="W16" s="69">
        <v>12.2</v>
      </c>
      <c r="X16" s="69">
        <v>18.29</v>
      </c>
      <c r="Y16" s="69">
        <v>22.86</v>
      </c>
      <c r="Z16" s="69">
        <v>30.48</v>
      </c>
      <c r="AA16" s="69">
        <v>32.01</v>
      </c>
      <c r="AB16" s="69">
        <v>41.15</v>
      </c>
      <c r="AC16" s="69">
        <v>48.77</v>
      </c>
      <c r="AD16" s="69">
        <v>53.35</v>
      </c>
      <c r="AE16" s="69">
        <v>59.44</v>
      </c>
      <c r="AF16" s="100">
        <v>64</v>
      </c>
      <c r="AG16" s="100">
        <v>68</v>
      </c>
      <c r="AH16" s="100">
        <v>12.01</v>
      </c>
      <c r="AI16" s="90" t="s">
        <v>114</v>
      </c>
      <c r="AJ16" s="45">
        <f>T16/AF16*100</f>
        <v>106.25</v>
      </c>
      <c r="AK16" s="63" t="s">
        <v>116</v>
      </c>
      <c r="AL16" s="4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K16" s="68">
        <f t="shared" si="0"/>
        <v>17.941176470588236</v>
      </c>
      <c r="BL16" s="17" t="s">
        <v>124</v>
      </c>
    </row>
    <row r="17" spans="1:64" ht="61.5" customHeight="1" x14ac:dyDescent="0.25">
      <c r="A17" s="26">
        <v>7</v>
      </c>
      <c r="B17" s="30" t="s">
        <v>74</v>
      </c>
      <c r="C17" s="130" t="s">
        <v>75</v>
      </c>
      <c r="D17" s="26" t="s">
        <v>23</v>
      </c>
      <c r="E17" s="25" t="s">
        <v>58</v>
      </c>
      <c r="F17" s="32"/>
      <c r="G17" s="37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45">
        <v>100</v>
      </c>
      <c r="S17" s="45">
        <v>100</v>
      </c>
      <c r="T17" s="99">
        <v>100</v>
      </c>
      <c r="U17" s="45">
        <v>15</v>
      </c>
      <c r="V17" s="45">
        <v>16.3</v>
      </c>
      <c r="W17" s="45">
        <v>20.63</v>
      </c>
      <c r="X17" s="45">
        <v>30.16</v>
      </c>
      <c r="Y17" s="45">
        <v>35.32</v>
      </c>
      <c r="Z17" s="45">
        <v>39.619999999999997</v>
      </c>
      <c r="AA17" s="45">
        <v>55.32</v>
      </c>
      <c r="AB17" s="45">
        <v>59.27</v>
      </c>
      <c r="AC17" s="45">
        <v>65.87</v>
      </c>
      <c r="AD17" s="45">
        <v>72.27</v>
      </c>
      <c r="AE17" s="45">
        <v>99.35</v>
      </c>
      <c r="AF17" s="99">
        <v>100</v>
      </c>
      <c r="AG17" s="99">
        <v>100</v>
      </c>
      <c r="AH17" s="99">
        <v>6.19</v>
      </c>
      <c r="AI17" s="91" t="s">
        <v>126</v>
      </c>
      <c r="AJ17" s="45">
        <f t="shared" ref="AJ17" si="1">AF17/T17*100</f>
        <v>100</v>
      </c>
      <c r="AK17" s="39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H17" s="189"/>
      <c r="BI17" s="189"/>
      <c r="BJ17" s="72"/>
      <c r="BK17" s="68">
        <f t="shared" si="0"/>
        <v>20.63</v>
      </c>
      <c r="BL17" s="17" t="s">
        <v>124</v>
      </c>
    </row>
    <row r="18" spans="1:64" ht="18.75" customHeight="1" x14ac:dyDescent="0.25">
      <c r="A18" s="190" t="s">
        <v>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K18" s="68" t="e">
        <f t="shared" si="0"/>
        <v>#DIV/0!</v>
      </c>
    </row>
    <row r="19" spans="1:64" ht="80.25" customHeight="1" x14ac:dyDescent="0.25">
      <c r="A19" s="26">
        <v>8</v>
      </c>
      <c r="B19" s="30"/>
      <c r="C19" s="149" t="s">
        <v>20</v>
      </c>
      <c r="D19" s="142" t="s">
        <v>21</v>
      </c>
      <c r="E19" s="142" t="s">
        <v>77</v>
      </c>
      <c r="F19" s="144"/>
      <c r="G19" s="150"/>
      <c r="H19" s="14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>
        <v>730</v>
      </c>
      <c r="T19" s="144">
        <v>750</v>
      </c>
      <c r="U19" s="144">
        <v>698</v>
      </c>
      <c r="V19" s="144">
        <v>643</v>
      </c>
      <c r="W19" s="144">
        <v>584</v>
      </c>
      <c r="X19" s="144">
        <v>584</v>
      </c>
      <c r="Y19" s="144">
        <v>584</v>
      </c>
      <c r="Z19" s="144">
        <v>380</v>
      </c>
      <c r="AA19" s="144">
        <v>343</v>
      </c>
      <c r="AB19" s="144">
        <v>343</v>
      </c>
      <c r="AC19" s="144">
        <v>770</v>
      </c>
      <c r="AD19" s="144">
        <v>779</v>
      </c>
      <c r="AE19" s="144">
        <v>772</v>
      </c>
      <c r="AF19" s="144">
        <v>758</v>
      </c>
      <c r="AG19" s="144">
        <v>750</v>
      </c>
      <c r="AH19" s="144">
        <v>700</v>
      </c>
      <c r="AI19" s="147"/>
      <c r="AJ19" s="144">
        <f>AF19/T19*100</f>
        <v>101.06666666666666</v>
      </c>
      <c r="AK19" s="142" t="s">
        <v>78</v>
      </c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H19" s="42" t="s">
        <v>117</v>
      </c>
      <c r="BK19" s="68">
        <f t="shared" si="0"/>
        <v>77.86666666666666</v>
      </c>
    </row>
    <row r="20" spans="1:64" ht="60" x14ac:dyDescent="0.25">
      <c r="A20" s="26">
        <v>9</v>
      </c>
      <c r="B20" s="30"/>
      <c r="C20" s="133" t="s">
        <v>17</v>
      </c>
      <c r="D20" s="26" t="s">
        <v>23</v>
      </c>
      <c r="E20" s="25" t="s">
        <v>77</v>
      </c>
      <c r="F20" s="32"/>
      <c r="G20" s="37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>
        <v>36</v>
      </c>
      <c r="S20" s="32">
        <v>36.200000000000003</v>
      </c>
      <c r="T20" s="99">
        <v>36.200000000000003</v>
      </c>
      <c r="U20" s="32">
        <v>0.6</v>
      </c>
      <c r="V20" s="32">
        <v>2.8</v>
      </c>
      <c r="W20" s="32">
        <v>4</v>
      </c>
      <c r="X20" s="45">
        <v>7.2</v>
      </c>
      <c r="Y20" s="45">
        <v>10.8</v>
      </c>
      <c r="Z20" s="45">
        <v>15.2</v>
      </c>
      <c r="AA20" s="45">
        <v>33.200000000000003</v>
      </c>
      <c r="AB20" s="45">
        <v>33.200000000000003</v>
      </c>
      <c r="AC20" s="45">
        <v>33.200000000000003</v>
      </c>
      <c r="AD20" s="45">
        <v>33.200000000000003</v>
      </c>
      <c r="AE20" s="45">
        <v>36.200000000000003</v>
      </c>
      <c r="AF20" s="99">
        <v>36.200000000000003</v>
      </c>
      <c r="AG20" s="99">
        <v>36.200000000000003</v>
      </c>
      <c r="AH20" s="99">
        <v>0</v>
      </c>
      <c r="AI20" s="36"/>
      <c r="AJ20" s="45">
        <f>AF20/T20*100</f>
        <v>100</v>
      </c>
      <c r="AK20" s="81" t="s">
        <v>78</v>
      </c>
      <c r="AL20" s="3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H20" s="43"/>
      <c r="BK20" s="68">
        <f t="shared" si="0"/>
        <v>11.049723756906078</v>
      </c>
    </row>
    <row r="21" spans="1:64" ht="72" customHeight="1" x14ac:dyDescent="0.25">
      <c r="A21" s="26">
        <v>10</v>
      </c>
      <c r="B21" s="30" t="s">
        <v>74</v>
      </c>
      <c r="C21" s="149" t="s">
        <v>122</v>
      </c>
      <c r="D21" s="142" t="s">
        <v>27</v>
      </c>
      <c r="E21" s="142" t="s">
        <v>77</v>
      </c>
      <c r="F21" s="144"/>
      <c r="G21" s="150"/>
      <c r="H21" s="14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1">
        <v>1420</v>
      </c>
      <c r="T21" s="151">
        <v>2917</v>
      </c>
      <c r="U21" s="151">
        <v>361</v>
      </c>
      <c r="V21" s="151">
        <v>746</v>
      </c>
      <c r="W21" s="151">
        <v>1243</v>
      </c>
      <c r="X21" s="151">
        <v>1770</v>
      </c>
      <c r="Y21" s="151">
        <v>2138</v>
      </c>
      <c r="Z21" s="151">
        <v>2138</v>
      </c>
      <c r="AA21" s="151">
        <v>2138</v>
      </c>
      <c r="AB21" s="151">
        <v>2138</v>
      </c>
      <c r="AC21" s="151">
        <v>2480</v>
      </c>
      <c r="AD21" s="151">
        <v>2863</v>
      </c>
      <c r="AE21" s="151">
        <v>2863</v>
      </c>
      <c r="AF21" s="151">
        <v>2917</v>
      </c>
      <c r="AG21" s="151">
        <v>4547</v>
      </c>
      <c r="AH21" s="151">
        <v>3235</v>
      </c>
      <c r="AI21" s="147"/>
      <c r="AJ21" s="144">
        <f t="shared" ref="AJ21:AJ22" si="2">AF21/T21*100</f>
        <v>100</v>
      </c>
      <c r="AK21" s="142" t="s">
        <v>78</v>
      </c>
      <c r="AL21" s="3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H21" s="43"/>
      <c r="BK21" s="68">
        <f t="shared" si="0"/>
        <v>42.612272883099074</v>
      </c>
    </row>
    <row r="22" spans="1:64" ht="60" x14ac:dyDescent="0.25">
      <c r="A22" s="26">
        <v>11</v>
      </c>
      <c r="B22" s="30"/>
      <c r="C22" s="149" t="s">
        <v>123</v>
      </c>
      <c r="D22" s="142" t="s">
        <v>23</v>
      </c>
      <c r="E22" s="142" t="s">
        <v>77</v>
      </c>
      <c r="F22" s="144"/>
      <c r="G22" s="150"/>
      <c r="H22" s="14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0">
        <v>0.04</v>
      </c>
      <c r="T22" s="144">
        <v>14</v>
      </c>
      <c r="U22" s="144">
        <v>0</v>
      </c>
      <c r="V22" s="144">
        <v>0</v>
      </c>
      <c r="W22" s="144">
        <v>0</v>
      </c>
      <c r="X22" s="144">
        <v>0</v>
      </c>
      <c r="Y22" s="144">
        <v>1.9</v>
      </c>
      <c r="Z22" s="144">
        <v>2.2999999999999998</v>
      </c>
      <c r="AA22" s="144">
        <v>3.6</v>
      </c>
      <c r="AB22" s="144">
        <v>3.6</v>
      </c>
      <c r="AC22" s="144">
        <v>9.1</v>
      </c>
      <c r="AD22" s="144">
        <v>9.1999999999999993</v>
      </c>
      <c r="AE22" s="144">
        <v>9.3000000000000007</v>
      </c>
      <c r="AF22" s="144">
        <v>14</v>
      </c>
      <c r="AG22" s="144">
        <v>16</v>
      </c>
      <c r="AH22" s="144">
        <v>1.3</v>
      </c>
      <c r="AI22" s="147"/>
      <c r="AJ22" s="144">
        <f t="shared" si="2"/>
        <v>100</v>
      </c>
      <c r="AK22" s="142" t="s">
        <v>78</v>
      </c>
      <c r="AL22" s="33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H22" s="43"/>
      <c r="BK22" s="68">
        <f t="shared" si="0"/>
        <v>0</v>
      </c>
    </row>
    <row r="23" spans="1:64" ht="18.75" customHeight="1" x14ac:dyDescent="0.25">
      <c r="A23" s="190">
        <v>12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2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K23" s="68" t="e">
        <f t="shared" si="0"/>
        <v>#DIV/0!</v>
      </c>
    </row>
    <row r="24" spans="1:64" ht="66" customHeight="1" x14ac:dyDescent="0.25">
      <c r="A24" s="26">
        <v>12</v>
      </c>
      <c r="B24" s="30" t="s">
        <v>74</v>
      </c>
      <c r="C24" s="141" t="s">
        <v>142</v>
      </c>
      <c r="D24" s="142" t="s">
        <v>79</v>
      </c>
      <c r="E24" s="142" t="s">
        <v>80</v>
      </c>
      <c r="F24" s="144"/>
      <c r="G24" s="150"/>
      <c r="H24" s="146"/>
      <c r="I24" s="144"/>
      <c r="J24" s="144"/>
      <c r="K24" s="144"/>
      <c r="L24" s="144"/>
      <c r="M24" s="144"/>
      <c r="N24" s="144"/>
      <c r="O24" s="144"/>
      <c r="P24" s="144"/>
      <c r="Q24" s="144"/>
      <c r="R24" s="152">
        <v>1.4999999999999999E-2</v>
      </c>
      <c r="S24" s="152">
        <v>6.0000000000000001E-3</v>
      </c>
      <c r="T24" s="152">
        <v>2.5000000000000001E-2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53">
        <v>4.4000000000000002E-4</v>
      </c>
      <c r="AA24" s="153">
        <v>4.4000000000000002E-4</v>
      </c>
      <c r="AB24" s="153">
        <v>4.4000000000000002E-4</v>
      </c>
      <c r="AC24" s="153">
        <v>2.6459999999999999E-3</v>
      </c>
      <c r="AD24" s="153">
        <v>2.6459999999999999E-3</v>
      </c>
      <c r="AE24" s="153">
        <v>2.6459999999999999E-3</v>
      </c>
      <c r="AF24" s="153">
        <v>7.2979999999999998E-3</v>
      </c>
      <c r="AG24" s="153">
        <v>1.7517000000000001E-2</v>
      </c>
      <c r="AH24" s="151">
        <v>0</v>
      </c>
      <c r="AI24" s="147" t="s">
        <v>143</v>
      </c>
      <c r="AJ24" s="144">
        <f>AF24/T24*100</f>
        <v>29.191999999999997</v>
      </c>
      <c r="AK24" s="142" t="s">
        <v>81</v>
      </c>
      <c r="AL24" s="33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H24" s="43"/>
      <c r="BK24" s="68">
        <f t="shared" si="0"/>
        <v>0</v>
      </c>
    </row>
    <row r="25" spans="1:64" ht="83.25" customHeight="1" x14ac:dyDescent="0.25">
      <c r="A25" s="26">
        <v>13</v>
      </c>
      <c r="B25" s="30" t="s">
        <v>74</v>
      </c>
      <c r="C25" s="141" t="s">
        <v>29</v>
      </c>
      <c r="D25" s="142" t="s">
        <v>79</v>
      </c>
      <c r="E25" s="142" t="s">
        <v>82</v>
      </c>
      <c r="F25" s="144"/>
      <c r="G25" s="150"/>
      <c r="H25" s="146"/>
      <c r="I25" s="144"/>
      <c r="J25" s="144"/>
      <c r="K25" s="144"/>
      <c r="L25" s="144"/>
      <c r="M25" s="144"/>
      <c r="N25" s="144"/>
      <c r="O25" s="144"/>
      <c r="P25" s="144"/>
      <c r="Q25" s="144"/>
      <c r="R25" s="152">
        <v>5.0000000000000001E-3</v>
      </c>
      <c r="S25" s="152">
        <v>3.0000000000000001E-3</v>
      </c>
      <c r="T25" s="152">
        <v>5.0000000000000001E-3</v>
      </c>
      <c r="U25" s="152">
        <v>1E-3</v>
      </c>
      <c r="V25" s="152">
        <f>0.001</f>
        <v>1E-3</v>
      </c>
      <c r="W25" s="152">
        <f>0.001</f>
        <v>1E-3</v>
      </c>
      <c r="X25" s="152">
        <f>0.001</f>
        <v>1E-3</v>
      </c>
      <c r="Y25" s="152">
        <v>2E-3</v>
      </c>
      <c r="Z25" s="152">
        <v>2E-3</v>
      </c>
      <c r="AA25" s="152">
        <v>2E-3</v>
      </c>
      <c r="AB25" s="152">
        <v>2E-3</v>
      </c>
      <c r="AC25" s="152">
        <v>2E-3</v>
      </c>
      <c r="AD25" s="152">
        <v>3.0000000000000001E-3</v>
      </c>
      <c r="AE25" s="152">
        <v>3.0000000000000001E-3</v>
      </c>
      <c r="AF25" s="152">
        <v>3.0000000000000001E-3</v>
      </c>
      <c r="AG25" s="152">
        <v>5.0000000000000001E-3</v>
      </c>
      <c r="AH25" s="151">
        <v>0</v>
      </c>
      <c r="AI25" s="147" t="s">
        <v>125</v>
      </c>
      <c r="AJ25" s="144">
        <f>AF25/T25*100</f>
        <v>60</v>
      </c>
      <c r="AK25" s="142" t="s">
        <v>81</v>
      </c>
      <c r="AL25" s="3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H25" s="73" t="s">
        <v>118</v>
      </c>
      <c r="BK25" s="68">
        <f t="shared" si="0"/>
        <v>20</v>
      </c>
    </row>
    <row r="26" spans="1:64" ht="18.75" customHeight="1" x14ac:dyDescent="0.25">
      <c r="A26" s="190" t="s">
        <v>83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2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H26" s="43"/>
      <c r="BK26" s="68" t="e">
        <f t="shared" si="0"/>
        <v>#DIV/0!</v>
      </c>
    </row>
    <row r="27" spans="1:64" ht="75" x14ac:dyDescent="0.25">
      <c r="A27" s="26">
        <v>14</v>
      </c>
      <c r="B27" s="30" t="s">
        <v>74</v>
      </c>
      <c r="C27" s="135" t="s">
        <v>84</v>
      </c>
      <c r="D27" s="26" t="s">
        <v>28</v>
      </c>
      <c r="E27" s="25" t="s">
        <v>82</v>
      </c>
      <c r="F27" s="32"/>
      <c r="G27" s="37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44">
        <v>1</v>
      </c>
      <c r="S27" s="44">
        <v>1</v>
      </c>
      <c r="T27" s="101">
        <v>2</v>
      </c>
      <c r="U27" s="44">
        <v>0</v>
      </c>
      <c r="V27" s="44">
        <v>0</v>
      </c>
      <c r="W27" s="44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101">
        <v>2</v>
      </c>
      <c r="AG27" s="101">
        <v>0</v>
      </c>
      <c r="AH27" s="101">
        <v>0</v>
      </c>
      <c r="AI27" s="36"/>
      <c r="AJ27" s="45">
        <v>100</v>
      </c>
      <c r="AK27" s="81" t="s">
        <v>85</v>
      </c>
      <c r="AL27" s="33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H27" s="43"/>
      <c r="BK27" s="68">
        <f t="shared" si="0"/>
        <v>0</v>
      </c>
    </row>
    <row r="28" spans="1:64" ht="18.75" customHeight="1" x14ac:dyDescent="0.25">
      <c r="A28" s="190" t="s">
        <v>86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2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K28" s="68" t="e">
        <f t="shared" si="0"/>
        <v>#DIV/0!</v>
      </c>
    </row>
    <row r="29" spans="1:64" ht="57" customHeight="1" x14ac:dyDescent="0.25">
      <c r="A29" s="26">
        <v>15</v>
      </c>
      <c r="B29" s="26"/>
      <c r="C29" s="129" t="s">
        <v>87</v>
      </c>
      <c r="D29" s="26" t="s">
        <v>72</v>
      </c>
      <c r="E29" s="25" t="s">
        <v>58</v>
      </c>
      <c r="F29" s="26"/>
      <c r="G29" s="32">
        <v>13.38</v>
      </c>
      <c r="H29" s="32">
        <v>13</v>
      </c>
      <c r="I29" s="26">
        <v>9.89</v>
      </c>
      <c r="J29" s="26">
        <v>17</v>
      </c>
      <c r="K29" s="26">
        <v>0</v>
      </c>
      <c r="L29" s="26">
        <v>0</v>
      </c>
      <c r="M29" s="26">
        <v>0</v>
      </c>
      <c r="N29" s="26">
        <v>1.62</v>
      </c>
      <c r="O29" s="26">
        <v>1.62</v>
      </c>
      <c r="P29" s="26">
        <v>1.62</v>
      </c>
      <c r="Q29" s="26">
        <v>8.1</v>
      </c>
      <c r="R29" s="45">
        <v>13</v>
      </c>
      <c r="S29" s="32">
        <v>12.47</v>
      </c>
      <c r="T29" s="99">
        <v>10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1.5</v>
      </c>
      <c r="AA29" s="45">
        <v>1.5</v>
      </c>
      <c r="AB29" s="45">
        <v>1.52</v>
      </c>
      <c r="AC29" s="45">
        <v>3.05</v>
      </c>
      <c r="AD29" s="45">
        <v>3.05</v>
      </c>
      <c r="AE29" s="45">
        <v>4.57</v>
      </c>
      <c r="AF29" s="99">
        <v>4.57</v>
      </c>
      <c r="AG29" s="99">
        <v>10</v>
      </c>
      <c r="AH29" s="99">
        <v>0</v>
      </c>
      <c r="AI29" s="36" t="s">
        <v>88</v>
      </c>
      <c r="AJ29" s="45">
        <f>T29/AF29*100</f>
        <v>218.81838074398249</v>
      </c>
      <c r="AK29" s="63" t="s">
        <v>115</v>
      </c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H29" s="43"/>
      <c r="BK29" s="68">
        <f t="shared" si="0"/>
        <v>0</v>
      </c>
    </row>
    <row r="30" spans="1:64" ht="18.75" customHeight="1" x14ac:dyDescent="0.25">
      <c r="A30" s="190" t="s">
        <v>89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2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BK30" s="68" t="e">
        <f t="shared" si="0"/>
        <v>#DIV/0!</v>
      </c>
    </row>
    <row r="31" spans="1:64" ht="93" customHeight="1" x14ac:dyDescent="0.25">
      <c r="A31" s="26">
        <v>16</v>
      </c>
      <c r="B31" s="30" t="s">
        <v>74</v>
      </c>
      <c r="C31" s="134" t="s">
        <v>24</v>
      </c>
      <c r="D31" s="26" t="s">
        <v>19</v>
      </c>
      <c r="E31" s="25" t="s">
        <v>90</v>
      </c>
      <c r="F31" s="32"/>
      <c r="G31" s="3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85"/>
      <c r="T31" s="103">
        <v>8238</v>
      </c>
      <c r="U31" s="85" t="s">
        <v>22</v>
      </c>
      <c r="V31" s="85" t="s">
        <v>22</v>
      </c>
      <c r="W31" s="85">
        <v>7277</v>
      </c>
      <c r="X31" s="86" t="s">
        <v>22</v>
      </c>
      <c r="Y31" s="86" t="s">
        <v>22</v>
      </c>
      <c r="Z31" s="86">
        <v>7215</v>
      </c>
      <c r="AA31" s="86" t="s">
        <v>22</v>
      </c>
      <c r="AB31" s="86" t="s">
        <v>22</v>
      </c>
      <c r="AC31" s="86">
        <v>7112</v>
      </c>
      <c r="AD31" s="86" t="s">
        <v>22</v>
      </c>
      <c r="AE31" s="86" t="s">
        <v>22</v>
      </c>
      <c r="AF31" s="103">
        <v>7203</v>
      </c>
      <c r="AG31" s="103">
        <v>5825</v>
      </c>
      <c r="AH31" s="127"/>
      <c r="AI31" s="36"/>
      <c r="AJ31" s="45">
        <f>AF31/T31*100</f>
        <v>87.436270939548436</v>
      </c>
      <c r="AK31" s="81" t="s">
        <v>91</v>
      </c>
      <c r="AL31" s="33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K31" s="68">
        <f>W31/T31*100</f>
        <v>88.334547220199084</v>
      </c>
    </row>
    <row r="32" spans="1:64" ht="12.75" hidden="1" customHeight="1" x14ac:dyDescent="0.3">
      <c r="A32" s="26">
        <v>9</v>
      </c>
      <c r="B32" s="30" t="s">
        <v>74</v>
      </c>
      <c r="C32" s="46" t="s">
        <v>92</v>
      </c>
      <c r="D32" s="26" t="s">
        <v>64</v>
      </c>
      <c r="E32" s="25" t="s">
        <v>65</v>
      </c>
      <c r="F32" s="32"/>
      <c r="G32" s="37">
        <v>25.3</v>
      </c>
      <c r="H32" s="38">
        <v>26.12</v>
      </c>
      <c r="I32" s="32">
        <v>27.2</v>
      </c>
      <c r="J32" s="32">
        <v>27.2</v>
      </c>
      <c r="K32" s="32">
        <v>4.5</v>
      </c>
      <c r="L32" s="32">
        <v>4.5</v>
      </c>
      <c r="M32" s="32">
        <v>4.5</v>
      </c>
      <c r="N32" s="32">
        <v>4.5</v>
      </c>
      <c r="O32" s="32">
        <v>4.5</v>
      </c>
      <c r="P32" s="32">
        <v>11.4</v>
      </c>
      <c r="Q32" s="32">
        <v>27.2</v>
      </c>
      <c r="R32" s="32">
        <v>27.3</v>
      </c>
      <c r="S32" s="32">
        <v>27.3</v>
      </c>
      <c r="T32" s="99">
        <v>27.3</v>
      </c>
      <c r="U32" s="32">
        <v>27.3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99"/>
      <c r="AG32" s="99"/>
      <c r="AH32" s="99"/>
      <c r="AI32" s="36" t="s">
        <v>93</v>
      </c>
      <c r="AJ32" s="45"/>
      <c r="AK32" s="39" t="s">
        <v>94</v>
      </c>
      <c r="AL32" s="33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H32" s="17" t="s">
        <v>95</v>
      </c>
      <c r="BK32" s="68">
        <f t="shared" si="0"/>
        <v>0</v>
      </c>
    </row>
    <row r="33" spans="1:63" ht="17.25" customHeight="1" x14ac:dyDescent="0.25">
      <c r="A33" s="193" t="s">
        <v>146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2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BK33" s="68" t="e">
        <f t="shared" si="0"/>
        <v>#DIV/0!</v>
      </c>
    </row>
    <row r="34" spans="1:63" ht="19.5" customHeight="1" x14ac:dyDescent="0.25">
      <c r="A34" s="186" t="s">
        <v>96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BK34" s="68" t="e">
        <f t="shared" si="0"/>
        <v>#DIV/0!</v>
      </c>
    </row>
    <row r="35" spans="1:63" ht="78" hidden="1" customHeight="1" x14ac:dyDescent="0.3">
      <c r="A35" s="25">
        <v>14</v>
      </c>
      <c r="B35" s="51" t="s">
        <v>97</v>
      </c>
      <c r="C35" s="46" t="s">
        <v>98</v>
      </c>
      <c r="D35" s="26" t="s">
        <v>99</v>
      </c>
      <c r="E35" s="25" t="s">
        <v>77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25">
        <v>100</v>
      </c>
      <c r="S35" s="26">
        <v>100</v>
      </c>
      <c r="T35" s="96">
        <v>100</v>
      </c>
      <c r="U35" s="26">
        <v>100</v>
      </c>
      <c r="V35" s="26"/>
      <c r="W35" s="64"/>
      <c r="X35" s="64"/>
      <c r="Y35" s="64"/>
      <c r="Z35" s="64"/>
      <c r="AA35" s="87"/>
      <c r="AB35" s="87"/>
      <c r="AC35" s="87"/>
      <c r="AD35" s="87"/>
      <c r="AE35" s="87"/>
      <c r="AF35" s="96"/>
      <c r="AG35" s="96"/>
      <c r="AH35" s="96"/>
      <c r="AI35" s="31" t="s">
        <v>100</v>
      </c>
      <c r="AJ35" s="87"/>
      <c r="AK35" s="39" t="s">
        <v>94</v>
      </c>
      <c r="AL35" s="5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BH35" s="17" t="s">
        <v>101</v>
      </c>
      <c r="BK35" s="68">
        <f t="shared" si="0"/>
        <v>0</v>
      </c>
    </row>
    <row r="36" spans="1:63" s="53" customFormat="1" ht="67.5" customHeight="1" x14ac:dyDescent="0.25">
      <c r="A36" s="25">
        <v>17</v>
      </c>
      <c r="B36" s="51" t="s">
        <v>102</v>
      </c>
      <c r="C36" s="149" t="s">
        <v>18</v>
      </c>
      <c r="D36" s="142" t="s">
        <v>64</v>
      </c>
      <c r="E36" s="142" t="s">
        <v>77</v>
      </c>
      <c r="F36" s="144">
        <v>75</v>
      </c>
      <c r="G36" s="144">
        <v>74.2</v>
      </c>
      <c r="H36" s="144">
        <v>67.8</v>
      </c>
      <c r="I36" s="144">
        <v>68.5</v>
      </c>
      <c r="J36" s="144">
        <v>61.5</v>
      </c>
      <c r="K36" s="144">
        <f>7191/11146*100</f>
        <v>64.516418446079314</v>
      </c>
      <c r="L36" s="144">
        <f>7191/11146*100</f>
        <v>64.516418446079314</v>
      </c>
      <c r="M36" s="144">
        <v>68.099999999999994</v>
      </c>
      <c r="N36" s="144">
        <v>68.099999999999994</v>
      </c>
      <c r="O36" s="144">
        <v>61.9</v>
      </c>
      <c r="P36" s="144">
        <v>61.9</v>
      </c>
      <c r="Q36" s="144">
        <v>61.9</v>
      </c>
      <c r="R36" s="144">
        <v>71</v>
      </c>
      <c r="S36" s="144">
        <v>71</v>
      </c>
      <c r="T36" s="144">
        <v>72</v>
      </c>
      <c r="U36" s="144">
        <v>71</v>
      </c>
      <c r="V36" s="144">
        <v>71</v>
      </c>
      <c r="W36" s="144">
        <v>71</v>
      </c>
      <c r="X36" s="144">
        <v>71.7</v>
      </c>
      <c r="Y36" s="144">
        <v>71.7</v>
      </c>
      <c r="Z36" s="144">
        <v>71.8</v>
      </c>
      <c r="AA36" s="144">
        <v>71.8</v>
      </c>
      <c r="AB36" s="144">
        <v>71.8</v>
      </c>
      <c r="AC36" s="144">
        <v>71.8</v>
      </c>
      <c r="AD36" s="144">
        <v>71.8</v>
      </c>
      <c r="AE36" s="144">
        <v>71.8</v>
      </c>
      <c r="AF36" s="144">
        <v>73.099999999999994</v>
      </c>
      <c r="AG36" s="144">
        <v>75</v>
      </c>
      <c r="AH36" s="144">
        <v>73.2</v>
      </c>
      <c r="AI36" s="154"/>
      <c r="AJ36" s="144">
        <f>AF36/T36*100</f>
        <v>101.52777777777777</v>
      </c>
      <c r="AK36" s="142" t="s">
        <v>78</v>
      </c>
      <c r="AL36" s="52" t="s">
        <v>103</v>
      </c>
      <c r="AM36" s="47">
        <v>11020</v>
      </c>
      <c r="AN36" s="13">
        <v>6823</v>
      </c>
      <c r="AO36" s="13"/>
      <c r="AP36" s="13" t="s">
        <v>104</v>
      </c>
      <c r="AQ36" s="13"/>
      <c r="AR36" s="13"/>
      <c r="AS36" s="13"/>
      <c r="AT36" s="13"/>
      <c r="AU36" s="13"/>
      <c r="AV36" s="13"/>
      <c r="AW36" s="13"/>
      <c r="BH36" s="53" t="s">
        <v>105</v>
      </c>
      <c r="BK36" s="68">
        <f t="shared" si="0"/>
        <v>98.611111111111114</v>
      </c>
    </row>
    <row r="37" spans="1:63" ht="18.75" customHeight="1" x14ac:dyDescent="0.25">
      <c r="A37" s="193" t="s">
        <v>145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29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BK37" s="68" t="e">
        <f t="shared" si="0"/>
        <v>#DIV/0!</v>
      </c>
    </row>
    <row r="38" spans="1:63" ht="17.25" customHeight="1" x14ac:dyDescent="0.25">
      <c r="A38" s="186" t="s">
        <v>106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8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BK38" s="68" t="e">
        <f t="shared" si="0"/>
        <v>#DIV/0!</v>
      </c>
    </row>
    <row r="39" spans="1:63" ht="76.5" x14ac:dyDescent="0.25">
      <c r="A39" s="26">
        <v>18</v>
      </c>
      <c r="B39" s="30" t="s">
        <v>107</v>
      </c>
      <c r="C39" s="132" t="s">
        <v>108</v>
      </c>
      <c r="D39" s="26" t="s">
        <v>64</v>
      </c>
      <c r="E39" s="25" t="s">
        <v>109</v>
      </c>
      <c r="F39" s="39"/>
      <c r="G39" s="39">
        <v>67</v>
      </c>
      <c r="H39" s="56">
        <v>100</v>
      </c>
      <c r="I39" s="38">
        <v>6.7</v>
      </c>
      <c r="J39" s="38">
        <v>6.82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13.51</v>
      </c>
      <c r="R39" s="26">
        <v>7.0000000000000007E-2</v>
      </c>
      <c r="S39" s="26">
        <v>0.34</v>
      </c>
      <c r="T39" s="96">
        <v>2.4900000000000002</v>
      </c>
      <c r="U39" s="26">
        <v>0.4</v>
      </c>
      <c r="V39" s="26">
        <v>1.2</v>
      </c>
      <c r="W39" s="64">
        <v>1.41</v>
      </c>
      <c r="X39" s="70">
        <v>1.77</v>
      </c>
      <c r="Y39" s="78">
        <v>2.14</v>
      </c>
      <c r="Z39" s="78">
        <v>2.2200000000000002</v>
      </c>
      <c r="AA39" s="89">
        <v>2.44</v>
      </c>
      <c r="AB39" s="92">
        <v>2.44</v>
      </c>
      <c r="AC39" s="92">
        <v>2.5099999999999998</v>
      </c>
      <c r="AD39" s="93">
        <v>4.88</v>
      </c>
      <c r="AE39" s="105">
        <v>5.25</v>
      </c>
      <c r="AF39" s="96">
        <v>5.54</v>
      </c>
      <c r="AG39" s="96">
        <v>3.03</v>
      </c>
      <c r="AH39" s="96">
        <v>0</v>
      </c>
      <c r="AI39" s="106"/>
      <c r="AJ39" s="45">
        <f>AF39/T39*100</f>
        <v>222.4899598393574</v>
      </c>
      <c r="AK39" s="82" t="s">
        <v>110</v>
      </c>
      <c r="AL39" s="57" t="s">
        <v>111</v>
      </c>
      <c r="AM39" s="58">
        <f>4/30*100</f>
        <v>13.333333333333334</v>
      </c>
      <c r="AN39" s="59"/>
      <c r="AO39" s="59"/>
      <c r="AP39" s="59"/>
      <c r="AQ39" s="28"/>
      <c r="AR39" s="28"/>
      <c r="AS39" s="28"/>
      <c r="AT39" s="28"/>
      <c r="AU39" s="28"/>
      <c r="AV39" s="28"/>
      <c r="AW39" s="28"/>
      <c r="BH39" s="17" t="s">
        <v>112</v>
      </c>
      <c r="BI39" s="17" t="s">
        <v>113</v>
      </c>
      <c r="BK39" s="68">
        <f t="shared" si="0"/>
        <v>56.626506024096379</v>
      </c>
    </row>
    <row r="40" spans="1:63" ht="73.5" customHeight="1" x14ac:dyDescent="0.25">
      <c r="S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192" spans="25:25" ht="73.5" customHeight="1" x14ac:dyDescent="0.25">
      <c r="Y192" s="61">
        <v>534.39</v>
      </c>
    </row>
  </sheetData>
  <customSheetViews>
    <customSheetView guid="{61EF0633-7940-4673-A6A4-B0CC2BDA66F0}" scale="80" showPageBreaks="1" fitToPage="1" printArea="1" hiddenRows="1" hiddenColumns="1" state="hidden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4E0D83F6-5920-42AF-A934-9127831F8C28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mergeCells count="31">
    <mergeCell ref="A8:AK8"/>
    <mergeCell ref="A6:AK6"/>
    <mergeCell ref="A7:AK7"/>
    <mergeCell ref="C10:C11"/>
    <mergeCell ref="A14:AK14"/>
    <mergeCell ref="A10:A11"/>
    <mergeCell ref="A38:AK38"/>
    <mergeCell ref="BH17:BI17"/>
    <mergeCell ref="A18:AK18"/>
    <mergeCell ref="A23:AK23"/>
    <mergeCell ref="A26:AK26"/>
    <mergeCell ref="A28:AK28"/>
    <mergeCell ref="A30:AK30"/>
    <mergeCell ref="A33:AK33"/>
    <mergeCell ref="A34:AK34"/>
    <mergeCell ref="A37:AK37"/>
    <mergeCell ref="A2:AK2"/>
    <mergeCell ref="A4:A5"/>
    <mergeCell ref="B4:B5"/>
    <mergeCell ref="C4:C5"/>
    <mergeCell ref="D4:D5"/>
    <mergeCell ref="E4:E5"/>
    <mergeCell ref="F4:G4"/>
    <mergeCell ref="H4:I4"/>
    <mergeCell ref="J4:Q4"/>
    <mergeCell ref="R4:S4"/>
    <mergeCell ref="AI4:AI5"/>
    <mergeCell ref="AK4:AK5"/>
    <mergeCell ref="AJ4:AJ5"/>
    <mergeCell ref="T4:AF4"/>
    <mergeCell ref="AG4:AH4"/>
  </mergeCells>
  <printOptions horizontalCentered="1"/>
  <pageMargins left="0.23622047244094491" right="0.23622047244094491" top="0" bottom="0" header="0" footer="0"/>
  <pageSetup paperSize="9" scale="48" fitToHeight="3" orientation="landscape" r:id="rId26"/>
  <rowBreaks count="2" manualBreakCount="2">
    <brk id="17" max="22" man="1"/>
    <brk id="3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61EF0633-7940-4673-A6A4-B0CC2BDA66F0}" state="hidden">
      <selection activeCell="L35" sqref="L35"/>
      <pageMargins left="0.7" right="0.7" top="0.75" bottom="0.75" header="0.3" footer="0.3"/>
      <pageSetup paperSize="9" orientation="portrait" r:id="rId1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2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3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4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5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6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7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8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9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0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1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2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3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4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5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6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17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18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19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20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21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22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23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24"/>
    </customSheetView>
    <customSheetView guid="{4E0D83F6-5920-42AF-A934-9127831F8C28}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Целевые показатели (май)</vt:lpstr>
      <vt:lpstr>по Указу Президента</vt:lpstr>
      <vt:lpstr>Лист1</vt:lpstr>
      <vt:lpstr>'по Указу Президента'!Заголовки_для_печати</vt:lpstr>
      <vt:lpstr>'Целевые показатели (май)'!Заголовки_для_печати</vt:lpstr>
      <vt:lpstr>'по Указу Президента'!Область_печати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2020-11-18T11:03:10Z</cp:lastPrinted>
  <dcterms:created xsi:type="dcterms:W3CDTF">2014-01-15T04:40:11Z</dcterms:created>
  <dcterms:modified xsi:type="dcterms:W3CDTF">2020-12-23T05:53:46Z</dcterms:modified>
</cp:coreProperties>
</file>