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"/>
    </mc:Choice>
  </mc:AlternateContent>
  <bookViews>
    <workbookView xWindow="0" yWindow="0" windowWidth="28800" windowHeight="12000"/>
  </bookViews>
  <sheets>
    <sheet name="10.МП РФКи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41" i="1" l="1"/>
  <c r="AD141" i="1"/>
  <c r="AC141" i="1"/>
  <c r="AB141" i="1"/>
  <c r="AA141" i="1"/>
  <c r="AA137" i="1" s="1"/>
  <c r="Z141" i="1"/>
  <c r="Y141" i="1"/>
  <c r="X141" i="1"/>
  <c r="W141" i="1"/>
  <c r="V141" i="1"/>
  <c r="U141" i="1"/>
  <c r="T141" i="1"/>
  <c r="S141" i="1"/>
  <c r="S137" i="1" s="1"/>
  <c r="R141" i="1"/>
  <c r="Q141" i="1"/>
  <c r="P141" i="1"/>
  <c r="O141" i="1"/>
  <c r="N141" i="1"/>
  <c r="M141" i="1"/>
  <c r="L141" i="1"/>
  <c r="K141" i="1"/>
  <c r="K137" i="1" s="1"/>
  <c r="J141" i="1"/>
  <c r="I141" i="1"/>
  <c r="H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AE139" i="1"/>
  <c r="AD139" i="1"/>
  <c r="AD137" i="1" s="1"/>
  <c r="AC139" i="1"/>
  <c r="AB139" i="1"/>
  <c r="AA139" i="1"/>
  <c r="Z139" i="1"/>
  <c r="Z137" i="1" s="1"/>
  <c r="Y139" i="1"/>
  <c r="X139" i="1"/>
  <c r="W139" i="1"/>
  <c r="V139" i="1"/>
  <c r="V137" i="1" s="1"/>
  <c r="U139" i="1"/>
  <c r="T139" i="1"/>
  <c r="S139" i="1"/>
  <c r="R139" i="1"/>
  <c r="R137" i="1" s="1"/>
  <c r="Q139" i="1"/>
  <c r="P139" i="1"/>
  <c r="O139" i="1"/>
  <c r="N139" i="1"/>
  <c r="N137" i="1" s="1"/>
  <c r="M139" i="1"/>
  <c r="L139" i="1"/>
  <c r="K139" i="1"/>
  <c r="J139" i="1"/>
  <c r="J137" i="1" s="1"/>
  <c r="I139" i="1"/>
  <c r="H139" i="1"/>
  <c r="AE138" i="1"/>
  <c r="AD138" i="1"/>
  <c r="AC138" i="1"/>
  <c r="AC137" i="1" s="1"/>
  <c r="AB138" i="1"/>
  <c r="AB137" i="1" s="1"/>
  <c r="AA138" i="1"/>
  <c r="Z138" i="1"/>
  <c r="Y138" i="1"/>
  <c r="Y137" i="1" s="1"/>
  <c r="X138" i="1"/>
  <c r="X137" i="1" s="1"/>
  <c r="W138" i="1"/>
  <c r="V138" i="1"/>
  <c r="U138" i="1"/>
  <c r="U137" i="1" s="1"/>
  <c r="T138" i="1"/>
  <c r="T137" i="1" s="1"/>
  <c r="S138" i="1"/>
  <c r="R138" i="1"/>
  <c r="Q138" i="1"/>
  <c r="Q137" i="1" s="1"/>
  <c r="P138" i="1"/>
  <c r="P137" i="1" s="1"/>
  <c r="O138" i="1"/>
  <c r="N138" i="1"/>
  <c r="M138" i="1"/>
  <c r="M137" i="1" s="1"/>
  <c r="L138" i="1"/>
  <c r="L137" i="1" s="1"/>
  <c r="K138" i="1"/>
  <c r="J138" i="1"/>
  <c r="I138" i="1"/>
  <c r="I137" i="1" s="1"/>
  <c r="H138" i="1"/>
  <c r="H137" i="1" s="1"/>
  <c r="AE137" i="1"/>
  <c r="W137" i="1"/>
  <c r="O137" i="1"/>
  <c r="E131" i="1"/>
  <c r="D131" i="1"/>
  <c r="C131" i="1"/>
  <c r="B131" i="1"/>
  <c r="AG131" i="1" s="1"/>
  <c r="E130" i="1"/>
  <c r="D130" i="1" s="1"/>
  <c r="C130" i="1"/>
  <c r="G130" i="1" s="1"/>
  <c r="B130" i="1"/>
  <c r="F130" i="1" s="1"/>
  <c r="E129" i="1"/>
  <c r="D129" i="1"/>
  <c r="C129" i="1"/>
  <c r="C127" i="1" s="1"/>
  <c r="G127" i="1" s="1"/>
  <c r="B129" i="1"/>
  <c r="AG129" i="1" s="1"/>
  <c r="E128" i="1"/>
  <c r="E127" i="1" s="1"/>
  <c r="D128" i="1"/>
  <c r="C128" i="1"/>
  <c r="B128" i="1"/>
  <c r="AG128" i="1" s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D127" i="1"/>
  <c r="AG126" i="1"/>
  <c r="AG125" i="1"/>
  <c r="E125" i="1"/>
  <c r="D125" i="1" s="1"/>
  <c r="C125" i="1"/>
  <c r="B125" i="1"/>
  <c r="AG124" i="1"/>
  <c r="E124" i="1"/>
  <c r="C124" i="1"/>
  <c r="B124" i="1"/>
  <c r="AG123" i="1"/>
  <c r="E123" i="1"/>
  <c r="D123" i="1" s="1"/>
  <c r="C123" i="1"/>
  <c r="B123" i="1"/>
  <c r="AG122" i="1"/>
  <c r="E122" i="1"/>
  <c r="D122" i="1" s="1"/>
  <c r="C122" i="1"/>
  <c r="C121" i="1" s="1"/>
  <c r="B122" i="1"/>
  <c r="B121" i="1" s="1"/>
  <c r="AG121" i="1" s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AG120" i="1"/>
  <c r="E119" i="1"/>
  <c r="D119" i="1"/>
  <c r="C119" i="1"/>
  <c r="B119" i="1"/>
  <c r="AG119" i="1" s="1"/>
  <c r="G118" i="1"/>
  <c r="E118" i="1"/>
  <c r="D118" i="1" s="1"/>
  <c r="C118" i="1"/>
  <c r="B118" i="1"/>
  <c r="E117" i="1"/>
  <c r="D117" i="1"/>
  <c r="C117" i="1"/>
  <c r="B117" i="1"/>
  <c r="AG117" i="1" s="1"/>
  <c r="E116" i="1"/>
  <c r="E115" i="1" s="1"/>
  <c r="G115" i="1" s="1"/>
  <c r="C116" i="1"/>
  <c r="B116" i="1"/>
  <c r="AG116" i="1" s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C115" i="1"/>
  <c r="AG114" i="1"/>
  <c r="AG113" i="1"/>
  <c r="AG112" i="1"/>
  <c r="E111" i="1"/>
  <c r="D111" i="1"/>
  <c r="C111" i="1"/>
  <c r="B111" i="1"/>
  <c r="AG111" i="1" s="1"/>
  <c r="G110" i="1"/>
  <c r="E110" i="1"/>
  <c r="D110" i="1" s="1"/>
  <c r="C110" i="1"/>
  <c r="B110" i="1"/>
  <c r="E109" i="1"/>
  <c r="D109" i="1"/>
  <c r="C109" i="1"/>
  <c r="B109" i="1"/>
  <c r="AG109" i="1" s="1"/>
  <c r="E108" i="1"/>
  <c r="E107" i="1" s="1"/>
  <c r="C108" i="1"/>
  <c r="B108" i="1"/>
  <c r="AG108" i="1" s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C107" i="1"/>
  <c r="AG106" i="1"/>
  <c r="AG105" i="1"/>
  <c r="AG104" i="1"/>
  <c r="E103" i="1"/>
  <c r="D103" i="1"/>
  <c r="C103" i="1"/>
  <c r="B103" i="1"/>
  <c r="AG103" i="1" s="1"/>
  <c r="G102" i="1"/>
  <c r="E102" i="1"/>
  <c r="D102" i="1" s="1"/>
  <c r="C102" i="1"/>
  <c r="B102" i="1"/>
  <c r="E101" i="1"/>
  <c r="D101" i="1"/>
  <c r="C101" i="1"/>
  <c r="B101" i="1"/>
  <c r="AG101" i="1" s="1"/>
  <c r="E100" i="1"/>
  <c r="D100" i="1" s="1"/>
  <c r="D99" i="1" s="1"/>
  <c r="C100" i="1"/>
  <c r="C99" i="1" s="1"/>
  <c r="B100" i="1"/>
  <c r="AG100" i="1" s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AG98" i="1"/>
  <c r="E97" i="1"/>
  <c r="C97" i="1"/>
  <c r="B97" i="1"/>
  <c r="AG96" i="1"/>
  <c r="E96" i="1"/>
  <c r="D96" i="1"/>
  <c r="C96" i="1"/>
  <c r="B96" i="1"/>
  <c r="E95" i="1"/>
  <c r="D95" i="1" s="1"/>
  <c r="C95" i="1"/>
  <c r="B95" i="1"/>
  <c r="B93" i="1" s="1"/>
  <c r="AG94" i="1"/>
  <c r="E94" i="1"/>
  <c r="D94" i="1"/>
  <c r="D93" i="1" s="1"/>
  <c r="C94" i="1"/>
  <c r="B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AG93" i="1" s="1"/>
  <c r="C93" i="1"/>
  <c r="AG92" i="1"/>
  <c r="AG91" i="1"/>
  <c r="AG90" i="1"/>
  <c r="AG89" i="1"/>
  <c r="G88" i="1"/>
  <c r="F88" i="1"/>
  <c r="E88" i="1"/>
  <c r="D88" i="1" s="1"/>
  <c r="D85" i="1" s="1"/>
  <c r="B88" i="1"/>
  <c r="AG88" i="1" s="1"/>
  <c r="AG87" i="1"/>
  <c r="AG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E85" i="1"/>
  <c r="C85" i="1"/>
  <c r="G85" i="1" s="1"/>
  <c r="B85" i="1"/>
  <c r="AG85" i="1" s="1"/>
  <c r="AG84" i="1"/>
  <c r="AG83" i="1"/>
  <c r="G82" i="1"/>
  <c r="E82" i="1"/>
  <c r="D82" i="1"/>
  <c r="D76" i="1" s="1"/>
  <c r="B82" i="1"/>
  <c r="AG81" i="1"/>
  <c r="AG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E79" i="1"/>
  <c r="D79" i="1"/>
  <c r="C79" i="1"/>
  <c r="AG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AG77" i="1" s="1"/>
  <c r="E77" i="1"/>
  <c r="D77" i="1"/>
  <c r="C77" i="1"/>
  <c r="G77" i="1" s="1"/>
  <c r="B77" i="1"/>
  <c r="F77" i="1" s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E76" i="1"/>
  <c r="C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R73" i="1" s="1"/>
  <c r="Q75" i="1"/>
  <c r="P75" i="1"/>
  <c r="O75" i="1"/>
  <c r="N75" i="1"/>
  <c r="M75" i="1"/>
  <c r="L75" i="1"/>
  <c r="K75" i="1"/>
  <c r="J75" i="1"/>
  <c r="I75" i="1"/>
  <c r="H75" i="1"/>
  <c r="E75" i="1"/>
  <c r="G75" i="1" s="1"/>
  <c r="D75" i="1"/>
  <c r="C75" i="1"/>
  <c r="B75" i="1"/>
  <c r="AE74" i="1"/>
  <c r="AD74" i="1"/>
  <c r="AC74" i="1"/>
  <c r="AC73" i="1" s="1"/>
  <c r="AB74" i="1"/>
  <c r="AB73" i="1" s="1"/>
  <c r="AA74" i="1"/>
  <c r="Z74" i="1"/>
  <c r="Y74" i="1"/>
  <c r="Y73" i="1" s="1"/>
  <c r="X74" i="1"/>
  <c r="X73" i="1" s="1"/>
  <c r="W74" i="1"/>
  <c r="V74" i="1"/>
  <c r="U74" i="1"/>
  <c r="U73" i="1" s="1"/>
  <c r="T74" i="1"/>
  <c r="S74" i="1"/>
  <c r="R74" i="1"/>
  <c r="Q74" i="1"/>
  <c r="Q73" i="1" s="1"/>
  <c r="P74" i="1"/>
  <c r="P73" i="1" s="1"/>
  <c r="O74" i="1"/>
  <c r="N74" i="1"/>
  <c r="M74" i="1"/>
  <c r="M73" i="1" s="1"/>
  <c r="L74" i="1"/>
  <c r="L73" i="1" s="1"/>
  <c r="K74" i="1"/>
  <c r="J74" i="1"/>
  <c r="I74" i="1"/>
  <c r="I73" i="1" s="1"/>
  <c r="H74" i="1"/>
  <c r="AG74" i="1" s="1"/>
  <c r="E74" i="1"/>
  <c r="D74" i="1"/>
  <c r="C74" i="1"/>
  <c r="C73" i="1" s="1"/>
  <c r="B74" i="1"/>
  <c r="AE73" i="1"/>
  <c r="AD73" i="1"/>
  <c r="AA73" i="1"/>
  <c r="Z73" i="1"/>
  <c r="W73" i="1"/>
  <c r="V73" i="1"/>
  <c r="T73" i="1"/>
  <c r="S73" i="1"/>
  <c r="O73" i="1"/>
  <c r="N73" i="1"/>
  <c r="K73" i="1"/>
  <c r="J73" i="1"/>
  <c r="D73" i="1"/>
  <c r="AG72" i="1"/>
  <c r="AG71" i="1"/>
  <c r="G71" i="1"/>
  <c r="E71" i="1"/>
  <c r="D71" i="1"/>
  <c r="C71" i="1"/>
  <c r="B71" i="1"/>
  <c r="F71" i="1" s="1"/>
  <c r="J70" i="1"/>
  <c r="E70" i="1"/>
  <c r="D70" i="1"/>
  <c r="C70" i="1"/>
  <c r="G70" i="1" s="1"/>
  <c r="B70" i="1"/>
  <c r="AG70" i="1" s="1"/>
  <c r="E69" i="1"/>
  <c r="C69" i="1"/>
  <c r="B69" i="1"/>
  <c r="AG69" i="1" s="1"/>
  <c r="E68" i="1"/>
  <c r="F68" i="1" s="1"/>
  <c r="C68" i="1"/>
  <c r="B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I67" i="1"/>
  <c r="H67" i="1"/>
  <c r="C67" i="1"/>
  <c r="AG66" i="1"/>
  <c r="AG65" i="1"/>
  <c r="E64" i="1"/>
  <c r="C64" i="1"/>
  <c r="B64" i="1"/>
  <c r="AG63" i="1"/>
  <c r="AG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C61" i="1"/>
  <c r="AG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S146" i="1" s="1"/>
  <c r="R59" i="1"/>
  <c r="Q59" i="1"/>
  <c r="P59" i="1"/>
  <c r="O59" i="1"/>
  <c r="N59" i="1"/>
  <c r="M59" i="1"/>
  <c r="L59" i="1"/>
  <c r="K59" i="1"/>
  <c r="J59" i="1"/>
  <c r="I59" i="1"/>
  <c r="H59" i="1"/>
  <c r="E59" i="1"/>
  <c r="F59" i="1" s="1"/>
  <c r="D59" i="1"/>
  <c r="C59" i="1"/>
  <c r="G59" i="1" s="1"/>
  <c r="B59" i="1"/>
  <c r="AG59" i="1" s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C58" i="1"/>
  <c r="B58" i="1"/>
  <c r="AE57" i="1"/>
  <c r="AD57" i="1"/>
  <c r="AC57" i="1"/>
  <c r="AB57" i="1"/>
  <c r="AA57" i="1"/>
  <c r="Z57" i="1"/>
  <c r="Y57" i="1"/>
  <c r="Y55" i="1" s="1"/>
  <c r="X57" i="1"/>
  <c r="W57" i="1"/>
  <c r="V57" i="1"/>
  <c r="U57" i="1"/>
  <c r="U55" i="1" s="1"/>
  <c r="T57" i="1"/>
  <c r="S57" i="1"/>
  <c r="R57" i="1"/>
  <c r="Q57" i="1"/>
  <c r="Q55" i="1" s="1"/>
  <c r="P57" i="1"/>
  <c r="O57" i="1"/>
  <c r="N57" i="1"/>
  <c r="M57" i="1"/>
  <c r="L57" i="1"/>
  <c r="K57" i="1"/>
  <c r="J57" i="1"/>
  <c r="I57" i="1"/>
  <c r="I55" i="1" s="1"/>
  <c r="H57" i="1"/>
  <c r="AG57" i="1" s="1"/>
  <c r="E57" i="1"/>
  <c r="F57" i="1" s="1"/>
  <c r="D57" i="1"/>
  <c r="C57" i="1"/>
  <c r="B57" i="1"/>
  <c r="AE56" i="1"/>
  <c r="AE55" i="1" s="1"/>
  <c r="AD56" i="1"/>
  <c r="AD55" i="1" s="1"/>
  <c r="AC56" i="1"/>
  <c r="AB56" i="1"/>
  <c r="AA56" i="1"/>
  <c r="AA55" i="1" s="1"/>
  <c r="Z56" i="1"/>
  <c r="Z55" i="1" s="1"/>
  <c r="Y56" i="1"/>
  <c r="X56" i="1"/>
  <c r="W56" i="1"/>
  <c r="V56" i="1"/>
  <c r="U56" i="1"/>
  <c r="T56" i="1"/>
  <c r="S56" i="1"/>
  <c r="S55" i="1" s="1"/>
  <c r="R56" i="1"/>
  <c r="R55" i="1" s="1"/>
  <c r="Q56" i="1"/>
  <c r="P56" i="1"/>
  <c r="O56" i="1"/>
  <c r="O55" i="1" s="1"/>
  <c r="N56" i="1"/>
  <c r="N55" i="1" s="1"/>
  <c r="M56" i="1"/>
  <c r="L56" i="1"/>
  <c r="K56" i="1"/>
  <c r="J56" i="1"/>
  <c r="J55" i="1" s="1"/>
  <c r="I56" i="1"/>
  <c r="H56" i="1"/>
  <c r="E56" i="1"/>
  <c r="D56" i="1"/>
  <c r="C56" i="1"/>
  <c r="C55" i="1" s="1"/>
  <c r="B56" i="1"/>
  <c r="AG56" i="1" s="1"/>
  <c r="AC55" i="1"/>
  <c r="W55" i="1"/>
  <c r="V55" i="1"/>
  <c r="M55" i="1"/>
  <c r="K55" i="1"/>
  <c r="AG54" i="1"/>
  <c r="AG53" i="1"/>
  <c r="L52" i="1"/>
  <c r="G52" i="1"/>
  <c r="E52" i="1"/>
  <c r="D52" i="1"/>
  <c r="C52" i="1"/>
  <c r="AG51" i="1"/>
  <c r="F51" i="1"/>
  <c r="E51" i="1"/>
  <c r="D51" i="1"/>
  <c r="C51" i="1"/>
  <c r="G51" i="1" s="1"/>
  <c r="B51" i="1"/>
  <c r="AG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D49" i="1"/>
  <c r="C49" i="1"/>
  <c r="AG48" i="1"/>
  <c r="AG47" i="1"/>
  <c r="AG46" i="1"/>
  <c r="E46" i="1"/>
  <c r="D46" i="1"/>
  <c r="C46" i="1"/>
  <c r="B46" i="1"/>
  <c r="E45" i="1"/>
  <c r="D45" i="1"/>
  <c r="D43" i="1" s="1"/>
  <c r="C45" i="1"/>
  <c r="C43" i="1" s="1"/>
  <c r="B45" i="1"/>
  <c r="AG45" i="1" s="1"/>
  <c r="AG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B43" i="1"/>
  <c r="AG42" i="1"/>
  <c r="AG41" i="1"/>
  <c r="AG40" i="1"/>
  <c r="E40" i="1"/>
  <c r="C40" i="1"/>
  <c r="C37" i="1" s="1"/>
  <c r="B40" i="1"/>
  <c r="AG39" i="1"/>
  <c r="AG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G37" i="1" s="1"/>
  <c r="F37" i="1"/>
  <c r="E37" i="1"/>
  <c r="B37" i="1"/>
  <c r="AG36" i="1"/>
  <c r="AG35" i="1"/>
  <c r="F34" i="1"/>
  <c r="E34" i="1"/>
  <c r="C34" i="1"/>
  <c r="C31" i="1" s="1"/>
  <c r="B34" i="1"/>
  <c r="AG34" i="1" s="1"/>
  <c r="AG33" i="1"/>
  <c r="AG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AG31" i="1" s="1"/>
  <c r="B31" i="1"/>
  <c r="AG30" i="1"/>
  <c r="AG29" i="1"/>
  <c r="AG28" i="1"/>
  <c r="E28" i="1"/>
  <c r="D28" i="1"/>
  <c r="C28" i="1"/>
  <c r="B28" i="1"/>
  <c r="AG27" i="1"/>
  <c r="E27" i="1"/>
  <c r="D27" i="1"/>
  <c r="C27" i="1"/>
  <c r="C21" i="1" s="1"/>
  <c r="B27" i="1"/>
  <c r="F27" i="1" s="1"/>
  <c r="E26" i="1"/>
  <c r="C26" i="1"/>
  <c r="B26" i="1"/>
  <c r="AG26" i="1" s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E25" i="1"/>
  <c r="F25" i="1" s="1"/>
  <c r="B25" i="1"/>
  <c r="AG25" i="1" s="1"/>
  <c r="AG24" i="1"/>
  <c r="AE23" i="1"/>
  <c r="AE146" i="1" s="1"/>
  <c r="AD23" i="1"/>
  <c r="AC23" i="1"/>
  <c r="AB23" i="1"/>
  <c r="AA23" i="1"/>
  <c r="Z23" i="1"/>
  <c r="Y23" i="1"/>
  <c r="X23" i="1"/>
  <c r="W23" i="1"/>
  <c r="W136" i="1" s="1"/>
  <c r="V23" i="1"/>
  <c r="U23" i="1"/>
  <c r="T23" i="1"/>
  <c r="S23" i="1"/>
  <c r="S136" i="1" s="1"/>
  <c r="R23" i="1"/>
  <c r="Q23" i="1"/>
  <c r="P23" i="1"/>
  <c r="O23" i="1"/>
  <c r="O136" i="1" s="1"/>
  <c r="N23" i="1"/>
  <c r="M23" i="1"/>
  <c r="L23" i="1"/>
  <c r="K23" i="1"/>
  <c r="J23" i="1"/>
  <c r="I23" i="1"/>
  <c r="H23" i="1"/>
  <c r="E23" i="1"/>
  <c r="D23" i="1"/>
  <c r="C23" i="1"/>
  <c r="B23" i="1"/>
  <c r="AE22" i="1"/>
  <c r="AD22" i="1"/>
  <c r="AD145" i="1" s="1"/>
  <c r="AC22" i="1"/>
  <c r="AB22" i="1"/>
  <c r="AA22" i="1"/>
  <c r="Z22" i="1"/>
  <c r="Y22" i="1"/>
  <c r="X22" i="1"/>
  <c r="W22" i="1"/>
  <c r="V22" i="1"/>
  <c r="V135" i="1" s="1"/>
  <c r="U22" i="1"/>
  <c r="T22" i="1"/>
  <c r="S22" i="1"/>
  <c r="R22" i="1"/>
  <c r="R135" i="1" s="1"/>
  <c r="Q22" i="1"/>
  <c r="P22" i="1"/>
  <c r="O22" i="1"/>
  <c r="N22" i="1"/>
  <c r="N135" i="1" s="1"/>
  <c r="M22" i="1"/>
  <c r="L22" i="1"/>
  <c r="K22" i="1"/>
  <c r="J22" i="1"/>
  <c r="I22" i="1"/>
  <c r="I19" i="1" s="1"/>
  <c r="H22" i="1"/>
  <c r="E22" i="1"/>
  <c r="C22" i="1"/>
  <c r="AE21" i="1"/>
  <c r="AD21" i="1"/>
  <c r="AC21" i="1"/>
  <c r="AC144" i="1" s="1"/>
  <c r="AB21" i="1"/>
  <c r="AA21" i="1"/>
  <c r="Z21" i="1"/>
  <c r="Y21" i="1"/>
  <c r="X21" i="1"/>
  <c r="W21" i="1"/>
  <c r="V21" i="1"/>
  <c r="U21" i="1"/>
  <c r="U134" i="1" s="1"/>
  <c r="T21" i="1"/>
  <c r="S21" i="1"/>
  <c r="R21" i="1"/>
  <c r="Q21" i="1"/>
  <c r="P21" i="1"/>
  <c r="O21" i="1"/>
  <c r="N21" i="1"/>
  <c r="N19" i="1" s="1"/>
  <c r="M21" i="1"/>
  <c r="M134" i="1" s="1"/>
  <c r="L21" i="1"/>
  <c r="K21" i="1"/>
  <c r="J21" i="1"/>
  <c r="J19" i="1" s="1"/>
  <c r="I21" i="1"/>
  <c r="H21" i="1"/>
  <c r="E21" i="1"/>
  <c r="D21" i="1"/>
  <c r="B21" i="1"/>
  <c r="F21" i="1" s="1"/>
  <c r="AE20" i="1"/>
  <c r="AD20" i="1"/>
  <c r="AC20" i="1"/>
  <c r="AB20" i="1"/>
  <c r="AB133" i="1" s="1"/>
  <c r="AA20" i="1"/>
  <c r="Z20" i="1"/>
  <c r="Y20" i="1"/>
  <c r="X20" i="1"/>
  <c r="W20" i="1"/>
  <c r="V20" i="1"/>
  <c r="U20" i="1"/>
  <c r="T20" i="1"/>
  <c r="T133" i="1" s="1"/>
  <c r="S20" i="1"/>
  <c r="R20" i="1"/>
  <c r="Q20" i="1"/>
  <c r="P20" i="1"/>
  <c r="O20" i="1"/>
  <c r="N20" i="1"/>
  <c r="M20" i="1"/>
  <c r="L20" i="1"/>
  <c r="L133" i="1" s="1"/>
  <c r="K20" i="1"/>
  <c r="J20" i="1"/>
  <c r="I20" i="1"/>
  <c r="H20" i="1"/>
  <c r="E20" i="1"/>
  <c r="C20" i="1"/>
  <c r="B20" i="1"/>
  <c r="AC19" i="1"/>
  <c r="AB19" i="1"/>
  <c r="X19" i="1"/>
  <c r="T19" i="1"/>
  <c r="R19" i="1"/>
  <c r="P19" i="1"/>
  <c r="M19" i="1"/>
  <c r="L19" i="1"/>
  <c r="H19" i="1"/>
  <c r="AG18" i="1"/>
  <c r="AG17" i="1"/>
  <c r="G16" i="1"/>
  <c r="F16" i="1"/>
  <c r="E16" i="1"/>
  <c r="C16" i="1"/>
  <c r="B16" i="1"/>
  <c r="AG15" i="1"/>
  <c r="E15" i="1"/>
  <c r="D15" i="1"/>
  <c r="C15" i="1"/>
  <c r="C140" i="1" s="1"/>
  <c r="B15" i="1"/>
  <c r="AG14" i="1"/>
  <c r="E14" i="1"/>
  <c r="G14" i="1" s="1"/>
  <c r="C14" i="1"/>
  <c r="B14" i="1"/>
  <c r="B139" i="1" s="1"/>
  <c r="AG139" i="1" s="1"/>
  <c r="AG13" i="1"/>
  <c r="E13" i="1"/>
  <c r="D13" i="1"/>
  <c r="C13" i="1"/>
  <c r="C12" i="1" s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B12" i="1"/>
  <c r="AG11" i="1"/>
  <c r="C134" i="1" l="1"/>
  <c r="C144" i="1"/>
  <c r="G21" i="1"/>
  <c r="C143" i="1"/>
  <c r="C19" i="1"/>
  <c r="C133" i="1"/>
  <c r="T153" i="1"/>
  <c r="R134" i="1"/>
  <c r="R144" i="1"/>
  <c r="AD144" i="1"/>
  <c r="AD134" i="1"/>
  <c r="M145" i="1"/>
  <c r="M135" i="1"/>
  <c r="Y145" i="1"/>
  <c r="Y135" i="1"/>
  <c r="B146" i="1"/>
  <c r="B136" i="1"/>
  <c r="F23" i="1"/>
  <c r="W156" i="1"/>
  <c r="G64" i="1"/>
  <c r="D64" i="1"/>
  <c r="D69" i="1"/>
  <c r="G69" i="1"/>
  <c r="F69" i="1"/>
  <c r="D140" i="1"/>
  <c r="Y19" i="1"/>
  <c r="E143" i="1"/>
  <c r="E133" i="1"/>
  <c r="I133" i="1"/>
  <c r="I143" i="1"/>
  <c r="M143" i="1"/>
  <c r="M133" i="1"/>
  <c r="Q133" i="1"/>
  <c r="Q143" i="1"/>
  <c r="U143" i="1"/>
  <c r="U133" i="1"/>
  <c r="Y133" i="1"/>
  <c r="Y143" i="1"/>
  <c r="AC143" i="1"/>
  <c r="AC133" i="1"/>
  <c r="K134" i="1"/>
  <c r="K144" i="1"/>
  <c r="O144" i="1"/>
  <c r="O134" i="1"/>
  <c r="S134" i="1"/>
  <c r="S144" i="1"/>
  <c r="W134" i="1"/>
  <c r="W144" i="1"/>
  <c r="AA144" i="1"/>
  <c r="AA134" i="1"/>
  <c r="AE144" i="1"/>
  <c r="AE134" i="1"/>
  <c r="N150" i="1"/>
  <c r="N155" i="1"/>
  <c r="R155" i="1"/>
  <c r="V155" i="1"/>
  <c r="H146" i="1"/>
  <c r="H136" i="1"/>
  <c r="L146" i="1"/>
  <c r="L136" i="1"/>
  <c r="P146" i="1"/>
  <c r="P136" i="1"/>
  <c r="T146" i="1"/>
  <c r="T136" i="1"/>
  <c r="X146" i="1"/>
  <c r="X136" i="1"/>
  <c r="AB146" i="1"/>
  <c r="AB136" i="1"/>
  <c r="AG23" i="1"/>
  <c r="D26" i="1"/>
  <c r="D20" i="1" s="1"/>
  <c r="G26" i="1"/>
  <c r="D25" i="1"/>
  <c r="F28" i="1"/>
  <c r="G28" i="1"/>
  <c r="B55" i="1"/>
  <c r="G56" i="1"/>
  <c r="E58" i="1"/>
  <c r="E135" i="1" s="1"/>
  <c r="F64" i="1"/>
  <c r="F70" i="1"/>
  <c r="H73" i="1"/>
  <c r="AG102" i="1"/>
  <c r="F102" i="1"/>
  <c r="B99" i="1"/>
  <c r="AG99" i="1" s="1"/>
  <c r="L153" i="1"/>
  <c r="B134" i="1"/>
  <c r="B144" i="1"/>
  <c r="N144" i="1"/>
  <c r="N134" i="1"/>
  <c r="Z144" i="1"/>
  <c r="Z134" i="1"/>
  <c r="Q145" i="1"/>
  <c r="Q135" i="1"/>
  <c r="AC145" i="1"/>
  <c r="AC135" i="1"/>
  <c r="S151" i="1"/>
  <c r="S156" i="1"/>
  <c r="G45" i="1"/>
  <c r="G68" i="1"/>
  <c r="D68" i="1"/>
  <c r="D67" i="1" s="1"/>
  <c r="E67" i="1"/>
  <c r="AG75" i="1"/>
  <c r="AG12" i="1"/>
  <c r="B156" i="1"/>
  <c r="B141" i="1"/>
  <c r="AG141" i="1" s="1"/>
  <c r="AG16" i="1"/>
  <c r="AD19" i="1"/>
  <c r="B153" i="1"/>
  <c r="B138" i="1"/>
  <c r="F13" i="1"/>
  <c r="C154" i="1"/>
  <c r="C139" i="1"/>
  <c r="E140" i="1"/>
  <c r="G15" i="1"/>
  <c r="C156" i="1"/>
  <c r="C141" i="1"/>
  <c r="E19" i="1"/>
  <c r="U19" i="1"/>
  <c r="Z19" i="1"/>
  <c r="F20" i="1"/>
  <c r="J133" i="1"/>
  <c r="J143" i="1"/>
  <c r="N143" i="1"/>
  <c r="N142" i="1" s="1"/>
  <c r="N133" i="1"/>
  <c r="R133" i="1"/>
  <c r="R143" i="1"/>
  <c r="V143" i="1"/>
  <c r="V133" i="1"/>
  <c r="Z133" i="1"/>
  <c r="Z143" i="1"/>
  <c r="AD143" i="1"/>
  <c r="AD142" i="1" s="1"/>
  <c r="AD133" i="1"/>
  <c r="D144" i="1"/>
  <c r="H144" i="1"/>
  <c r="H134" i="1"/>
  <c r="L144" i="1"/>
  <c r="L134" i="1"/>
  <c r="P144" i="1"/>
  <c r="P134" i="1"/>
  <c r="T144" i="1"/>
  <c r="T134" i="1"/>
  <c r="X144" i="1"/>
  <c r="X134" i="1"/>
  <c r="AB144" i="1"/>
  <c r="AB134" i="1"/>
  <c r="AG21" i="1"/>
  <c r="G22" i="1"/>
  <c r="K145" i="1"/>
  <c r="K135" i="1"/>
  <c r="O145" i="1"/>
  <c r="O135" i="1"/>
  <c r="S145" i="1"/>
  <c r="S135" i="1"/>
  <c r="W145" i="1"/>
  <c r="W135" i="1"/>
  <c r="AA145" i="1"/>
  <c r="AA135" i="1"/>
  <c r="AE145" i="1"/>
  <c r="AE135" i="1"/>
  <c r="I136" i="1"/>
  <c r="I146" i="1"/>
  <c r="M146" i="1"/>
  <c r="M136" i="1"/>
  <c r="Q146" i="1"/>
  <c r="Q136" i="1"/>
  <c r="U136" i="1"/>
  <c r="U146" i="1"/>
  <c r="Y136" i="1"/>
  <c r="Y146" i="1"/>
  <c r="AC146" i="1"/>
  <c r="AC136" i="1"/>
  <c r="F26" i="1"/>
  <c r="D34" i="1"/>
  <c r="E31" i="1"/>
  <c r="G34" i="1"/>
  <c r="F40" i="1"/>
  <c r="D40" i="1"/>
  <c r="D37" i="1" s="1"/>
  <c r="B52" i="1"/>
  <c r="E61" i="1"/>
  <c r="B61" i="1"/>
  <c r="AG61" i="1" s="1"/>
  <c r="AG64" i="1"/>
  <c r="B67" i="1"/>
  <c r="AG68" i="1"/>
  <c r="G76" i="1"/>
  <c r="AG97" i="1"/>
  <c r="F97" i="1"/>
  <c r="D138" i="1"/>
  <c r="E139" i="1"/>
  <c r="F14" i="1"/>
  <c r="AB153" i="1"/>
  <c r="AB148" i="1"/>
  <c r="J134" i="1"/>
  <c r="J144" i="1"/>
  <c r="V144" i="1"/>
  <c r="V134" i="1"/>
  <c r="I135" i="1"/>
  <c r="I145" i="1"/>
  <c r="U145" i="1"/>
  <c r="U135" i="1"/>
  <c r="O156" i="1"/>
  <c r="C25" i="1"/>
  <c r="G25" i="1" s="1"/>
  <c r="G27" i="1"/>
  <c r="F56" i="1"/>
  <c r="F75" i="1"/>
  <c r="E12" i="1"/>
  <c r="C138" i="1"/>
  <c r="G13" i="1"/>
  <c r="D14" i="1"/>
  <c r="D134" i="1" s="1"/>
  <c r="B140" i="1"/>
  <c r="AG140" i="1" s="1"/>
  <c r="F15" i="1"/>
  <c r="E141" i="1"/>
  <c r="D16" i="1"/>
  <c r="Q19" i="1"/>
  <c r="V19" i="1"/>
  <c r="B133" i="1"/>
  <c r="AG20" i="1"/>
  <c r="B143" i="1"/>
  <c r="G20" i="1"/>
  <c r="K143" i="1"/>
  <c r="K19" i="1"/>
  <c r="K133" i="1"/>
  <c r="O143" i="1"/>
  <c r="O133" i="1"/>
  <c r="O19" i="1"/>
  <c r="S143" i="1"/>
  <c r="S142" i="1" s="1"/>
  <c r="S19" i="1"/>
  <c r="S133" i="1"/>
  <c r="W143" i="1"/>
  <c r="W133" i="1"/>
  <c r="W19" i="1"/>
  <c r="AA143" i="1"/>
  <c r="AA19" i="1"/>
  <c r="AA133" i="1"/>
  <c r="AE143" i="1"/>
  <c r="AE142" i="1" s="1"/>
  <c r="AE133" i="1"/>
  <c r="AE19" i="1"/>
  <c r="E134" i="1"/>
  <c r="M149" i="1"/>
  <c r="M154" i="1"/>
  <c r="U154" i="1"/>
  <c r="C145" i="1"/>
  <c r="C135" i="1"/>
  <c r="H135" i="1"/>
  <c r="H145" i="1"/>
  <c r="L145" i="1"/>
  <c r="L135" i="1"/>
  <c r="L155" i="1" s="1"/>
  <c r="P145" i="1"/>
  <c r="P135" i="1"/>
  <c r="T135" i="1"/>
  <c r="T145" i="1"/>
  <c r="X135" i="1"/>
  <c r="X145" i="1"/>
  <c r="AB145" i="1"/>
  <c r="AB135" i="1"/>
  <c r="E146" i="1"/>
  <c r="E136" i="1"/>
  <c r="G23" i="1"/>
  <c r="J146" i="1"/>
  <c r="J136" i="1"/>
  <c r="N146" i="1"/>
  <c r="N136" i="1"/>
  <c r="R146" i="1"/>
  <c r="R136" i="1"/>
  <c r="V146" i="1"/>
  <c r="V136" i="1"/>
  <c r="Z146" i="1"/>
  <c r="Z136" i="1"/>
  <c r="AD146" i="1"/>
  <c r="AD136" i="1"/>
  <c r="G37" i="1"/>
  <c r="G40" i="1"/>
  <c r="AG43" i="1"/>
  <c r="F45" i="1"/>
  <c r="AG58" i="1"/>
  <c r="F82" i="1"/>
  <c r="B79" i="1"/>
  <c r="B76" i="1"/>
  <c r="AG76" i="1" s="1"/>
  <c r="AG82" i="1"/>
  <c r="G107" i="1"/>
  <c r="B107" i="1"/>
  <c r="AG107" i="1" s="1"/>
  <c r="AG110" i="1"/>
  <c r="B115" i="1"/>
  <c r="AG115" i="1" s="1"/>
  <c r="AG118" i="1"/>
  <c r="G124" i="1"/>
  <c r="F124" i="1"/>
  <c r="H55" i="1"/>
  <c r="L55" i="1"/>
  <c r="P55" i="1"/>
  <c r="T55" i="1"/>
  <c r="X55" i="1"/>
  <c r="AB55" i="1"/>
  <c r="F74" i="1"/>
  <c r="E73" i="1"/>
  <c r="G94" i="1"/>
  <c r="F94" i="1"/>
  <c r="E93" i="1"/>
  <c r="AC134" i="1"/>
  <c r="AD135" i="1"/>
  <c r="AE136" i="1"/>
  <c r="F46" i="1"/>
  <c r="E43" i="1"/>
  <c r="J67" i="1"/>
  <c r="B154" i="1"/>
  <c r="C155" i="1"/>
  <c r="H143" i="1"/>
  <c r="L143" i="1"/>
  <c r="P143" i="1"/>
  <c r="P142" i="1" s="1"/>
  <c r="T143" i="1"/>
  <c r="T148" i="1" s="1"/>
  <c r="X143" i="1"/>
  <c r="AB143" i="1"/>
  <c r="E144" i="1"/>
  <c r="I144" i="1"/>
  <c r="M144" i="1"/>
  <c r="Q144" i="1"/>
  <c r="U144" i="1"/>
  <c r="U149" i="1" s="1"/>
  <c r="Y144" i="1"/>
  <c r="J145" i="1"/>
  <c r="N145" i="1"/>
  <c r="V145" i="1"/>
  <c r="V150" i="1" s="1"/>
  <c r="Z145" i="1"/>
  <c r="C146" i="1"/>
  <c r="K146" i="1"/>
  <c r="O146" i="1"/>
  <c r="O151" i="1" s="1"/>
  <c r="W146" i="1"/>
  <c r="W151" i="1" s="1"/>
  <c r="AA146" i="1"/>
  <c r="G46" i="1"/>
  <c r="F52" i="1"/>
  <c r="E49" i="1"/>
  <c r="E55" i="1"/>
  <c r="G57" i="1"/>
  <c r="G74" i="1"/>
  <c r="F85" i="1"/>
  <c r="AG95" i="1"/>
  <c r="G96" i="1"/>
  <c r="F96" i="1"/>
  <c r="D97" i="1"/>
  <c r="D146" i="1" s="1"/>
  <c r="G97" i="1"/>
  <c r="E99" i="1"/>
  <c r="D108" i="1"/>
  <c r="D107" i="1" s="1"/>
  <c r="D116" i="1"/>
  <c r="D115" i="1" s="1"/>
  <c r="R145" i="1"/>
  <c r="R150" i="1" s="1"/>
  <c r="F107" i="1"/>
  <c r="F110" i="1"/>
  <c r="F115" i="1"/>
  <c r="F118" i="1"/>
  <c r="E121" i="1"/>
  <c r="D121" i="1"/>
  <c r="D124" i="1"/>
  <c r="B127" i="1"/>
  <c r="AG127" i="1" s="1"/>
  <c r="AG130" i="1"/>
  <c r="H133" i="1"/>
  <c r="P133" i="1"/>
  <c r="X133" i="1"/>
  <c r="I134" i="1"/>
  <c r="Q134" i="1"/>
  <c r="Y134" i="1"/>
  <c r="J135" i="1"/>
  <c r="J150" i="1" s="1"/>
  <c r="Z135" i="1"/>
  <c r="C136" i="1"/>
  <c r="C151" i="1" s="1"/>
  <c r="K136" i="1"/>
  <c r="AA136" i="1"/>
  <c r="E138" i="1"/>
  <c r="G156" i="1" l="1"/>
  <c r="G135" i="1"/>
  <c r="E155" i="1"/>
  <c r="G138" i="1"/>
  <c r="F138" i="1"/>
  <c r="E137" i="1"/>
  <c r="I149" i="1"/>
  <c r="I154" i="1"/>
  <c r="F93" i="1"/>
  <c r="G93" i="1"/>
  <c r="N156" i="1"/>
  <c r="N151" i="1"/>
  <c r="F141" i="1"/>
  <c r="G141" i="1"/>
  <c r="Y156" i="1"/>
  <c r="Y151" i="1"/>
  <c r="F67" i="1"/>
  <c r="G67" i="1"/>
  <c r="AG55" i="1"/>
  <c r="U153" i="1"/>
  <c r="U148" i="1"/>
  <c r="U132" i="1"/>
  <c r="U147" i="1" s="1"/>
  <c r="R154" i="1"/>
  <c r="R149" i="1"/>
  <c r="C148" i="1"/>
  <c r="C132" i="1"/>
  <c r="AA151" i="1"/>
  <c r="AA156" i="1"/>
  <c r="AB142" i="1"/>
  <c r="L142" i="1"/>
  <c r="AE156" i="1"/>
  <c r="AE151" i="1"/>
  <c r="F79" i="1"/>
  <c r="AG79" i="1"/>
  <c r="E151" i="1"/>
  <c r="G136" i="1"/>
  <c r="F136" i="1"/>
  <c r="F156" i="1" s="1"/>
  <c r="P155" i="1"/>
  <c r="P150" i="1"/>
  <c r="G134" i="1"/>
  <c r="G154" i="1" s="1"/>
  <c r="F134" i="1"/>
  <c r="E149" i="1"/>
  <c r="AA153" i="1"/>
  <c r="AA148" i="1"/>
  <c r="AA132" i="1"/>
  <c r="W153" i="1"/>
  <c r="W148" i="1"/>
  <c r="W132" i="1"/>
  <c r="K153" i="1"/>
  <c r="K148" i="1"/>
  <c r="K132" i="1"/>
  <c r="AG143" i="1"/>
  <c r="D12" i="1"/>
  <c r="AG67" i="1"/>
  <c r="B49" i="1"/>
  <c r="AG49" i="1" s="1"/>
  <c r="B22" i="1"/>
  <c r="AG52" i="1"/>
  <c r="AC156" i="1"/>
  <c r="AC151" i="1"/>
  <c r="M156" i="1"/>
  <c r="M151" i="1"/>
  <c r="D136" i="1"/>
  <c r="AA155" i="1"/>
  <c r="AA150" i="1"/>
  <c r="S150" i="1"/>
  <c r="S155" i="1"/>
  <c r="K155" i="1"/>
  <c r="K150" i="1"/>
  <c r="AB149" i="1"/>
  <c r="AB154" i="1"/>
  <c r="T154" i="1"/>
  <c r="T149" i="1"/>
  <c r="L154" i="1"/>
  <c r="L149" i="1"/>
  <c r="Z142" i="1"/>
  <c r="R142" i="1"/>
  <c r="J142" i="1"/>
  <c r="G155" i="1"/>
  <c r="Q155" i="1"/>
  <c r="Q150" i="1"/>
  <c r="N154" i="1"/>
  <c r="N149" i="1"/>
  <c r="L132" i="1"/>
  <c r="L147" i="1" s="1"/>
  <c r="D143" i="1"/>
  <c r="D133" i="1"/>
  <c r="X156" i="1"/>
  <c r="X151" i="1"/>
  <c r="P151" i="1"/>
  <c r="P156" i="1"/>
  <c r="H156" i="1"/>
  <c r="H151" i="1"/>
  <c r="W154" i="1"/>
  <c r="W149" i="1"/>
  <c r="AC142" i="1"/>
  <c r="U142" i="1"/>
  <c r="M142" i="1"/>
  <c r="G143" i="1"/>
  <c r="F143" i="1"/>
  <c r="Y150" i="1"/>
  <c r="Y155" i="1"/>
  <c r="AD154" i="1"/>
  <c r="AD149" i="1"/>
  <c r="T132" i="1"/>
  <c r="G144" i="1"/>
  <c r="F144" i="1"/>
  <c r="V156" i="1"/>
  <c r="V151" i="1"/>
  <c r="O142" i="1"/>
  <c r="D154" i="1"/>
  <c r="D139" i="1"/>
  <c r="D149" i="1" s="1"/>
  <c r="G61" i="1"/>
  <c r="F61" i="1"/>
  <c r="I151" i="1"/>
  <c r="I156" i="1"/>
  <c r="B149" i="1"/>
  <c r="AG134" i="1"/>
  <c r="AE154" i="1"/>
  <c r="AE149" i="1"/>
  <c r="AC153" i="1"/>
  <c r="AC148" i="1"/>
  <c r="AC132" i="1"/>
  <c r="AC147" i="1" s="1"/>
  <c r="E148" i="1"/>
  <c r="F133" i="1"/>
  <c r="E132" i="1"/>
  <c r="G133" i="1"/>
  <c r="G153" i="1" s="1"/>
  <c r="AG146" i="1"/>
  <c r="X153" i="1"/>
  <c r="X148" i="1"/>
  <c r="X132" i="1"/>
  <c r="X147" i="1" s="1"/>
  <c r="K151" i="1"/>
  <c r="K156" i="1"/>
  <c r="Y149" i="1"/>
  <c r="Y154" i="1"/>
  <c r="P153" i="1"/>
  <c r="P132" i="1"/>
  <c r="P147" i="1" s="1"/>
  <c r="P148" i="1"/>
  <c r="F127" i="1"/>
  <c r="G55" i="1"/>
  <c r="F55" i="1"/>
  <c r="X142" i="1"/>
  <c r="H142" i="1"/>
  <c r="J155" i="1"/>
  <c r="AD150" i="1"/>
  <c r="AD155" i="1"/>
  <c r="Z156" i="1"/>
  <c r="Z151" i="1"/>
  <c r="R156" i="1"/>
  <c r="R151" i="1"/>
  <c r="J156" i="1"/>
  <c r="J151" i="1"/>
  <c r="G146" i="1"/>
  <c r="F146" i="1"/>
  <c r="X155" i="1"/>
  <c r="X150" i="1"/>
  <c r="H155" i="1"/>
  <c r="H150" i="1"/>
  <c r="W142" i="1"/>
  <c r="D141" i="1"/>
  <c r="D156" i="1"/>
  <c r="C153" i="1"/>
  <c r="I150" i="1"/>
  <c r="I155" i="1"/>
  <c r="J154" i="1"/>
  <c r="J149" i="1"/>
  <c r="E154" i="1"/>
  <c r="D137" i="1"/>
  <c r="F76" i="1"/>
  <c r="G31" i="1"/>
  <c r="F31" i="1"/>
  <c r="U151" i="1"/>
  <c r="U156" i="1"/>
  <c r="Z148" i="1"/>
  <c r="Z153" i="1"/>
  <c r="Z132" i="1"/>
  <c r="R148" i="1"/>
  <c r="R153" i="1"/>
  <c r="R132" i="1"/>
  <c r="R147" i="1" s="1"/>
  <c r="J148" i="1"/>
  <c r="J153" i="1"/>
  <c r="J132" i="1"/>
  <c r="J147" i="1" s="1"/>
  <c r="G19" i="1"/>
  <c r="F140" i="1"/>
  <c r="G140" i="1"/>
  <c r="F153" i="1"/>
  <c r="L148" i="1"/>
  <c r="G58" i="1"/>
  <c r="F58" i="1"/>
  <c r="AA149" i="1"/>
  <c r="AA154" i="1"/>
  <c r="Y142" i="1"/>
  <c r="Q142" i="1"/>
  <c r="I142" i="1"/>
  <c r="E153" i="1"/>
  <c r="D61" i="1"/>
  <c r="D58" i="1"/>
  <c r="D55" i="1" s="1"/>
  <c r="C142" i="1"/>
  <c r="Z155" i="1"/>
  <c r="Z150" i="1"/>
  <c r="G121" i="1"/>
  <c r="F121" i="1"/>
  <c r="AD156" i="1"/>
  <c r="AD151" i="1"/>
  <c r="T155" i="1"/>
  <c r="T150" i="1"/>
  <c r="G12" i="1"/>
  <c r="F12" i="1"/>
  <c r="G139" i="1"/>
  <c r="F139" i="1"/>
  <c r="V142" i="1"/>
  <c r="O154" i="1"/>
  <c r="O149" i="1"/>
  <c r="M153" i="1"/>
  <c r="M148" i="1"/>
  <c r="M132" i="1"/>
  <c r="M147" i="1" s="1"/>
  <c r="Q149" i="1"/>
  <c r="Q154" i="1"/>
  <c r="H153" i="1"/>
  <c r="H148" i="1"/>
  <c r="H132" i="1"/>
  <c r="G49" i="1"/>
  <c r="T142" i="1"/>
  <c r="G43" i="1"/>
  <c r="F43" i="1"/>
  <c r="AC149" i="1"/>
  <c r="AC154" i="1"/>
  <c r="G73" i="1"/>
  <c r="F73" i="1"/>
  <c r="AB155" i="1"/>
  <c r="AB150" i="1"/>
  <c r="L150" i="1"/>
  <c r="C150" i="1"/>
  <c r="AE153" i="1"/>
  <c r="AE148" i="1"/>
  <c r="AE132" i="1"/>
  <c r="AE147" i="1" s="1"/>
  <c r="AA142" i="1"/>
  <c r="S148" i="1"/>
  <c r="S153" i="1"/>
  <c r="S132" i="1"/>
  <c r="S147" i="1" s="1"/>
  <c r="O132" i="1"/>
  <c r="O147" i="1" s="1"/>
  <c r="O148" i="1"/>
  <c r="O153" i="1"/>
  <c r="K142" i="1"/>
  <c r="AG133" i="1"/>
  <c r="B148" i="1"/>
  <c r="E156" i="1"/>
  <c r="C137" i="1"/>
  <c r="U155" i="1"/>
  <c r="U150" i="1"/>
  <c r="V154" i="1"/>
  <c r="V149" i="1"/>
  <c r="AB132" i="1"/>
  <c r="AB147" i="1" s="1"/>
  <c r="F154" i="1"/>
  <c r="D153" i="1"/>
  <c r="D31" i="1"/>
  <c r="D22" i="1"/>
  <c r="D19" i="1" s="1"/>
  <c r="Q151" i="1"/>
  <c r="Q156" i="1"/>
  <c r="AE155" i="1"/>
  <c r="AE150" i="1"/>
  <c r="W150" i="1"/>
  <c r="W155" i="1"/>
  <c r="O155" i="1"/>
  <c r="O150" i="1"/>
  <c r="X154" i="1"/>
  <c r="X149" i="1"/>
  <c r="P149" i="1"/>
  <c r="P154" i="1"/>
  <c r="H154" i="1"/>
  <c r="H149" i="1"/>
  <c r="AD148" i="1"/>
  <c r="AD153" i="1"/>
  <c r="AD132" i="1"/>
  <c r="AD147" i="1" s="1"/>
  <c r="V148" i="1"/>
  <c r="V153" i="1"/>
  <c r="V132" i="1"/>
  <c r="V147" i="1" s="1"/>
  <c r="N148" i="1"/>
  <c r="N132" i="1"/>
  <c r="N147" i="1" s="1"/>
  <c r="N153" i="1"/>
  <c r="B137" i="1"/>
  <c r="AG137" i="1" s="1"/>
  <c r="AG138" i="1"/>
  <c r="B73" i="1"/>
  <c r="AG73" i="1" s="1"/>
  <c r="AC150" i="1"/>
  <c r="AC155" i="1"/>
  <c r="Z154" i="1"/>
  <c r="Z149" i="1"/>
  <c r="AG144" i="1"/>
  <c r="AB151" i="1"/>
  <c r="AB156" i="1"/>
  <c r="T151" i="1"/>
  <c r="T156" i="1"/>
  <c r="L151" i="1"/>
  <c r="L156" i="1"/>
  <c r="E145" i="1"/>
  <c r="S154" i="1"/>
  <c r="S149" i="1"/>
  <c r="K149" i="1"/>
  <c r="K154" i="1"/>
  <c r="Y132" i="1"/>
  <c r="Y147" i="1" s="1"/>
  <c r="Y153" i="1"/>
  <c r="Y148" i="1"/>
  <c r="Q153" i="1"/>
  <c r="Q148" i="1"/>
  <c r="Q132" i="1"/>
  <c r="Q147" i="1" s="1"/>
  <c r="I132" i="1"/>
  <c r="I153" i="1"/>
  <c r="I148" i="1"/>
  <c r="AG136" i="1"/>
  <c r="B151" i="1"/>
  <c r="AG151" i="1" s="1"/>
  <c r="M150" i="1"/>
  <c r="M155" i="1"/>
  <c r="C149" i="1"/>
  <c r="C147" i="1" l="1"/>
  <c r="F137" i="1"/>
  <c r="G137" i="1"/>
  <c r="G145" i="1"/>
  <c r="H147" i="1"/>
  <c r="G132" i="1"/>
  <c r="D151" i="1"/>
  <c r="AA147" i="1"/>
  <c r="AG149" i="1"/>
  <c r="T147" i="1"/>
  <c r="D148" i="1"/>
  <c r="W147" i="1"/>
  <c r="E150" i="1"/>
  <c r="I147" i="1"/>
  <c r="D145" i="1"/>
  <c r="D142" i="1" s="1"/>
  <c r="D135" i="1"/>
  <c r="D132" i="1" s="1"/>
  <c r="D147" i="1" s="1"/>
  <c r="AG148" i="1"/>
  <c r="F49" i="1"/>
  <c r="Z147" i="1"/>
  <c r="E142" i="1"/>
  <c r="E147" i="1" s="1"/>
  <c r="B145" i="1"/>
  <c r="B135" i="1"/>
  <c r="AG22" i="1"/>
  <c r="B19" i="1"/>
  <c r="F22" i="1"/>
  <c r="K147" i="1"/>
  <c r="D150" i="1" l="1"/>
  <c r="D155" i="1"/>
  <c r="B150" i="1"/>
  <c r="AG150" i="1" s="1"/>
  <c r="AG135" i="1"/>
  <c r="B155" i="1"/>
  <c r="F135" i="1"/>
  <c r="F155" i="1" s="1"/>
  <c r="B132" i="1"/>
  <c r="G142" i="1"/>
  <c r="AG145" i="1"/>
  <c r="B142" i="1"/>
  <c r="AG142" i="1" s="1"/>
  <c r="AG19" i="1"/>
  <c r="F19" i="1"/>
  <c r="F145" i="1"/>
  <c r="B147" i="1" l="1"/>
  <c r="AG147" i="1" s="1"/>
  <c r="AG132" i="1"/>
  <c r="F132" i="1"/>
  <c r="F142" i="1"/>
</calcChain>
</file>

<file path=xl/sharedStrings.xml><?xml version="1.0" encoding="utf-8"?>
<sst xmlns="http://schemas.openxmlformats.org/spreadsheetml/2006/main" count="193" uniqueCount="62">
  <si>
    <t>Комплексный план (сетевой график) по реализации муниципальной программы  "Развитие физической культуры и спорта в городе Когалыме"</t>
  </si>
  <si>
    <t>Основные мероприятия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</si>
  <si>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</si>
  <si>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</si>
  <si>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</si>
  <si>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</si>
  <si>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</si>
  <si>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</si>
  <si>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</si>
  <si>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</si>
  <si>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</si>
  <si>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</si>
  <si>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</si>
  <si>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</si>
  <si>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</si>
  <si>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</si>
  <si>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</si>
  <si>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</si>
  <si>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</si>
  <si>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</si>
  <si>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</si>
  <si>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</si>
  <si>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факт</t>
  </si>
  <si>
    <t>план</t>
  </si>
  <si>
    <t>Подпрограмма 1. "Развитие физической культуры, массового и детско-юношеского спорта"</t>
  </si>
  <si>
    <t>Проектная часть</t>
  </si>
  <si>
    <t>П.1.1. Портфель проектов «Демография», региональный проект «Спорт – норма жизни» (I)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</si>
  <si>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</si>
  <si>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</si>
  <si>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</si>
  <si>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</si>
  <si>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</si>
  <si>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Процессная часть</t>
  </si>
  <si>
    <t>1.1. Мероприятия по 
развитию 
физической культуры и спорта (II,1,2,3,4,5,6)</t>
  </si>
  <si>
    <t>1.1.1. Организация и проведение спортивно массовых мероприятий</t>
  </si>
  <si>
    <t xml:space="preserve"> В январе запланированы денежные средства на сумму 130,5,8 тыс. руб., израсходованы денежные средства в размере 28,4 тыс. руб. 
Остаток на текущую дату в размере 102,1 тыс. руб., из них: 
-оплата ГПХ за январь будет произведена в феврале 2024г.
- мед. услуги в связи с фактическими расходами.
</t>
  </si>
  <si>
    <t>1.1.2. Содержание муниципального автономного учреждения дополнительного образования «Спортивная школа «Дворец 
спорта»</t>
  </si>
  <si>
    <t xml:space="preserve"> В январе запланированы денежгые средства на сумму 22467,9 тыс.руб., израсходованы денежные средства в размере 7535,2 тыс.руб. Остаток на текущую дату в размере 14932,7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</t>
  </si>
  <si>
    <t>1.1.3. Проведение мероприятий по внедрению Всероссийского физкультурно спортивного комплекса «Готов к труду и обороне» 
в городе Когалыме</t>
  </si>
  <si>
    <t xml:space="preserve"> В январе запланированы денежные средства на сумму 12,8 тыс. руб.
Остаток на текущую дату в размере 12,8 тыс. руб., из них: 
--оплата ГПХ за январь будет произведена в феврале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
</t>
  </si>
  <si>
    <t xml:space="preserve">1.1.4. Организация работы по присвоению спортивных разрядов, квалификационных 
категорий </t>
  </si>
  <si>
    <t>1.1.5. Развитие материально технической базы 
МАУ ДО «СШ «Дворец спорта»</t>
  </si>
  <si>
    <t>1.2. Обеспечение 
комфортных 
условий в учреждениях физической 
культуры и спорта (1,2,3,4,5,6)</t>
  </si>
  <si>
    <t>1.2.1. Обеспечение хозяйственной деятельности 
учреждений спорта города Когалыма</t>
  </si>
  <si>
    <t>1.3. Поддержка некоммерческих организаций, реализующих проекты в сфере массовой физической культуры (II,1,2,3,4,7,8)</t>
  </si>
  <si>
    <t>1.4. Строительство, реконструкция и ремонт (в том числе капитальный) объектов спорта (I)</t>
  </si>
  <si>
    <t>1.4.1. Строительство велосипедных и беговых дорожек на территории города Когалыма</t>
  </si>
  <si>
    <t>1.4.2. Реконструкция объекта «Лыжероллерная 
трасса»</t>
  </si>
  <si>
    <t>Подпрограмма 2. "Развитие спорта высших достижений и системы подготовки спортивного резерва"</t>
  </si>
  <si>
    <t>2.1. Организация участия спортсменов города Когалыма в соревнованиях различного уровня 
окружного и  всероссийского масштаба (II,1,2,5,6,7,8)</t>
  </si>
  <si>
    <t xml:space="preserve"> В январе запланированы денежные средства на сумму 864,9 тыс. руб., израсходовано 691,6 тыс. руб. Остаток на текущую дату в размере 173,3 тыс. руб. в связи с меньшим количеством участников соревнований, фактическими расходами за проживание</t>
  </si>
  <si>
    <t>2.2. Обеспечение подготовки спортивного резерва и сборных команд города Когалыма по видам спорта (II,1,4,5,6,7)</t>
  </si>
  <si>
    <t xml:space="preserve"> В январе денежные средства запланированы в сумме 1840,1 тыс.руб., израсходованно в размере 1177,1 тыс.руб., Остаток денежных средств 662,9  сформировался согласно фактически предоставленным документам</t>
  </si>
  <si>
    <t>Подпрограмма 3. "Управление развитием отрасли физической культуры и спорта"</t>
  </si>
  <si>
    <t>3.1. Содержание отдела физической культуры и спорта управления культуры и спорта Администрации города Когалыма (1)</t>
  </si>
  <si>
    <t>Подпрограмма 4. "Укрепление общественного здоровья в городе Когалыме"</t>
  </si>
  <si>
    <t>4.1. Организация и проведение физкультурно оздоровительных мероприятий (II,8)</t>
  </si>
  <si>
    <t>4.2. Реализация Плана мероприятий по снижению уровня преждевременной смертности в городе Когалыме на 2021-2025 
годы (9,10)</t>
  </si>
  <si>
    <t>4.3. Реализация информационно просветительского проекта «Грани здоровья» (10,11)</t>
  </si>
  <si>
    <t>ИТОГО по программе, в том числе</t>
  </si>
  <si>
    <t>ПРОЕКТНАЯ ЧАСТЬ в целом по муниципальной программе</t>
  </si>
  <si>
    <t>ПРОЦЕССНАЯ ЧАСТЬ в целом по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</si>
</sst>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#,##0.000\ _₽"/>
    <numFmt numFmtId="167" formatCode="#,##0.00\ _₽"/>
    <numFmt numFmtId="168" formatCode="#,##0.00_ ;[Red]\-#,##0.00\ 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0" xfId="0" applyFont="1"/>
    <xf numFmtId="0" fontId="4" fillId="3" borderId="1" xfId="0" applyFont="1" applyFill="1" applyBorder="1" applyAlignment="1">
      <alignment horizontal="left" vertical="top" wrapText="1"/>
    </xf>
    <xf numFmtId="2" fontId="5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/>
    <xf numFmtId="2" fontId="3" fillId="0" borderId="0" xfId="0" applyNumberFormat="1" applyFont="1"/>
    <xf numFmtId="166" fontId="4" fillId="3" borderId="1" xfId="0" applyNumberFormat="1" applyFont="1" applyFill="1" applyBorder="1" applyAlignment="1">
      <alignment horizontal="left" wrapText="1"/>
    </xf>
    <xf numFmtId="167" fontId="4" fillId="3" borderId="1" xfId="0" applyNumberFormat="1" applyFont="1" applyFill="1" applyBorder="1" applyAlignment="1">
      <alignment horizontal="right" wrapText="1"/>
    </xf>
    <xf numFmtId="167" fontId="4" fillId="3" borderId="1" xfId="0" applyNumberFormat="1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left" wrapText="1"/>
    </xf>
    <xf numFmtId="167" fontId="5" fillId="3" borderId="1" xfId="0" applyNumberFormat="1" applyFont="1" applyFill="1" applyBorder="1" applyAlignment="1">
      <alignment horizontal="right" wrapText="1"/>
    </xf>
    <xf numFmtId="166" fontId="5" fillId="4" borderId="1" xfId="0" applyNumberFormat="1" applyFont="1" applyFill="1" applyBorder="1" applyAlignment="1">
      <alignment horizontal="left" vertical="top" wrapText="1"/>
    </xf>
    <xf numFmtId="167" fontId="5" fillId="4" borderId="1" xfId="0" applyNumberFormat="1" applyFont="1" applyFill="1" applyBorder="1" applyAlignment="1">
      <alignment horizontal="right" wrapText="1"/>
    </xf>
    <xf numFmtId="167" fontId="7" fillId="4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/>
    <xf numFmtId="0" fontId="8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Border="1" applyAlignment="1">
      <alignment horizontal="left" wrapText="1"/>
    </xf>
    <xf numFmtId="167" fontId="4" fillId="0" borderId="1" xfId="0" applyNumberFormat="1" applyFont="1" applyBorder="1" applyAlignment="1">
      <alignment horizontal="right" wrapText="1"/>
    </xf>
    <xf numFmtId="167" fontId="4" fillId="0" borderId="1" xfId="0" applyNumberFormat="1" applyFont="1" applyBorder="1" applyAlignment="1">
      <alignment wrapText="1"/>
    </xf>
    <xf numFmtId="0" fontId="3" fillId="0" borderId="1" xfId="0" applyFont="1" applyBorder="1"/>
    <xf numFmtId="166" fontId="5" fillId="0" borderId="1" xfId="0" applyNumberFormat="1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right" wrapText="1"/>
    </xf>
    <xf numFmtId="168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/>
    <xf numFmtId="166" fontId="5" fillId="0" borderId="1" xfId="0" applyNumberFormat="1" applyFont="1" applyBorder="1" applyAlignment="1">
      <alignment horizontal="left" vertical="center" wrapText="1"/>
    </xf>
    <xf numFmtId="167" fontId="9" fillId="0" borderId="1" xfId="0" applyNumberFormat="1" applyFont="1" applyBorder="1" applyAlignment="1">
      <alignment horizontal="right" wrapText="1"/>
    </xf>
    <xf numFmtId="0" fontId="10" fillId="0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/>
    <xf numFmtId="166" fontId="5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>
      <alignment horizontal="left" vertical="top" wrapText="1"/>
    </xf>
    <xf numFmtId="167" fontId="9" fillId="3" borderId="1" xfId="0" applyNumberFormat="1" applyFont="1" applyFill="1" applyBorder="1" applyAlignment="1">
      <alignment horizontal="right" wrapText="1"/>
    </xf>
    <xf numFmtId="166" fontId="4" fillId="4" borderId="1" xfId="0" applyNumberFormat="1" applyFont="1" applyFill="1" applyBorder="1" applyAlignment="1">
      <alignment horizontal="left" wrapText="1"/>
    </xf>
    <xf numFmtId="166" fontId="5" fillId="4" borderId="1" xfId="0" applyNumberFormat="1" applyFont="1" applyFill="1" applyBorder="1" applyAlignment="1">
      <alignment horizontal="left" wrapText="1"/>
    </xf>
    <xf numFmtId="167" fontId="4" fillId="3" borderId="1" xfId="0" applyNumberFormat="1" applyFont="1" applyFill="1" applyBorder="1" applyAlignment="1">
      <alignment horizontal="left" wrapText="1"/>
    </xf>
    <xf numFmtId="167" fontId="5" fillId="3" borderId="1" xfId="0" applyNumberFormat="1" applyFont="1" applyFill="1" applyBorder="1" applyAlignment="1">
      <alignment horizontal="left" wrapText="1"/>
    </xf>
    <xf numFmtId="167" fontId="4" fillId="4" borderId="1" xfId="0" applyNumberFormat="1" applyFont="1" applyFill="1" applyBorder="1" applyAlignment="1">
      <alignment horizontal="right" wrapText="1"/>
    </xf>
    <xf numFmtId="167" fontId="9" fillId="4" borderId="1" xfId="0" applyNumberFormat="1" applyFont="1" applyFill="1" applyBorder="1" applyAlignment="1">
      <alignment horizontal="right" wrapText="1"/>
    </xf>
    <xf numFmtId="166" fontId="5" fillId="3" borderId="1" xfId="0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 wrapText="1"/>
    </xf>
    <xf numFmtId="167" fontId="7" fillId="3" borderId="1" xfId="0" applyNumberFormat="1" applyFont="1" applyFill="1" applyBorder="1" applyAlignment="1">
      <alignment horizontal="right" wrapText="1"/>
    </xf>
    <xf numFmtId="0" fontId="8" fillId="0" borderId="5" xfId="0" applyNumberFormat="1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horizontal="left" vertical="center" wrapText="1"/>
    </xf>
    <xf numFmtId="166" fontId="4" fillId="3" borderId="1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 wrapText="1"/>
    </xf>
    <xf numFmtId="167" fontId="5" fillId="3" borderId="1" xfId="0" applyNumberFormat="1" applyFont="1" applyFill="1" applyBorder="1" applyAlignment="1">
      <alignment vertical="center" wrapText="1"/>
    </xf>
    <xf numFmtId="167" fontId="7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166" fontId="4" fillId="6" borderId="1" xfId="0" applyNumberFormat="1" applyFont="1" applyFill="1" applyBorder="1" applyAlignment="1">
      <alignment horizontal="left" wrapText="1"/>
    </xf>
    <xf numFmtId="167" fontId="4" fillId="6" borderId="1" xfId="0" applyNumberFormat="1" applyFont="1" applyFill="1" applyBorder="1" applyAlignment="1">
      <alignment horizontal="right" wrapText="1"/>
    </xf>
    <xf numFmtId="166" fontId="5" fillId="7" borderId="1" xfId="0" applyNumberFormat="1" applyFont="1" applyFill="1" applyBorder="1" applyAlignment="1">
      <alignment horizontal="left" wrapText="1"/>
    </xf>
    <xf numFmtId="167" fontId="5" fillId="7" borderId="1" xfId="0" applyNumberFormat="1" applyFont="1" applyFill="1" applyBorder="1" applyAlignment="1">
      <alignment horizontal="right" wrapText="1"/>
    </xf>
    <xf numFmtId="166" fontId="5" fillId="7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/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160"/>
  <sheetViews>
    <sheetView tabSelected="1" zoomScale="70" zoomScaleNormal="70" workbookViewId="0">
      <pane xSplit="2" ySplit="11" topLeftCell="C54" activePane="bottomRight" state="frozen"/>
      <selection activeCell="F284" sqref="F284:G284"/>
      <selection pane="topRight" activeCell="F284" sqref="F284:G284"/>
      <selection pane="bottomLeft" activeCell="F284" sqref="F284:G284"/>
      <selection pane="bottomRight" activeCell="I107" sqref="I107"/>
    </sheetView>
  </sheetViews>
  <sheetFormatPr defaultColWidth="9.140625" defaultRowHeight="18.75" x14ac:dyDescent="0.3"/>
  <cols>
    <col min="1" max="1" width="55" style="2" customWidth="1"/>
    <col min="2" max="5" width="16.7109375" style="2" customWidth="1"/>
    <col min="6" max="7" width="16.42578125" style="2" customWidth="1"/>
    <col min="8" max="31" width="13.42578125" style="2" customWidth="1"/>
    <col min="32" max="32" width="27.5703125" style="2" customWidth="1"/>
    <col min="33" max="33" width="10.7109375" style="2" customWidth="1"/>
    <col min="34" max="16384" width="9.140625" style="2"/>
  </cols>
  <sheetData>
    <row r="4" spans="1:33" x14ac:dyDescent="0.3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6" spans="1:33" ht="50.25" customHeight="1" x14ac:dyDescent="0.3">
      <c r="A6" s="3" t="s">
        <v>1</v>
      </c>
      <c r="B6" s="4" t="s">
        <v>2</v>
      </c>
      <c r="C6" s="4" t="s">
        <v>2</v>
      </c>
      <c r="D6" s="4" t="s">
        <v>3</v>
      </c>
      <c r="E6" s="4" t="s">
        <v>4</v>
      </c>
      <c r="F6" s="5" t="s">
        <v>5</v>
      </c>
      <c r="G6" s="6"/>
      <c r="H6" s="5" t="s">
        <v>6</v>
      </c>
      <c r="I6" s="7"/>
      <c r="J6" s="5" t="s">
        <v>7</v>
      </c>
      <c r="K6" s="7"/>
      <c r="L6" s="5" t="s">
        <v>8</v>
      </c>
      <c r="M6" s="7"/>
      <c r="N6" s="5" t="s">
        <v>9</v>
      </c>
      <c r="O6" s="7"/>
      <c r="P6" s="5" t="s">
        <v>10</v>
      </c>
      <c r="Q6" s="7"/>
      <c r="R6" s="5" t="s">
        <v>11</v>
      </c>
      <c r="S6" s="7"/>
      <c r="T6" s="5" t="s">
        <v>12</v>
      </c>
      <c r="U6" s="7"/>
      <c r="V6" s="5" t="s">
        <v>13</v>
      </c>
      <c r="W6" s="7"/>
      <c r="X6" s="5" t="s">
        <v>14</v>
      </c>
      <c r="Y6" s="7"/>
      <c r="Z6" s="5" t="s">
        <v>15</v>
      </c>
      <c r="AA6" s="7"/>
      <c r="AB6" s="5" t="s">
        <v>16</v>
      </c>
      <c r="AC6" s="7"/>
      <c r="AD6" s="8" t="s">
        <v>17</v>
      </c>
      <c r="AE6" s="8"/>
      <c r="AF6" s="9" t="s">
        <v>18</v>
      </c>
    </row>
    <row r="7" spans="1:33" ht="56.25" x14ac:dyDescent="0.3">
      <c r="A7" s="3"/>
      <c r="B7" s="10">
        <v>2024</v>
      </c>
      <c r="C7" s="11">
        <v>45323</v>
      </c>
      <c r="D7" s="11">
        <v>45323</v>
      </c>
      <c r="E7" s="11">
        <v>45323</v>
      </c>
      <c r="F7" s="12" t="s">
        <v>19</v>
      </c>
      <c r="G7" s="12" t="s">
        <v>20</v>
      </c>
      <c r="H7" s="13" t="s">
        <v>21</v>
      </c>
      <c r="I7" s="13" t="s">
        <v>22</v>
      </c>
      <c r="J7" s="13" t="s">
        <v>21</v>
      </c>
      <c r="K7" s="13" t="s">
        <v>22</v>
      </c>
      <c r="L7" s="13" t="s">
        <v>21</v>
      </c>
      <c r="M7" s="13" t="s">
        <v>22</v>
      </c>
      <c r="N7" s="13" t="s">
        <v>21</v>
      </c>
      <c r="O7" s="13" t="s">
        <v>22</v>
      </c>
      <c r="P7" s="13" t="s">
        <v>21</v>
      </c>
      <c r="Q7" s="13" t="s">
        <v>22</v>
      </c>
      <c r="R7" s="13" t="s">
        <v>21</v>
      </c>
      <c r="S7" s="13" t="s">
        <v>22</v>
      </c>
      <c r="T7" s="13" t="s">
        <v>21</v>
      </c>
      <c r="U7" s="13" t="s">
        <v>22</v>
      </c>
      <c r="V7" s="13" t="s">
        <v>21</v>
      </c>
      <c r="W7" s="13" t="s">
        <v>22</v>
      </c>
      <c r="X7" s="13" t="s">
        <v>21</v>
      </c>
      <c r="Y7" s="13" t="s">
        <v>22</v>
      </c>
      <c r="Z7" s="13" t="s">
        <v>21</v>
      </c>
      <c r="AA7" s="13" t="s">
        <v>22</v>
      </c>
      <c r="AB7" s="13" t="s">
        <v>21</v>
      </c>
      <c r="AC7" s="13" t="s">
        <v>22</v>
      </c>
      <c r="AD7" s="13" t="s">
        <v>23</v>
      </c>
      <c r="AE7" s="13" t="s">
        <v>22</v>
      </c>
      <c r="AF7" s="14"/>
    </row>
    <row r="8" spans="1:33" x14ac:dyDescent="0.3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</row>
    <row r="9" spans="1:33" s="19" customFormat="1" x14ac:dyDescent="0.3">
      <c r="A9" s="16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</row>
    <row r="10" spans="1:33" s="19" customFormat="1" x14ac:dyDescent="0.3">
      <c r="A10" s="16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</row>
    <row r="11" spans="1:33" ht="56.25" customHeight="1" x14ac:dyDescent="0.3">
      <c r="A11" s="20" t="s">
        <v>26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3"/>
      <c r="AG11" s="24">
        <f>B11-H11-J11-L11-N11-P11-R11-T11-V11-X11-Z11-AB11-AD11</f>
        <v>0</v>
      </c>
    </row>
    <row r="12" spans="1:33" x14ac:dyDescent="0.3">
      <c r="A12" s="25" t="s">
        <v>27</v>
      </c>
      <c r="B12" s="26">
        <f>B13+B14+B15+B16</f>
        <v>0</v>
      </c>
      <c r="C12" s="26">
        <f>C13+C14+C15+C16</f>
        <v>0</v>
      </c>
      <c r="D12" s="26">
        <f>D13+D14+D15+D16</f>
        <v>0</v>
      </c>
      <c r="E12" s="26">
        <f>E13+E14+E15+E16</f>
        <v>0</v>
      </c>
      <c r="F12" s="27">
        <f t="shared" ref="F12:F16" si="0">IFERROR(E12/B12*100,0)</f>
        <v>0</v>
      </c>
      <c r="G12" s="27">
        <f t="shared" ref="G12:G16" si="1">IFERROR(E12/C12*100,0)</f>
        <v>0</v>
      </c>
      <c r="H12" s="26">
        <f>H13+H14+H15+H16</f>
        <v>0</v>
      </c>
      <c r="I12" s="26">
        <f t="shared" ref="I12:AE12" si="2">I13+I14+I15+I16</f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26">
        <f t="shared" si="2"/>
        <v>0</v>
      </c>
      <c r="O12" s="26">
        <f t="shared" si="2"/>
        <v>0</v>
      </c>
      <c r="P12" s="26">
        <f t="shared" si="2"/>
        <v>0</v>
      </c>
      <c r="Q12" s="26">
        <f t="shared" si="2"/>
        <v>0</v>
      </c>
      <c r="R12" s="26">
        <f t="shared" si="2"/>
        <v>0</v>
      </c>
      <c r="S12" s="26">
        <f t="shared" si="2"/>
        <v>0</v>
      </c>
      <c r="T12" s="26">
        <f t="shared" si="2"/>
        <v>0</v>
      </c>
      <c r="U12" s="26">
        <f t="shared" si="2"/>
        <v>0</v>
      </c>
      <c r="V12" s="26">
        <f t="shared" si="2"/>
        <v>0</v>
      </c>
      <c r="W12" s="26">
        <f t="shared" si="2"/>
        <v>0</v>
      </c>
      <c r="X12" s="26">
        <f t="shared" si="2"/>
        <v>0</v>
      </c>
      <c r="Y12" s="26">
        <f t="shared" si="2"/>
        <v>0</v>
      </c>
      <c r="Z12" s="26">
        <f t="shared" si="2"/>
        <v>0</v>
      </c>
      <c r="AA12" s="26">
        <f t="shared" si="2"/>
        <v>0</v>
      </c>
      <c r="AB12" s="26">
        <f t="shared" si="2"/>
        <v>0</v>
      </c>
      <c r="AC12" s="26">
        <f t="shared" si="2"/>
        <v>0</v>
      </c>
      <c r="AD12" s="26">
        <f t="shared" si="2"/>
        <v>0</v>
      </c>
      <c r="AE12" s="26">
        <f t="shared" si="2"/>
        <v>0</v>
      </c>
      <c r="AF12" s="23"/>
      <c r="AG12" s="24">
        <f t="shared" ref="AG12:AG75" si="3">B12-H12-J12-L12-N12-P12-R12-T12-V12-X12-Z12-AB12-AD12</f>
        <v>0</v>
      </c>
    </row>
    <row r="13" spans="1:33" x14ac:dyDescent="0.3">
      <c r="A13" s="28" t="s">
        <v>28</v>
      </c>
      <c r="B13" s="29">
        <f t="shared" ref="B13:B16" si="4">J13+L13+N13+P13+R13+T13+V13+X13+Z13+AB13+AD13+H13</f>
        <v>0</v>
      </c>
      <c r="C13" s="29">
        <f t="shared" ref="C13:C16" si="5">SUM(H13)</f>
        <v>0</v>
      </c>
      <c r="D13" s="29">
        <f t="shared" ref="D13:D16" si="6">E13</f>
        <v>0</v>
      </c>
      <c r="E13" s="29">
        <f t="shared" ref="E13:E16" si="7">SUM(I13,K13,M13,O13,Q13,S13,U13,W13,Y13,AA13,AC13,AE13)</f>
        <v>0</v>
      </c>
      <c r="F13" s="29">
        <f t="shared" si="0"/>
        <v>0</v>
      </c>
      <c r="G13" s="29">
        <f t="shared" si="1"/>
        <v>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3"/>
      <c r="AG13" s="24">
        <f t="shared" si="3"/>
        <v>0</v>
      </c>
    </row>
    <row r="14" spans="1:33" x14ac:dyDescent="0.3">
      <c r="A14" s="28" t="s">
        <v>29</v>
      </c>
      <c r="B14" s="29">
        <f t="shared" si="4"/>
        <v>0</v>
      </c>
      <c r="C14" s="29">
        <f t="shared" si="5"/>
        <v>0</v>
      </c>
      <c r="D14" s="29">
        <f t="shared" si="6"/>
        <v>0</v>
      </c>
      <c r="E14" s="29">
        <f t="shared" si="7"/>
        <v>0</v>
      </c>
      <c r="F14" s="29">
        <f t="shared" si="0"/>
        <v>0</v>
      </c>
      <c r="G14" s="29">
        <f t="shared" si="1"/>
        <v>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3"/>
      <c r="AG14" s="24">
        <f t="shared" si="3"/>
        <v>0</v>
      </c>
    </row>
    <row r="15" spans="1:33" x14ac:dyDescent="0.3">
      <c r="A15" s="28" t="s">
        <v>30</v>
      </c>
      <c r="B15" s="29">
        <f t="shared" si="4"/>
        <v>0</v>
      </c>
      <c r="C15" s="29">
        <f t="shared" si="5"/>
        <v>0</v>
      </c>
      <c r="D15" s="29">
        <f t="shared" si="6"/>
        <v>0</v>
      </c>
      <c r="E15" s="29">
        <f t="shared" si="7"/>
        <v>0</v>
      </c>
      <c r="F15" s="29">
        <f t="shared" si="0"/>
        <v>0</v>
      </c>
      <c r="G15" s="29">
        <f t="shared" si="1"/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3"/>
      <c r="AG15" s="24">
        <f t="shared" si="3"/>
        <v>0</v>
      </c>
    </row>
    <row r="16" spans="1:33" x14ac:dyDescent="0.3">
      <c r="A16" s="28" t="s">
        <v>31</v>
      </c>
      <c r="B16" s="29">
        <f t="shared" si="4"/>
        <v>0</v>
      </c>
      <c r="C16" s="29">
        <f t="shared" si="5"/>
        <v>0</v>
      </c>
      <c r="D16" s="29">
        <f t="shared" si="6"/>
        <v>0</v>
      </c>
      <c r="E16" s="29">
        <f t="shared" si="7"/>
        <v>0</v>
      </c>
      <c r="F16" s="29">
        <f t="shared" si="0"/>
        <v>0</v>
      </c>
      <c r="G16" s="29">
        <f t="shared" si="1"/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3"/>
      <c r="AG16" s="24">
        <f t="shared" si="3"/>
        <v>0</v>
      </c>
    </row>
    <row r="17" spans="1:33" s="19" customFormat="1" x14ac:dyDescent="0.3">
      <c r="A17" s="16" t="s">
        <v>32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24">
        <f t="shared" si="3"/>
        <v>0</v>
      </c>
    </row>
    <row r="18" spans="1:33" ht="75" x14ac:dyDescent="0.3">
      <c r="A18" s="20" t="s">
        <v>33</v>
      </c>
      <c r="B18" s="21"/>
      <c r="C18" s="22"/>
      <c r="D18" s="22"/>
      <c r="E18" s="22"/>
      <c r="F18" s="22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3"/>
      <c r="AG18" s="24">
        <f t="shared" si="3"/>
        <v>0</v>
      </c>
    </row>
    <row r="19" spans="1:33" x14ac:dyDescent="0.3">
      <c r="A19" s="25" t="s">
        <v>27</v>
      </c>
      <c r="B19" s="26">
        <f>B20+B21+B22+B23</f>
        <v>250378.00000000003</v>
      </c>
      <c r="C19" s="26">
        <f>C20+C21+C22+C23</f>
        <v>38540.860939999999</v>
      </c>
      <c r="D19" s="26">
        <f>D20+D21+D22+D23</f>
        <v>7563.5999999999995</v>
      </c>
      <c r="E19" s="26">
        <f>E20+E21+E22+E23</f>
        <v>7563.5999999999995</v>
      </c>
      <c r="F19" s="27">
        <f t="shared" ref="F19:F23" si="8">IFERROR(E19/B19*100,0)</f>
        <v>3.0208724408694052</v>
      </c>
      <c r="G19" s="27">
        <f t="shared" ref="G19:G23" si="9">IFERROR(E19/C19*100,0)</f>
        <v>19.624885940599331</v>
      </c>
      <c r="H19" s="26">
        <f>H20+H21+H22+H23</f>
        <v>38540.860939999999</v>
      </c>
      <c r="I19" s="26">
        <f t="shared" ref="I19:AE19" si="10">I20+I21+I22+I23</f>
        <v>7563.5999999999995</v>
      </c>
      <c r="J19" s="26">
        <f t="shared" si="10"/>
        <v>26110.393010000003</v>
      </c>
      <c r="K19" s="26">
        <f t="shared" si="10"/>
        <v>0</v>
      </c>
      <c r="L19" s="26">
        <f t="shared" si="10"/>
        <v>26705.044189999997</v>
      </c>
      <c r="M19" s="26">
        <f t="shared" si="10"/>
        <v>0</v>
      </c>
      <c r="N19" s="26">
        <f t="shared" si="10"/>
        <v>27566.97034</v>
      </c>
      <c r="O19" s="26">
        <f t="shared" si="10"/>
        <v>0</v>
      </c>
      <c r="P19" s="26">
        <f t="shared" si="10"/>
        <v>21914.311460000001</v>
      </c>
      <c r="Q19" s="26">
        <f t="shared" si="10"/>
        <v>0</v>
      </c>
      <c r="R19" s="26">
        <f t="shared" si="10"/>
        <v>19807.271629999999</v>
      </c>
      <c r="S19" s="26">
        <f t="shared" si="10"/>
        <v>0</v>
      </c>
      <c r="T19" s="26">
        <f t="shared" si="10"/>
        <v>17636.867310000001</v>
      </c>
      <c r="U19" s="26">
        <f t="shared" si="10"/>
        <v>0</v>
      </c>
      <c r="V19" s="26">
        <f t="shared" si="10"/>
        <v>16766.265780000002</v>
      </c>
      <c r="W19" s="26">
        <f t="shared" si="10"/>
        <v>0</v>
      </c>
      <c r="X19" s="26">
        <f t="shared" si="10"/>
        <v>12749.46845</v>
      </c>
      <c r="Y19" s="26">
        <f t="shared" si="10"/>
        <v>0</v>
      </c>
      <c r="Z19" s="26">
        <f t="shared" si="10"/>
        <v>15131.99</v>
      </c>
      <c r="AA19" s="26">
        <f t="shared" si="10"/>
        <v>0</v>
      </c>
      <c r="AB19" s="26">
        <f t="shared" si="10"/>
        <v>14768.56972</v>
      </c>
      <c r="AC19" s="26">
        <f t="shared" si="10"/>
        <v>0</v>
      </c>
      <c r="AD19" s="26">
        <f t="shared" si="10"/>
        <v>12679.98717</v>
      </c>
      <c r="AE19" s="26">
        <f t="shared" si="10"/>
        <v>0</v>
      </c>
      <c r="AF19" s="23"/>
      <c r="AG19" s="24">
        <f t="shared" si="3"/>
        <v>2.9103830456733704E-11</v>
      </c>
    </row>
    <row r="20" spans="1:33" x14ac:dyDescent="0.3">
      <c r="A20" s="28" t="s">
        <v>28</v>
      </c>
      <c r="B20" s="29">
        <f>B26+B32+B38+B44+B50</f>
        <v>0</v>
      </c>
      <c r="C20" s="29">
        <f t="shared" ref="C20:E20" si="11">C26+C32+C38+C44+C50</f>
        <v>0</v>
      </c>
      <c r="D20" s="29">
        <f t="shared" si="11"/>
        <v>0</v>
      </c>
      <c r="E20" s="29">
        <f t="shared" si="11"/>
        <v>0</v>
      </c>
      <c r="F20" s="29">
        <f t="shared" si="8"/>
        <v>0</v>
      </c>
      <c r="G20" s="29">
        <f t="shared" si="9"/>
        <v>0</v>
      </c>
      <c r="H20" s="29">
        <f t="shared" ref="H20:AE23" si="12">H26+H32+H38+H44+H50</f>
        <v>0</v>
      </c>
      <c r="I20" s="29">
        <f t="shared" si="12"/>
        <v>0</v>
      </c>
      <c r="J20" s="29">
        <f t="shared" si="12"/>
        <v>0</v>
      </c>
      <c r="K20" s="29">
        <f t="shared" si="12"/>
        <v>0</v>
      </c>
      <c r="L20" s="29">
        <f t="shared" si="12"/>
        <v>0</v>
      </c>
      <c r="M20" s="29">
        <f t="shared" si="12"/>
        <v>0</v>
      </c>
      <c r="N20" s="29">
        <f t="shared" si="12"/>
        <v>0</v>
      </c>
      <c r="O20" s="29">
        <f t="shared" si="12"/>
        <v>0</v>
      </c>
      <c r="P20" s="29">
        <f t="shared" si="12"/>
        <v>0</v>
      </c>
      <c r="Q20" s="29">
        <f t="shared" si="12"/>
        <v>0</v>
      </c>
      <c r="R20" s="29">
        <f t="shared" si="12"/>
        <v>0</v>
      </c>
      <c r="S20" s="29">
        <f t="shared" si="12"/>
        <v>0</v>
      </c>
      <c r="T20" s="29">
        <f t="shared" si="12"/>
        <v>0</v>
      </c>
      <c r="U20" s="29">
        <f t="shared" si="12"/>
        <v>0</v>
      </c>
      <c r="V20" s="29">
        <f t="shared" si="12"/>
        <v>0</v>
      </c>
      <c r="W20" s="29">
        <f t="shared" si="12"/>
        <v>0</v>
      </c>
      <c r="X20" s="29">
        <f t="shared" si="12"/>
        <v>0</v>
      </c>
      <c r="Y20" s="29">
        <f t="shared" si="12"/>
        <v>0</v>
      </c>
      <c r="Z20" s="29">
        <f t="shared" si="12"/>
        <v>0</v>
      </c>
      <c r="AA20" s="29">
        <f t="shared" si="12"/>
        <v>0</v>
      </c>
      <c r="AB20" s="29">
        <f t="shared" si="12"/>
        <v>0</v>
      </c>
      <c r="AC20" s="29">
        <f t="shared" si="12"/>
        <v>0</v>
      </c>
      <c r="AD20" s="29">
        <f t="shared" si="12"/>
        <v>0</v>
      </c>
      <c r="AE20" s="29">
        <f t="shared" si="12"/>
        <v>0</v>
      </c>
      <c r="AF20" s="23"/>
      <c r="AG20" s="24">
        <f t="shared" si="3"/>
        <v>0</v>
      </c>
    </row>
    <row r="21" spans="1:33" x14ac:dyDescent="0.3">
      <c r="A21" s="28" t="s">
        <v>29</v>
      </c>
      <c r="B21" s="29">
        <f t="shared" ref="B21:E23" si="13">B27+B33+B39+B45+B51</f>
        <v>1741.2</v>
      </c>
      <c r="C21" s="29">
        <f t="shared" si="13"/>
        <v>0</v>
      </c>
      <c r="D21" s="29">
        <f t="shared" si="13"/>
        <v>0</v>
      </c>
      <c r="E21" s="29">
        <f t="shared" si="13"/>
        <v>0</v>
      </c>
      <c r="F21" s="29">
        <f t="shared" si="8"/>
        <v>0</v>
      </c>
      <c r="G21" s="29">
        <f t="shared" si="9"/>
        <v>0</v>
      </c>
      <c r="H21" s="29">
        <f t="shared" si="12"/>
        <v>0</v>
      </c>
      <c r="I21" s="29">
        <f t="shared" si="12"/>
        <v>0</v>
      </c>
      <c r="J21" s="29">
        <f t="shared" si="12"/>
        <v>0</v>
      </c>
      <c r="K21" s="29">
        <f t="shared" si="12"/>
        <v>0</v>
      </c>
      <c r="L21" s="29">
        <f t="shared" si="12"/>
        <v>1741.2</v>
      </c>
      <c r="M21" s="29">
        <f t="shared" si="12"/>
        <v>0</v>
      </c>
      <c r="N21" s="29">
        <f t="shared" si="12"/>
        <v>0</v>
      </c>
      <c r="O21" s="29">
        <f t="shared" si="12"/>
        <v>0</v>
      </c>
      <c r="P21" s="29">
        <f t="shared" si="12"/>
        <v>0</v>
      </c>
      <c r="Q21" s="29">
        <f t="shared" si="12"/>
        <v>0</v>
      </c>
      <c r="R21" s="29">
        <f t="shared" si="12"/>
        <v>0</v>
      </c>
      <c r="S21" s="29">
        <f t="shared" si="12"/>
        <v>0</v>
      </c>
      <c r="T21" s="29">
        <f t="shared" si="12"/>
        <v>0</v>
      </c>
      <c r="U21" s="29">
        <f t="shared" si="12"/>
        <v>0</v>
      </c>
      <c r="V21" s="29">
        <f t="shared" si="12"/>
        <v>0</v>
      </c>
      <c r="W21" s="29">
        <f t="shared" si="12"/>
        <v>0</v>
      </c>
      <c r="X21" s="29">
        <f t="shared" si="12"/>
        <v>0</v>
      </c>
      <c r="Y21" s="29">
        <f t="shared" si="12"/>
        <v>0</v>
      </c>
      <c r="Z21" s="29">
        <f t="shared" si="12"/>
        <v>0</v>
      </c>
      <c r="AA21" s="29">
        <f t="shared" si="12"/>
        <v>0</v>
      </c>
      <c r="AB21" s="29">
        <f t="shared" si="12"/>
        <v>0</v>
      </c>
      <c r="AC21" s="29">
        <f t="shared" si="12"/>
        <v>0</v>
      </c>
      <c r="AD21" s="29">
        <f t="shared" si="12"/>
        <v>0</v>
      </c>
      <c r="AE21" s="29">
        <f t="shared" si="12"/>
        <v>0</v>
      </c>
      <c r="AF21" s="23"/>
      <c r="AG21" s="24">
        <f t="shared" si="3"/>
        <v>0</v>
      </c>
    </row>
    <row r="22" spans="1:33" x14ac:dyDescent="0.3">
      <c r="A22" s="28" t="s">
        <v>30</v>
      </c>
      <c r="B22" s="29">
        <f t="shared" si="13"/>
        <v>248636.80000000002</v>
      </c>
      <c r="C22" s="29">
        <f t="shared" si="13"/>
        <v>38540.860939999999</v>
      </c>
      <c r="D22" s="29">
        <f t="shared" si="13"/>
        <v>7563.5999999999995</v>
      </c>
      <c r="E22" s="29">
        <f t="shared" si="13"/>
        <v>7563.5999999999995</v>
      </c>
      <c r="F22" s="29">
        <f t="shared" si="8"/>
        <v>3.0420275679223665</v>
      </c>
      <c r="G22" s="29">
        <f t="shared" si="9"/>
        <v>19.624885940599331</v>
      </c>
      <c r="H22" s="29">
        <f t="shared" si="12"/>
        <v>38540.860939999999</v>
      </c>
      <c r="I22" s="29">
        <f t="shared" si="12"/>
        <v>7563.5999999999995</v>
      </c>
      <c r="J22" s="29">
        <f t="shared" si="12"/>
        <v>26110.393010000003</v>
      </c>
      <c r="K22" s="29">
        <f t="shared" si="12"/>
        <v>0</v>
      </c>
      <c r="L22" s="29">
        <f t="shared" si="12"/>
        <v>24963.844189999996</v>
      </c>
      <c r="M22" s="29">
        <f t="shared" si="12"/>
        <v>0</v>
      </c>
      <c r="N22" s="29">
        <f t="shared" si="12"/>
        <v>27566.97034</v>
      </c>
      <c r="O22" s="29">
        <f t="shared" si="12"/>
        <v>0</v>
      </c>
      <c r="P22" s="29">
        <f t="shared" si="12"/>
        <v>21914.311460000001</v>
      </c>
      <c r="Q22" s="29">
        <f t="shared" si="12"/>
        <v>0</v>
      </c>
      <c r="R22" s="29">
        <f t="shared" si="12"/>
        <v>19807.271629999999</v>
      </c>
      <c r="S22" s="29">
        <f t="shared" si="12"/>
        <v>0</v>
      </c>
      <c r="T22" s="29">
        <f t="shared" si="12"/>
        <v>17636.867310000001</v>
      </c>
      <c r="U22" s="29">
        <f t="shared" si="12"/>
        <v>0</v>
      </c>
      <c r="V22" s="29">
        <f t="shared" si="12"/>
        <v>16766.265780000002</v>
      </c>
      <c r="W22" s="29">
        <f t="shared" si="12"/>
        <v>0</v>
      </c>
      <c r="X22" s="29">
        <f t="shared" si="12"/>
        <v>12749.46845</v>
      </c>
      <c r="Y22" s="29">
        <f t="shared" si="12"/>
        <v>0</v>
      </c>
      <c r="Z22" s="29">
        <f t="shared" si="12"/>
        <v>15131.99</v>
      </c>
      <c r="AA22" s="29">
        <f t="shared" si="12"/>
        <v>0</v>
      </c>
      <c r="AB22" s="29">
        <f t="shared" si="12"/>
        <v>14768.56972</v>
      </c>
      <c r="AC22" s="29">
        <f t="shared" si="12"/>
        <v>0</v>
      </c>
      <c r="AD22" s="29">
        <f t="shared" si="12"/>
        <v>12679.98717</v>
      </c>
      <c r="AE22" s="29">
        <f t="shared" si="12"/>
        <v>0</v>
      </c>
      <c r="AF22" s="23"/>
      <c r="AG22" s="24">
        <f t="shared" si="3"/>
        <v>0</v>
      </c>
    </row>
    <row r="23" spans="1:33" x14ac:dyDescent="0.3">
      <c r="A23" s="28" t="s">
        <v>31</v>
      </c>
      <c r="B23" s="29">
        <f t="shared" si="13"/>
        <v>0</v>
      </c>
      <c r="C23" s="29">
        <f t="shared" si="13"/>
        <v>0</v>
      </c>
      <c r="D23" s="29">
        <f t="shared" si="13"/>
        <v>0</v>
      </c>
      <c r="E23" s="29">
        <f t="shared" si="13"/>
        <v>0</v>
      </c>
      <c r="F23" s="29">
        <f t="shared" si="8"/>
        <v>0</v>
      </c>
      <c r="G23" s="29">
        <f t="shared" si="9"/>
        <v>0</v>
      </c>
      <c r="H23" s="29">
        <f t="shared" si="12"/>
        <v>0</v>
      </c>
      <c r="I23" s="29">
        <f t="shared" si="12"/>
        <v>0</v>
      </c>
      <c r="J23" s="29">
        <f t="shared" si="12"/>
        <v>0</v>
      </c>
      <c r="K23" s="29">
        <f t="shared" si="12"/>
        <v>0</v>
      </c>
      <c r="L23" s="29">
        <f t="shared" si="12"/>
        <v>0</v>
      </c>
      <c r="M23" s="29">
        <f t="shared" si="12"/>
        <v>0</v>
      </c>
      <c r="N23" s="29">
        <f t="shared" si="12"/>
        <v>0</v>
      </c>
      <c r="O23" s="29">
        <f t="shared" si="12"/>
        <v>0</v>
      </c>
      <c r="P23" s="29">
        <f t="shared" si="12"/>
        <v>0</v>
      </c>
      <c r="Q23" s="29">
        <f t="shared" si="12"/>
        <v>0</v>
      </c>
      <c r="R23" s="29">
        <f t="shared" si="12"/>
        <v>0</v>
      </c>
      <c r="S23" s="29">
        <f t="shared" si="12"/>
        <v>0</v>
      </c>
      <c r="T23" s="29">
        <f t="shared" si="12"/>
        <v>0</v>
      </c>
      <c r="U23" s="29">
        <f t="shared" si="12"/>
        <v>0</v>
      </c>
      <c r="V23" s="29">
        <f t="shared" si="12"/>
        <v>0</v>
      </c>
      <c r="W23" s="29">
        <f t="shared" si="12"/>
        <v>0</v>
      </c>
      <c r="X23" s="29">
        <f t="shared" si="12"/>
        <v>0</v>
      </c>
      <c r="Y23" s="29">
        <f t="shared" si="12"/>
        <v>0</v>
      </c>
      <c r="Z23" s="29">
        <f t="shared" si="12"/>
        <v>0</v>
      </c>
      <c r="AA23" s="29">
        <f t="shared" si="12"/>
        <v>0</v>
      </c>
      <c r="AB23" s="29">
        <f t="shared" si="12"/>
        <v>0</v>
      </c>
      <c r="AC23" s="29">
        <f t="shared" si="12"/>
        <v>0</v>
      </c>
      <c r="AD23" s="29">
        <f t="shared" si="12"/>
        <v>0</v>
      </c>
      <c r="AE23" s="29">
        <f t="shared" si="12"/>
        <v>0</v>
      </c>
      <c r="AF23" s="23"/>
      <c r="AG23" s="24">
        <f t="shared" si="3"/>
        <v>0</v>
      </c>
    </row>
    <row r="24" spans="1:33" ht="190.5" customHeight="1" x14ac:dyDescent="0.3">
      <c r="A24" s="30" t="s">
        <v>34</v>
      </c>
      <c r="B24" s="31"/>
      <c r="C24" s="32"/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4" t="s">
        <v>35</v>
      </c>
      <c r="AG24" s="24">
        <f t="shared" si="3"/>
        <v>0</v>
      </c>
    </row>
    <row r="25" spans="1:33" x14ac:dyDescent="0.3">
      <c r="A25" s="35" t="s">
        <v>27</v>
      </c>
      <c r="B25" s="36">
        <f>B27+B28+B26+B29</f>
        <v>2516.5</v>
      </c>
      <c r="C25" s="36">
        <f>C27+C28+C26+C29</f>
        <v>130.49279999999999</v>
      </c>
      <c r="D25" s="37">
        <f>D27+D28+D26+D29</f>
        <v>28.4</v>
      </c>
      <c r="E25" s="36">
        <f>E27+E28+E26+E29</f>
        <v>28.4</v>
      </c>
      <c r="F25" s="36">
        <f>IFERROR(E25/B25*100,0)</f>
        <v>1.1285515597059406</v>
      </c>
      <c r="G25" s="36">
        <f>IFERROR(E25/C25*100,0)</f>
        <v>21.763652860540965</v>
      </c>
      <c r="H25" s="36">
        <f t="shared" ref="H25:AE25" si="14">H27+H28+H26+H29</f>
        <v>130.49279999999999</v>
      </c>
      <c r="I25" s="36">
        <f t="shared" si="14"/>
        <v>28.4</v>
      </c>
      <c r="J25" s="36">
        <f t="shared" si="14"/>
        <v>1130.4317000000001</v>
      </c>
      <c r="K25" s="36">
        <f t="shared" si="14"/>
        <v>0</v>
      </c>
      <c r="L25" s="36">
        <f t="shared" si="14"/>
        <v>242.60720000000001</v>
      </c>
      <c r="M25" s="36">
        <f t="shared" si="14"/>
        <v>0</v>
      </c>
      <c r="N25" s="36">
        <f t="shared" si="14"/>
        <v>169.04730000000001</v>
      </c>
      <c r="O25" s="36">
        <f t="shared" si="14"/>
        <v>0</v>
      </c>
      <c r="P25" s="36">
        <f t="shared" si="14"/>
        <v>94.354600000000005</v>
      </c>
      <c r="Q25" s="36">
        <f t="shared" si="14"/>
        <v>0</v>
      </c>
      <c r="R25" s="36">
        <f t="shared" si="14"/>
        <v>0</v>
      </c>
      <c r="S25" s="36">
        <f t="shared" si="14"/>
        <v>0</v>
      </c>
      <c r="T25" s="36">
        <f t="shared" si="14"/>
        <v>0</v>
      </c>
      <c r="U25" s="36">
        <f t="shared" si="14"/>
        <v>0</v>
      </c>
      <c r="V25" s="36">
        <f t="shared" si="14"/>
        <v>0</v>
      </c>
      <c r="W25" s="36">
        <f t="shared" si="14"/>
        <v>0</v>
      </c>
      <c r="X25" s="36">
        <f t="shared" si="14"/>
        <v>164.81460000000001</v>
      </c>
      <c r="Y25" s="36">
        <f t="shared" si="14"/>
        <v>0</v>
      </c>
      <c r="Z25" s="36">
        <f t="shared" si="14"/>
        <v>292.48169999999999</v>
      </c>
      <c r="AA25" s="36">
        <f t="shared" si="14"/>
        <v>0</v>
      </c>
      <c r="AB25" s="36">
        <f t="shared" si="14"/>
        <v>275.75209999999998</v>
      </c>
      <c r="AC25" s="36">
        <f t="shared" si="14"/>
        <v>0</v>
      </c>
      <c r="AD25" s="36">
        <f t="shared" si="14"/>
        <v>16.518000000000001</v>
      </c>
      <c r="AE25" s="36">
        <f t="shared" si="14"/>
        <v>0</v>
      </c>
      <c r="AF25" s="38"/>
      <c r="AG25" s="24">
        <f t="shared" si="3"/>
        <v>-1.9895196601282805E-13</v>
      </c>
    </row>
    <row r="26" spans="1:33" x14ac:dyDescent="0.3">
      <c r="A26" s="39" t="s">
        <v>28</v>
      </c>
      <c r="B26" s="40">
        <f t="shared" ref="B26:B28" si="15">J26+L26+N26+P26+R26+T26+V26+X26+Z26+AB26+AD26+H26</f>
        <v>0</v>
      </c>
      <c r="C26" s="41">
        <f>SUM(H26)</f>
        <v>0</v>
      </c>
      <c r="D26" s="42">
        <f>E26</f>
        <v>0</v>
      </c>
      <c r="E26" s="41">
        <f>SUM(I26,K26,M26,O26,Q26,S26,U26,W26,Y26,AA26,AC26,AE26)</f>
        <v>0</v>
      </c>
      <c r="F26" s="40">
        <f>IFERROR(E26/B26*100,0)</f>
        <v>0</v>
      </c>
      <c r="G26" s="40">
        <f>IFERROR(E26/C26*100,0)</f>
        <v>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8"/>
      <c r="AG26" s="24">
        <f t="shared" si="3"/>
        <v>0</v>
      </c>
    </row>
    <row r="27" spans="1:33" x14ac:dyDescent="0.3">
      <c r="A27" s="39" t="s">
        <v>29</v>
      </c>
      <c r="B27" s="40">
        <f t="shared" si="15"/>
        <v>0</v>
      </c>
      <c r="C27" s="41">
        <f>SUM(H27)</f>
        <v>0</v>
      </c>
      <c r="D27" s="42">
        <f>E27</f>
        <v>0</v>
      </c>
      <c r="E27" s="41">
        <f>SUM(I27,K27,M27,O27,Q27,S27,U27,W27,Y27,AA27,AC27,AE27)</f>
        <v>0</v>
      </c>
      <c r="F27" s="40">
        <f>IFERROR(E27/B27*100,0)</f>
        <v>0</v>
      </c>
      <c r="G27" s="40">
        <f>IFERROR(E27/C27*100,0)</f>
        <v>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8"/>
      <c r="AG27" s="24">
        <f t="shared" si="3"/>
        <v>0</v>
      </c>
    </row>
    <row r="28" spans="1:33" x14ac:dyDescent="0.3">
      <c r="A28" s="39" t="s">
        <v>30</v>
      </c>
      <c r="B28" s="40">
        <f t="shared" si="15"/>
        <v>2516.5</v>
      </c>
      <c r="C28" s="41">
        <f>SUM(H28)</f>
        <v>130.49279999999999</v>
      </c>
      <c r="D28" s="42">
        <f>E28</f>
        <v>28.4</v>
      </c>
      <c r="E28" s="41">
        <f>SUM(I28,K28,M28,O28,Q28,S28,U28,W28,Y28,AA28,AC28,AE28)</f>
        <v>28.4</v>
      </c>
      <c r="F28" s="40">
        <f>IFERROR(E28/B28*100,0)</f>
        <v>1.1285515597059406</v>
      </c>
      <c r="G28" s="40">
        <f>IFERROR(E28/C28*100,0)</f>
        <v>21.763652860540965</v>
      </c>
      <c r="H28" s="33">
        <v>130.49279999999999</v>
      </c>
      <c r="I28" s="33">
        <v>28.4</v>
      </c>
      <c r="J28" s="33">
        <v>1130.4317000000001</v>
      </c>
      <c r="K28" s="33"/>
      <c r="L28" s="33">
        <v>242.60720000000001</v>
      </c>
      <c r="M28" s="33"/>
      <c r="N28" s="33">
        <v>169.04730000000001</v>
      </c>
      <c r="O28" s="33"/>
      <c r="P28" s="33">
        <v>94.354600000000005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164.81460000000001</v>
      </c>
      <c r="Y28" s="33"/>
      <c r="Z28" s="33">
        <v>292.48169999999999</v>
      </c>
      <c r="AA28" s="33"/>
      <c r="AB28" s="33">
        <v>275.75209999999998</v>
      </c>
      <c r="AC28" s="33"/>
      <c r="AD28" s="33">
        <v>16.518000000000001</v>
      </c>
      <c r="AE28" s="33"/>
      <c r="AF28" s="38"/>
      <c r="AG28" s="24">
        <f t="shared" si="3"/>
        <v>-1.9895196601282805E-13</v>
      </c>
    </row>
    <row r="29" spans="1:33" x14ac:dyDescent="0.3">
      <c r="A29" s="39" t="s">
        <v>31</v>
      </c>
      <c r="B29" s="40"/>
      <c r="C29" s="41"/>
      <c r="D29" s="42"/>
      <c r="E29" s="41"/>
      <c r="F29" s="40"/>
      <c r="G29" s="40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8"/>
      <c r="AG29" s="24">
        <f t="shared" si="3"/>
        <v>0</v>
      </c>
    </row>
    <row r="30" spans="1:33" ht="294.75" customHeight="1" x14ac:dyDescent="0.3">
      <c r="A30" s="43" t="s">
        <v>36</v>
      </c>
      <c r="B30" s="36"/>
      <c r="C30" s="44"/>
      <c r="D30" s="44"/>
      <c r="E30" s="44"/>
      <c r="F30" s="44"/>
      <c r="G30" s="44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45" t="s">
        <v>37</v>
      </c>
      <c r="AG30" s="24">
        <f t="shared" si="3"/>
        <v>0</v>
      </c>
    </row>
    <row r="31" spans="1:33" x14ac:dyDescent="0.3">
      <c r="A31" s="35" t="s">
        <v>27</v>
      </c>
      <c r="B31" s="36">
        <f>B33+B34+B32+B35</f>
        <v>244971.80000000002</v>
      </c>
      <c r="C31" s="36">
        <f>C33+C34+C32+C35</f>
        <v>38397.546340000001</v>
      </c>
      <c r="D31" s="36">
        <f>D33+D34+D32+D35</f>
        <v>7535.2</v>
      </c>
      <c r="E31" s="36">
        <f>E33+E34+E32+E35</f>
        <v>7535.2</v>
      </c>
      <c r="F31" s="36">
        <f>IFERROR(E31/B31*100,0)</f>
        <v>3.0759458843834264</v>
      </c>
      <c r="G31" s="36">
        <f>IFERROR(E31/C31*100,0)</f>
        <v>19.624170600063398</v>
      </c>
      <c r="H31" s="36">
        <f t="shared" ref="H31:AE31" si="16">H33+H34+H32+H35</f>
        <v>38397.546340000001</v>
      </c>
      <c r="I31" s="36">
        <f t="shared" si="16"/>
        <v>7535.2</v>
      </c>
      <c r="J31" s="36">
        <f t="shared" si="16"/>
        <v>24967.139510000001</v>
      </c>
      <c r="K31" s="36">
        <f t="shared" si="16"/>
        <v>0</v>
      </c>
      <c r="L31" s="36">
        <f t="shared" si="16"/>
        <v>24192.706569999998</v>
      </c>
      <c r="M31" s="36">
        <f t="shared" si="16"/>
        <v>0</v>
      </c>
      <c r="N31" s="36">
        <f t="shared" si="16"/>
        <v>27385.10124</v>
      </c>
      <c r="O31" s="36">
        <f t="shared" si="16"/>
        <v>0</v>
      </c>
      <c r="P31" s="36">
        <f t="shared" si="16"/>
        <v>21386.740880000001</v>
      </c>
      <c r="Q31" s="36">
        <f t="shared" si="16"/>
        <v>0</v>
      </c>
      <c r="R31" s="36">
        <f t="shared" si="16"/>
        <v>19788.249830000001</v>
      </c>
      <c r="S31" s="36">
        <f t="shared" si="16"/>
        <v>0</v>
      </c>
      <c r="T31" s="36">
        <f t="shared" si="16"/>
        <v>17624.04551</v>
      </c>
      <c r="U31" s="36">
        <f t="shared" si="16"/>
        <v>0</v>
      </c>
      <c r="V31" s="36">
        <f t="shared" si="16"/>
        <v>16753.44398</v>
      </c>
      <c r="W31" s="36">
        <f t="shared" si="16"/>
        <v>0</v>
      </c>
      <c r="X31" s="36">
        <f t="shared" si="16"/>
        <v>12571.832050000001</v>
      </c>
      <c r="Y31" s="36">
        <f t="shared" si="16"/>
        <v>0</v>
      </c>
      <c r="Z31" s="36">
        <f t="shared" si="16"/>
        <v>14826.6865</v>
      </c>
      <c r="AA31" s="36">
        <f t="shared" si="16"/>
        <v>0</v>
      </c>
      <c r="AB31" s="36">
        <f t="shared" si="16"/>
        <v>14427.66022</v>
      </c>
      <c r="AC31" s="36">
        <f t="shared" si="16"/>
        <v>0</v>
      </c>
      <c r="AD31" s="36">
        <f t="shared" si="16"/>
        <v>12650.647370000001</v>
      </c>
      <c r="AE31" s="36">
        <f t="shared" si="16"/>
        <v>0</v>
      </c>
      <c r="AF31" s="38"/>
      <c r="AG31" s="24">
        <f t="shared" si="3"/>
        <v>0</v>
      </c>
    </row>
    <row r="32" spans="1:33" x14ac:dyDescent="0.3">
      <c r="A32" s="39" t="s">
        <v>28</v>
      </c>
      <c r="B32" s="40"/>
      <c r="C32" s="41"/>
      <c r="D32" s="42"/>
      <c r="E32" s="41"/>
      <c r="F32" s="40"/>
      <c r="G32" s="40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8"/>
      <c r="AG32" s="24">
        <f t="shared" si="3"/>
        <v>0</v>
      </c>
    </row>
    <row r="33" spans="1:33" x14ac:dyDescent="0.3">
      <c r="A33" s="39" t="s">
        <v>29</v>
      </c>
      <c r="B33" s="40"/>
      <c r="C33" s="41"/>
      <c r="D33" s="42"/>
      <c r="E33" s="41"/>
      <c r="F33" s="40"/>
      <c r="G33" s="40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8"/>
      <c r="AG33" s="24">
        <f t="shared" si="3"/>
        <v>0</v>
      </c>
    </row>
    <row r="34" spans="1:33" x14ac:dyDescent="0.3">
      <c r="A34" s="39" t="s">
        <v>30</v>
      </c>
      <c r="B34" s="40">
        <f>J34+L34+N34+P34+R34+T34+V34+X34+Z34+AB34+AD34+H34</f>
        <v>244971.80000000002</v>
      </c>
      <c r="C34" s="41">
        <f>SUM(H34)</f>
        <v>38397.546340000001</v>
      </c>
      <c r="D34" s="42">
        <f>E34</f>
        <v>7535.2</v>
      </c>
      <c r="E34" s="41">
        <f>SUM(I34,K34,M34,O34,Q34,S34,U34,W34,Y34,AA34,AC34,AE34)</f>
        <v>7535.2</v>
      </c>
      <c r="F34" s="40">
        <f>IFERROR(E34/B34*100,0)</f>
        <v>3.0759458843834264</v>
      </c>
      <c r="G34" s="40">
        <f>IFERROR(E34/C34*100,0)</f>
        <v>19.624170600063398</v>
      </c>
      <c r="H34" s="46">
        <v>38397.546340000001</v>
      </c>
      <c r="I34" s="33">
        <v>7535.2</v>
      </c>
      <c r="J34" s="33">
        <v>24967.139510000001</v>
      </c>
      <c r="K34" s="33"/>
      <c r="L34" s="33">
        <v>24192.706569999998</v>
      </c>
      <c r="M34" s="33"/>
      <c r="N34" s="33">
        <v>27385.10124</v>
      </c>
      <c r="O34" s="33"/>
      <c r="P34" s="33">
        <v>21386.740880000001</v>
      </c>
      <c r="Q34" s="33"/>
      <c r="R34" s="33">
        <v>19788.249830000001</v>
      </c>
      <c r="S34" s="33"/>
      <c r="T34" s="33">
        <v>17624.04551</v>
      </c>
      <c r="U34" s="33"/>
      <c r="V34" s="33">
        <v>16753.44398</v>
      </c>
      <c r="W34" s="33"/>
      <c r="X34" s="33">
        <v>12571.832050000001</v>
      </c>
      <c r="Y34" s="33"/>
      <c r="Z34" s="33">
        <v>14826.6865</v>
      </c>
      <c r="AA34" s="33"/>
      <c r="AB34" s="33">
        <v>14427.66022</v>
      </c>
      <c r="AC34" s="33"/>
      <c r="AD34" s="33">
        <v>12650.647370000001</v>
      </c>
      <c r="AE34" s="33"/>
      <c r="AF34" s="38"/>
      <c r="AG34" s="24">
        <f t="shared" si="3"/>
        <v>0</v>
      </c>
    </row>
    <row r="35" spans="1:33" x14ac:dyDescent="0.3">
      <c r="A35" s="39" t="s">
        <v>31</v>
      </c>
      <c r="B35" s="40"/>
      <c r="C35" s="41"/>
      <c r="D35" s="42"/>
      <c r="E35" s="41"/>
      <c r="F35" s="40"/>
      <c r="G35" s="40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8"/>
      <c r="AG35" s="24">
        <f t="shared" si="3"/>
        <v>0</v>
      </c>
    </row>
    <row r="36" spans="1:33" ht="146.25" x14ac:dyDescent="0.3">
      <c r="A36" s="47" t="s">
        <v>38</v>
      </c>
      <c r="B36" s="36"/>
      <c r="C36" s="44"/>
      <c r="D36" s="44"/>
      <c r="E36" s="44"/>
      <c r="F36" s="44"/>
      <c r="G36" s="44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48" t="s">
        <v>39</v>
      </c>
      <c r="AG36" s="24">
        <f t="shared" si="3"/>
        <v>0</v>
      </c>
    </row>
    <row r="37" spans="1:33" x14ac:dyDescent="0.3">
      <c r="A37" s="35" t="s">
        <v>27</v>
      </c>
      <c r="B37" s="36">
        <f>B39+B40+B38+B41</f>
        <v>385.99999999999994</v>
      </c>
      <c r="C37" s="36">
        <f>C39+C40+C38+C41</f>
        <v>12.8218</v>
      </c>
      <c r="D37" s="36">
        <f>D39+D40+D38+D41</f>
        <v>0</v>
      </c>
      <c r="E37" s="36">
        <f>E39+E40+E38+E41</f>
        <v>0</v>
      </c>
      <c r="F37" s="36">
        <f>IFERROR(E37/B37*100,0)</f>
        <v>0</v>
      </c>
      <c r="G37" s="36">
        <f>IFERROR(E37/C37*100,0)</f>
        <v>0</v>
      </c>
      <c r="H37" s="36">
        <f t="shared" ref="H37:AE37" si="17">H39+H40+H38+H41</f>
        <v>12.8218</v>
      </c>
      <c r="I37" s="36">
        <f t="shared" si="17"/>
        <v>0</v>
      </c>
      <c r="J37" s="36">
        <f t="shared" si="17"/>
        <v>12.8218</v>
      </c>
      <c r="K37" s="36">
        <f t="shared" si="17"/>
        <v>0</v>
      </c>
      <c r="L37" s="36">
        <f t="shared" si="17"/>
        <v>123.73042</v>
      </c>
      <c r="M37" s="36">
        <f t="shared" si="17"/>
        <v>0</v>
      </c>
      <c r="N37" s="36">
        <f t="shared" si="17"/>
        <v>12.8218</v>
      </c>
      <c r="O37" s="36">
        <f t="shared" si="17"/>
        <v>0</v>
      </c>
      <c r="P37" s="36">
        <f t="shared" si="17"/>
        <v>75.515979999999999</v>
      </c>
      <c r="Q37" s="36">
        <f t="shared" si="17"/>
        <v>0</v>
      </c>
      <c r="R37" s="36">
        <f t="shared" si="17"/>
        <v>19.021799999999999</v>
      </c>
      <c r="S37" s="36">
        <f t="shared" si="17"/>
        <v>0</v>
      </c>
      <c r="T37" s="36">
        <f t="shared" si="17"/>
        <v>12.8218</v>
      </c>
      <c r="U37" s="36">
        <f t="shared" si="17"/>
        <v>0</v>
      </c>
      <c r="V37" s="36">
        <f t="shared" si="17"/>
        <v>12.8218</v>
      </c>
      <c r="W37" s="36">
        <f t="shared" si="17"/>
        <v>0</v>
      </c>
      <c r="X37" s="36">
        <f t="shared" si="17"/>
        <v>12.8218</v>
      </c>
      <c r="Y37" s="36">
        <f t="shared" si="17"/>
        <v>0</v>
      </c>
      <c r="Z37" s="36">
        <f t="shared" si="17"/>
        <v>12.8218</v>
      </c>
      <c r="AA37" s="36">
        <f t="shared" si="17"/>
        <v>0</v>
      </c>
      <c r="AB37" s="36">
        <f t="shared" si="17"/>
        <v>65.157399999999996</v>
      </c>
      <c r="AC37" s="36">
        <f t="shared" si="17"/>
        <v>0</v>
      </c>
      <c r="AD37" s="36">
        <f t="shared" si="17"/>
        <v>12.8218</v>
      </c>
      <c r="AE37" s="36">
        <f t="shared" si="17"/>
        <v>0</v>
      </c>
      <c r="AF37" s="38"/>
      <c r="AG37" s="24">
        <f t="shared" si="3"/>
        <v>0</v>
      </c>
    </row>
    <row r="38" spans="1:33" x14ac:dyDescent="0.3">
      <c r="A38" s="39" t="s">
        <v>28</v>
      </c>
      <c r="B38" s="40"/>
      <c r="C38" s="41"/>
      <c r="D38" s="42"/>
      <c r="E38" s="41"/>
      <c r="F38" s="40"/>
      <c r="G38" s="40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8"/>
      <c r="AG38" s="24">
        <f t="shared" si="3"/>
        <v>0</v>
      </c>
    </row>
    <row r="39" spans="1:33" x14ac:dyDescent="0.3">
      <c r="A39" s="39" t="s">
        <v>29</v>
      </c>
      <c r="B39" s="40"/>
      <c r="C39" s="41"/>
      <c r="D39" s="42"/>
      <c r="E39" s="41"/>
      <c r="F39" s="40"/>
      <c r="G39" s="40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8"/>
      <c r="AG39" s="24">
        <f t="shared" si="3"/>
        <v>0</v>
      </c>
    </row>
    <row r="40" spans="1:33" x14ac:dyDescent="0.3">
      <c r="A40" s="39" t="s">
        <v>30</v>
      </c>
      <c r="B40" s="40">
        <f>J40+L40+N40+P40+R40+T40+V40+X40+Z40+AB40+AD40+H40</f>
        <v>385.99999999999994</v>
      </c>
      <c r="C40" s="41">
        <f>SUM(H40)</f>
        <v>12.8218</v>
      </c>
      <c r="D40" s="42">
        <f>E40</f>
        <v>0</v>
      </c>
      <c r="E40" s="41">
        <f>SUM(I40,K40,M40,O40,Q40,S40,U40,W40,Y40,AA40,AC40,AE40)</f>
        <v>0</v>
      </c>
      <c r="F40" s="40">
        <f>IFERROR(E40/B40*100,0)</f>
        <v>0</v>
      </c>
      <c r="G40" s="40">
        <f>IFERROR(E40/C40*100,0)</f>
        <v>0</v>
      </c>
      <c r="H40" s="33">
        <v>12.8218</v>
      </c>
      <c r="I40" s="33"/>
      <c r="J40" s="33">
        <v>12.8218</v>
      </c>
      <c r="K40" s="33"/>
      <c r="L40" s="33">
        <v>123.73042</v>
      </c>
      <c r="M40" s="33"/>
      <c r="N40" s="33">
        <v>12.8218</v>
      </c>
      <c r="O40" s="33"/>
      <c r="P40" s="33">
        <v>75.515979999999999</v>
      </c>
      <c r="Q40" s="33"/>
      <c r="R40" s="33">
        <v>19.021799999999999</v>
      </c>
      <c r="S40" s="33"/>
      <c r="T40" s="33">
        <v>12.8218</v>
      </c>
      <c r="U40" s="33"/>
      <c r="V40" s="33">
        <v>12.8218</v>
      </c>
      <c r="W40" s="33"/>
      <c r="X40" s="33">
        <v>12.8218</v>
      </c>
      <c r="Y40" s="33"/>
      <c r="Z40" s="33">
        <v>12.8218</v>
      </c>
      <c r="AA40" s="33"/>
      <c r="AB40" s="33">
        <v>65.157399999999996</v>
      </c>
      <c r="AC40" s="33"/>
      <c r="AD40" s="33">
        <v>12.8218</v>
      </c>
      <c r="AE40" s="33"/>
      <c r="AF40" s="38"/>
      <c r="AG40" s="24">
        <f t="shared" si="3"/>
        <v>0</v>
      </c>
    </row>
    <row r="41" spans="1:33" x14ac:dyDescent="0.3">
      <c r="A41" s="39" t="s">
        <v>31</v>
      </c>
      <c r="B41" s="40"/>
      <c r="C41" s="41"/>
      <c r="D41" s="42"/>
      <c r="E41" s="41"/>
      <c r="F41" s="40"/>
      <c r="G41" s="40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8"/>
      <c r="AG41" s="24">
        <f t="shared" si="3"/>
        <v>0</v>
      </c>
    </row>
    <row r="42" spans="1:33" ht="56.25" x14ac:dyDescent="0.3">
      <c r="A42" s="49" t="s">
        <v>40</v>
      </c>
      <c r="B42" s="40"/>
      <c r="C42" s="50"/>
      <c r="D42" s="50"/>
      <c r="E42" s="50"/>
      <c r="F42" s="50"/>
      <c r="G42" s="50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8"/>
      <c r="AG42" s="24">
        <f t="shared" si="3"/>
        <v>0</v>
      </c>
    </row>
    <row r="43" spans="1:33" x14ac:dyDescent="0.3">
      <c r="A43" s="51" t="s">
        <v>27</v>
      </c>
      <c r="B43" s="36">
        <f>B45+B46+B44+B47</f>
        <v>8.3000000000000007</v>
      </c>
      <c r="C43" s="36">
        <f>C45+C46+C44+C47</f>
        <v>0</v>
      </c>
      <c r="D43" s="37">
        <f>D45+D46+D44+D47</f>
        <v>0</v>
      </c>
      <c r="E43" s="36">
        <f>E45+E46+E44+E47</f>
        <v>0</v>
      </c>
      <c r="F43" s="36">
        <f>IFERROR(E43/B43*100,0)</f>
        <v>0</v>
      </c>
      <c r="G43" s="36">
        <f>IFERROR(E43/C43*100,0)</f>
        <v>0</v>
      </c>
      <c r="H43" s="36">
        <f t="shared" ref="H43:AE43" si="18">H45+H46+H44+H47</f>
        <v>0</v>
      </c>
      <c r="I43" s="36">
        <f t="shared" si="18"/>
        <v>0</v>
      </c>
      <c r="J43" s="36">
        <f t="shared" si="18"/>
        <v>0</v>
      </c>
      <c r="K43" s="36">
        <f t="shared" si="18"/>
        <v>0</v>
      </c>
      <c r="L43" s="36">
        <f t="shared" si="18"/>
        <v>0</v>
      </c>
      <c r="M43" s="36">
        <f t="shared" si="18"/>
        <v>0</v>
      </c>
      <c r="N43" s="36">
        <f t="shared" si="18"/>
        <v>0</v>
      </c>
      <c r="O43" s="36">
        <f t="shared" si="18"/>
        <v>0</v>
      </c>
      <c r="P43" s="36">
        <f t="shared" si="18"/>
        <v>8.3000000000000007</v>
      </c>
      <c r="Q43" s="36">
        <f t="shared" si="18"/>
        <v>0</v>
      </c>
      <c r="R43" s="36">
        <f t="shared" si="18"/>
        <v>0</v>
      </c>
      <c r="S43" s="36">
        <f t="shared" si="18"/>
        <v>0</v>
      </c>
      <c r="T43" s="36">
        <f t="shared" si="18"/>
        <v>0</v>
      </c>
      <c r="U43" s="36">
        <f t="shared" si="18"/>
        <v>0</v>
      </c>
      <c r="V43" s="36">
        <f t="shared" si="18"/>
        <v>0</v>
      </c>
      <c r="W43" s="36">
        <f t="shared" si="18"/>
        <v>0</v>
      </c>
      <c r="X43" s="36">
        <f t="shared" si="18"/>
        <v>0</v>
      </c>
      <c r="Y43" s="36">
        <f t="shared" si="18"/>
        <v>0</v>
      </c>
      <c r="Z43" s="36">
        <f t="shared" si="18"/>
        <v>0</v>
      </c>
      <c r="AA43" s="36">
        <f t="shared" si="18"/>
        <v>0</v>
      </c>
      <c r="AB43" s="36">
        <f t="shared" si="18"/>
        <v>0</v>
      </c>
      <c r="AC43" s="36">
        <f t="shared" si="18"/>
        <v>0</v>
      </c>
      <c r="AD43" s="36">
        <f t="shared" si="18"/>
        <v>0</v>
      </c>
      <c r="AE43" s="36">
        <f t="shared" si="18"/>
        <v>0</v>
      </c>
      <c r="AF43" s="38"/>
      <c r="AG43" s="24">
        <f t="shared" si="3"/>
        <v>0</v>
      </c>
    </row>
    <row r="44" spans="1:33" x14ac:dyDescent="0.3">
      <c r="A44" s="52" t="s">
        <v>28</v>
      </c>
      <c r="B44" s="40"/>
      <c r="C44" s="41"/>
      <c r="D44" s="42"/>
      <c r="E44" s="41"/>
      <c r="F44" s="40"/>
      <c r="G44" s="40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8"/>
      <c r="AG44" s="24">
        <f t="shared" si="3"/>
        <v>0</v>
      </c>
    </row>
    <row r="45" spans="1:33" x14ac:dyDescent="0.3">
      <c r="A45" s="52" t="s">
        <v>29</v>
      </c>
      <c r="B45" s="40">
        <f t="shared" ref="B45:B46" si="19">J45+L45+N45+P45+R45+T45+V45+X45+Z45+AB45+AD45+H45</f>
        <v>0</v>
      </c>
      <c r="C45" s="41">
        <f>SUM(H45)</f>
        <v>0</v>
      </c>
      <c r="D45" s="42">
        <f>E45</f>
        <v>0</v>
      </c>
      <c r="E45" s="41">
        <f>SUM(I45,K45,M45,O45,Q45,S45,U45,W45,Y45,AA45,AC45,AE45)</f>
        <v>0</v>
      </c>
      <c r="F45" s="40">
        <f>IFERROR(E45/B45*100,0)</f>
        <v>0</v>
      </c>
      <c r="G45" s="40">
        <f>IFERROR(E45/C45*100,0)</f>
        <v>0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8"/>
      <c r="AG45" s="24">
        <f t="shared" si="3"/>
        <v>0</v>
      </c>
    </row>
    <row r="46" spans="1:33" x14ac:dyDescent="0.3">
      <c r="A46" s="52" t="s">
        <v>30</v>
      </c>
      <c r="B46" s="40">
        <f t="shared" si="19"/>
        <v>8.3000000000000007</v>
      </c>
      <c r="C46" s="41">
        <f>SUM(H46)</f>
        <v>0</v>
      </c>
      <c r="D46" s="42">
        <f>E46</f>
        <v>0</v>
      </c>
      <c r="E46" s="41">
        <f>SUM(I46,K46,M46,O46,Q46,S46,U46,W46,Y46,AA46,AC46,AE46)</f>
        <v>0</v>
      </c>
      <c r="F46" s="40">
        <f>IFERROR(E46/B46*100,0)</f>
        <v>0</v>
      </c>
      <c r="G46" s="40">
        <f>IFERROR(E46/C46*100,0)</f>
        <v>0</v>
      </c>
      <c r="H46" s="33"/>
      <c r="I46" s="33"/>
      <c r="J46" s="33"/>
      <c r="K46" s="33"/>
      <c r="L46" s="33"/>
      <c r="M46" s="33"/>
      <c r="N46" s="33"/>
      <c r="O46" s="33"/>
      <c r="P46" s="33">
        <v>8.3000000000000007</v>
      </c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8"/>
      <c r="AG46" s="24">
        <f t="shared" si="3"/>
        <v>0</v>
      </c>
    </row>
    <row r="47" spans="1:33" x14ac:dyDescent="0.3">
      <c r="A47" s="52" t="s">
        <v>31</v>
      </c>
      <c r="B47" s="40"/>
      <c r="C47" s="41"/>
      <c r="D47" s="42"/>
      <c r="E47" s="41"/>
      <c r="F47" s="40"/>
      <c r="G47" s="40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8"/>
      <c r="AG47" s="24">
        <f t="shared" si="3"/>
        <v>0</v>
      </c>
    </row>
    <row r="48" spans="1:33" ht="56.25" x14ac:dyDescent="0.3">
      <c r="A48" s="47" t="s">
        <v>41</v>
      </c>
      <c r="B48" s="36"/>
      <c r="C48" s="44"/>
      <c r="D48" s="44"/>
      <c r="E48" s="44"/>
      <c r="F48" s="44"/>
      <c r="G48" s="44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8"/>
      <c r="AG48" s="24">
        <f t="shared" si="3"/>
        <v>0</v>
      </c>
    </row>
    <row r="49" spans="1:33" x14ac:dyDescent="0.3">
      <c r="A49" s="35" t="s">
        <v>27</v>
      </c>
      <c r="B49" s="36">
        <f>B52+B51+B50+B53</f>
        <v>2495.4</v>
      </c>
      <c r="C49" s="36">
        <f t="shared" ref="C49:E49" si="20">C52+C51+C50+C53</f>
        <v>0</v>
      </c>
      <c r="D49" s="36">
        <f t="shared" si="20"/>
        <v>0</v>
      </c>
      <c r="E49" s="36">
        <f t="shared" si="20"/>
        <v>0</v>
      </c>
      <c r="F49" s="36">
        <f>IFERROR(E49/B49*100,0)</f>
        <v>0</v>
      </c>
      <c r="G49" s="36">
        <f>IFERROR(E49/C49*100,0)</f>
        <v>0</v>
      </c>
      <c r="H49" s="36">
        <f t="shared" ref="H49:U49" si="21">H52+H51+H50+H53</f>
        <v>0</v>
      </c>
      <c r="I49" s="36">
        <f t="shared" si="21"/>
        <v>0</v>
      </c>
      <c r="J49" s="36">
        <f t="shared" si="21"/>
        <v>0</v>
      </c>
      <c r="K49" s="36">
        <f t="shared" si="21"/>
        <v>0</v>
      </c>
      <c r="L49" s="36">
        <f t="shared" si="21"/>
        <v>2146</v>
      </c>
      <c r="M49" s="36">
        <f t="shared" si="21"/>
        <v>0</v>
      </c>
      <c r="N49" s="36">
        <f t="shared" si="21"/>
        <v>0</v>
      </c>
      <c r="O49" s="36">
        <f t="shared" si="21"/>
        <v>0</v>
      </c>
      <c r="P49" s="36">
        <f t="shared" si="21"/>
        <v>349.4</v>
      </c>
      <c r="Q49" s="36">
        <f t="shared" si="21"/>
        <v>0</v>
      </c>
      <c r="R49" s="36">
        <f t="shared" si="21"/>
        <v>0</v>
      </c>
      <c r="S49" s="36">
        <f t="shared" si="21"/>
        <v>0</v>
      </c>
      <c r="T49" s="36">
        <f t="shared" si="21"/>
        <v>0</v>
      </c>
      <c r="U49" s="36">
        <f t="shared" si="21"/>
        <v>0</v>
      </c>
      <c r="V49" s="36">
        <f t="shared" ref="V49:AE49" si="22">V51+V52+V50+V53</f>
        <v>0</v>
      </c>
      <c r="W49" s="36">
        <f t="shared" si="22"/>
        <v>0</v>
      </c>
      <c r="X49" s="36">
        <f t="shared" si="22"/>
        <v>0</v>
      </c>
      <c r="Y49" s="36">
        <f t="shared" si="22"/>
        <v>0</v>
      </c>
      <c r="Z49" s="36">
        <f t="shared" si="22"/>
        <v>0</v>
      </c>
      <c r="AA49" s="36">
        <f t="shared" si="22"/>
        <v>0</v>
      </c>
      <c r="AB49" s="36">
        <f t="shared" si="22"/>
        <v>0</v>
      </c>
      <c r="AC49" s="36">
        <f t="shared" si="22"/>
        <v>0</v>
      </c>
      <c r="AD49" s="36">
        <f t="shared" si="22"/>
        <v>0</v>
      </c>
      <c r="AE49" s="36">
        <f t="shared" si="22"/>
        <v>0</v>
      </c>
      <c r="AF49" s="38"/>
      <c r="AG49" s="24">
        <f t="shared" si="3"/>
        <v>1.1368683772161603E-13</v>
      </c>
    </row>
    <row r="50" spans="1:33" x14ac:dyDescent="0.3">
      <c r="A50" s="39" t="s">
        <v>28</v>
      </c>
      <c r="B50" s="40"/>
      <c r="C50" s="41"/>
      <c r="D50" s="42"/>
      <c r="E50" s="41"/>
      <c r="F50" s="40"/>
      <c r="G50" s="40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8"/>
      <c r="AG50" s="24">
        <f t="shared" si="3"/>
        <v>0</v>
      </c>
    </row>
    <row r="51" spans="1:33" x14ac:dyDescent="0.3">
      <c r="A51" s="39" t="s">
        <v>29</v>
      </c>
      <c r="B51" s="40">
        <f t="shared" ref="B51:B52" si="23">J51+L51+N51+P51+R51+T51+V51+X51+Z51+AB51+AD51+H51</f>
        <v>1741.2</v>
      </c>
      <c r="C51" s="41">
        <f t="shared" ref="C51:C52" si="24">SUM(H51)</f>
        <v>0</v>
      </c>
      <c r="D51" s="42">
        <f t="shared" ref="D51:D52" si="25">E51</f>
        <v>0</v>
      </c>
      <c r="E51" s="41">
        <f t="shared" ref="E51:E52" si="26">SUM(I51,K51,M51,O51,Q51,S51,U51,W51,Y51,AA51,AC51,AE51)</f>
        <v>0</v>
      </c>
      <c r="F51" s="40">
        <f>IFERROR(E51/#REF!*100,0)</f>
        <v>0</v>
      </c>
      <c r="G51" s="40">
        <f>IFERROR(E51/C51*100,0)</f>
        <v>0</v>
      </c>
      <c r="H51" s="33"/>
      <c r="I51" s="33"/>
      <c r="J51" s="33"/>
      <c r="K51" s="33"/>
      <c r="L51" s="33">
        <v>1741.2</v>
      </c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8"/>
      <c r="AG51" s="24">
        <f t="shared" si="3"/>
        <v>0</v>
      </c>
    </row>
    <row r="52" spans="1:33" x14ac:dyDescent="0.3">
      <c r="A52" s="39" t="s">
        <v>30</v>
      </c>
      <c r="B52" s="40">
        <f t="shared" si="23"/>
        <v>754.2</v>
      </c>
      <c r="C52" s="41">
        <f t="shared" si="24"/>
        <v>0</v>
      </c>
      <c r="D52" s="42">
        <f t="shared" si="25"/>
        <v>0</v>
      </c>
      <c r="E52" s="41">
        <f t="shared" si="26"/>
        <v>0</v>
      </c>
      <c r="F52" s="40">
        <f>IFERROR(E52/B51*100,0)</f>
        <v>0</v>
      </c>
      <c r="G52" s="40">
        <f>IFERROR(E52/C52*100,0)</f>
        <v>0</v>
      </c>
      <c r="H52" s="33">
        <v>0</v>
      </c>
      <c r="I52" s="33"/>
      <c r="J52" s="33">
        <v>0</v>
      </c>
      <c r="K52" s="33"/>
      <c r="L52" s="33">
        <f>313.1+91.7</f>
        <v>404.8</v>
      </c>
      <c r="M52" s="33"/>
      <c r="N52" s="33">
        <v>0</v>
      </c>
      <c r="O52" s="33"/>
      <c r="P52" s="33">
        <v>349.4</v>
      </c>
      <c r="Q52" s="33"/>
      <c r="R52" s="33">
        <v>0</v>
      </c>
      <c r="S52" s="33"/>
      <c r="T52" s="33">
        <v>0</v>
      </c>
      <c r="U52" s="33"/>
      <c r="V52" s="33">
        <v>0</v>
      </c>
      <c r="W52" s="33"/>
      <c r="X52" s="33"/>
      <c r="Y52" s="33"/>
      <c r="Z52" s="33"/>
      <c r="AA52" s="33"/>
      <c r="AB52" s="33"/>
      <c r="AC52" s="33"/>
      <c r="AD52" s="33"/>
      <c r="AE52" s="33"/>
      <c r="AF52" s="38"/>
      <c r="AG52" s="24">
        <f t="shared" si="3"/>
        <v>5.6843418860808015E-14</v>
      </c>
    </row>
    <row r="53" spans="1:33" x14ac:dyDescent="0.3">
      <c r="A53" s="39" t="s">
        <v>31</v>
      </c>
      <c r="B53" s="40"/>
      <c r="C53" s="41"/>
      <c r="D53" s="42"/>
      <c r="E53" s="41"/>
      <c r="F53" s="40"/>
      <c r="G53" s="40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8"/>
      <c r="AG53" s="24">
        <f t="shared" si="3"/>
        <v>0</v>
      </c>
    </row>
    <row r="54" spans="1:33" ht="75" x14ac:dyDescent="0.3">
      <c r="A54" s="53" t="s">
        <v>42</v>
      </c>
      <c r="B54" s="26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23"/>
      <c r="AG54" s="24">
        <f t="shared" si="3"/>
        <v>0</v>
      </c>
    </row>
    <row r="55" spans="1:33" x14ac:dyDescent="0.3">
      <c r="A55" s="25" t="s">
        <v>27</v>
      </c>
      <c r="B55" s="26">
        <f>B56+B57+B58</f>
        <v>97976.88076</v>
      </c>
      <c r="C55" s="26">
        <f>C56+C57+C58</f>
        <v>4928.5648700000002</v>
      </c>
      <c r="D55" s="26">
        <f>D56+D57+D58</f>
        <v>1723.4670000000001</v>
      </c>
      <c r="E55" s="26">
        <f>E56+E57+E58</f>
        <v>1723.4670000000001</v>
      </c>
      <c r="F55" s="27">
        <f t="shared" ref="F55:F59" si="27">IFERROR(E55/B55*100,0)</f>
        <v>1.7590547756074535</v>
      </c>
      <c r="G55" s="27">
        <f t="shared" ref="G55:G59" si="28">IFERROR(E55/C55*100,0)</f>
        <v>34.968942186206839</v>
      </c>
      <c r="H55" s="26">
        <f t="shared" ref="H55:AE55" si="29">H56+H57+H58</f>
        <v>4928.5648700000002</v>
      </c>
      <c r="I55" s="26">
        <f t="shared" si="29"/>
        <v>1723.4670000000001</v>
      </c>
      <c r="J55" s="26">
        <f t="shared" si="29"/>
        <v>7980.2191999999995</v>
      </c>
      <c r="K55" s="26">
        <f t="shared" si="29"/>
        <v>0</v>
      </c>
      <c r="L55" s="26">
        <f t="shared" si="29"/>
        <v>8300.1711699999996</v>
      </c>
      <c r="M55" s="26">
        <f t="shared" si="29"/>
        <v>0</v>
      </c>
      <c r="N55" s="26">
        <f t="shared" si="29"/>
        <v>8737.9458400000003</v>
      </c>
      <c r="O55" s="26">
        <f t="shared" si="29"/>
        <v>0</v>
      </c>
      <c r="P55" s="26">
        <f t="shared" si="29"/>
        <v>8612.8829600000008</v>
      </c>
      <c r="Q55" s="26">
        <f t="shared" si="29"/>
        <v>0</v>
      </c>
      <c r="R55" s="26">
        <f t="shared" si="29"/>
        <v>8340.0191900000009</v>
      </c>
      <c r="S55" s="26">
        <f t="shared" si="29"/>
        <v>0</v>
      </c>
      <c r="T55" s="26">
        <f t="shared" si="29"/>
        <v>7980.2191899999998</v>
      </c>
      <c r="U55" s="26">
        <f t="shared" si="29"/>
        <v>0</v>
      </c>
      <c r="V55" s="26">
        <f t="shared" si="29"/>
        <v>8183.63202</v>
      </c>
      <c r="W55" s="26">
        <f t="shared" si="29"/>
        <v>0</v>
      </c>
      <c r="X55" s="26">
        <f t="shared" si="29"/>
        <v>7980.2191899999998</v>
      </c>
      <c r="Y55" s="26">
        <f t="shared" si="29"/>
        <v>0</v>
      </c>
      <c r="Z55" s="26">
        <f t="shared" si="29"/>
        <v>7989.6878100000004</v>
      </c>
      <c r="AA55" s="26">
        <f t="shared" si="29"/>
        <v>0</v>
      </c>
      <c r="AB55" s="26">
        <f t="shared" si="29"/>
        <v>8196.3011600000009</v>
      </c>
      <c r="AC55" s="26">
        <f t="shared" si="29"/>
        <v>0</v>
      </c>
      <c r="AD55" s="26">
        <f t="shared" si="29"/>
        <v>10747.01816</v>
      </c>
      <c r="AE55" s="26">
        <f t="shared" si="29"/>
        <v>0</v>
      </c>
      <c r="AF55" s="23"/>
      <c r="AG55" s="24">
        <f t="shared" si="3"/>
        <v>0</v>
      </c>
    </row>
    <row r="56" spans="1:33" x14ac:dyDescent="0.3">
      <c r="A56" s="28" t="s">
        <v>28</v>
      </c>
      <c r="B56" s="29">
        <f>B62</f>
        <v>0</v>
      </c>
      <c r="C56" s="29">
        <f t="shared" ref="C56:E56" si="30">C62</f>
        <v>0</v>
      </c>
      <c r="D56" s="29">
        <f t="shared" si="30"/>
        <v>0</v>
      </c>
      <c r="E56" s="29">
        <f t="shared" si="30"/>
        <v>0</v>
      </c>
      <c r="F56" s="29">
        <f t="shared" si="27"/>
        <v>0</v>
      </c>
      <c r="G56" s="29">
        <f t="shared" si="28"/>
        <v>0</v>
      </c>
      <c r="H56" s="29">
        <f t="shared" ref="H56:AE59" si="31">H62</f>
        <v>0</v>
      </c>
      <c r="I56" s="29">
        <f t="shared" si="31"/>
        <v>0</v>
      </c>
      <c r="J56" s="29">
        <f t="shared" si="31"/>
        <v>0</v>
      </c>
      <c r="K56" s="29">
        <f t="shared" si="31"/>
        <v>0</v>
      </c>
      <c r="L56" s="29">
        <f t="shared" si="31"/>
        <v>0</v>
      </c>
      <c r="M56" s="29">
        <f t="shared" si="31"/>
        <v>0</v>
      </c>
      <c r="N56" s="29">
        <f t="shared" si="31"/>
        <v>0</v>
      </c>
      <c r="O56" s="29">
        <f t="shared" si="31"/>
        <v>0</v>
      </c>
      <c r="P56" s="29">
        <f t="shared" si="31"/>
        <v>0</v>
      </c>
      <c r="Q56" s="29">
        <f t="shared" si="31"/>
        <v>0</v>
      </c>
      <c r="R56" s="29">
        <f t="shared" si="31"/>
        <v>0</v>
      </c>
      <c r="S56" s="29">
        <f t="shared" si="31"/>
        <v>0</v>
      </c>
      <c r="T56" s="29">
        <f t="shared" si="31"/>
        <v>0</v>
      </c>
      <c r="U56" s="29">
        <f t="shared" si="31"/>
        <v>0</v>
      </c>
      <c r="V56" s="29">
        <f t="shared" si="31"/>
        <v>0</v>
      </c>
      <c r="W56" s="29">
        <f t="shared" si="31"/>
        <v>0</v>
      </c>
      <c r="X56" s="29">
        <f t="shared" si="31"/>
        <v>0</v>
      </c>
      <c r="Y56" s="29">
        <f t="shared" si="31"/>
        <v>0</v>
      </c>
      <c r="Z56" s="29">
        <f t="shared" si="31"/>
        <v>0</v>
      </c>
      <c r="AA56" s="29">
        <f t="shared" si="31"/>
        <v>0</v>
      </c>
      <c r="AB56" s="29">
        <f t="shared" si="31"/>
        <v>0</v>
      </c>
      <c r="AC56" s="29">
        <f t="shared" si="31"/>
        <v>0</v>
      </c>
      <c r="AD56" s="29">
        <f t="shared" si="31"/>
        <v>0</v>
      </c>
      <c r="AE56" s="29">
        <f t="shared" si="31"/>
        <v>0</v>
      </c>
      <c r="AF56" s="23"/>
      <c r="AG56" s="24">
        <f t="shared" si="3"/>
        <v>0</v>
      </c>
    </row>
    <row r="57" spans="1:33" x14ac:dyDescent="0.3">
      <c r="A57" s="28" t="s">
        <v>29</v>
      </c>
      <c r="B57" s="29">
        <f t="shared" ref="B57:E59" si="32">B63</f>
        <v>0</v>
      </c>
      <c r="C57" s="29">
        <f t="shared" si="32"/>
        <v>0</v>
      </c>
      <c r="D57" s="29">
        <f t="shared" si="32"/>
        <v>0</v>
      </c>
      <c r="E57" s="29">
        <f t="shared" si="32"/>
        <v>0</v>
      </c>
      <c r="F57" s="29">
        <f t="shared" si="27"/>
        <v>0</v>
      </c>
      <c r="G57" s="29">
        <f t="shared" si="28"/>
        <v>0</v>
      </c>
      <c r="H57" s="29">
        <f t="shared" si="31"/>
        <v>0</v>
      </c>
      <c r="I57" s="29">
        <f t="shared" si="31"/>
        <v>0</v>
      </c>
      <c r="J57" s="29">
        <f t="shared" si="31"/>
        <v>0</v>
      </c>
      <c r="K57" s="29">
        <f t="shared" si="31"/>
        <v>0</v>
      </c>
      <c r="L57" s="29">
        <f t="shared" si="31"/>
        <v>0</v>
      </c>
      <c r="M57" s="29">
        <f t="shared" si="31"/>
        <v>0</v>
      </c>
      <c r="N57" s="29">
        <f t="shared" si="31"/>
        <v>0</v>
      </c>
      <c r="O57" s="29">
        <f t="shared" si="31"/>
        <v>0</v>
      </c>
      <c r="P57" s="29">
        <f t="shared" si="31"/>
        <v>0</v>
      </c>
      <c r="Q57" s="29">
        <f t="shared" si="31"/>
        <v>0</v>
      </c>
      <c r="R57" s="29">
        <f t="shared" si="31"/>
        <v>0</v>
      </c>
      <c r="S57" s="29">
        <f t="shared" si="31"/>
        <v>0</v>
      </c>
      <c r="T57" s="29">
        <f t="shared" si="31"/>
        <v>0</v>
      </c>
      <c r="U57" s="29">
        <f t="shared" si="31"/>
        <v>0</v>
      </c>
      <c r="V57" s="29">
        <f t="shared" si="31"/>
        <v>0</v>
      </c>
      <c r="W57" s="29">
        <f t="shared" si="31"/>
        <v>0</v>
      </c>
      <c r="X57" s="29">
        <f t="shared" si="31"/>
        <v>0</v>
      </c>
      <c r="Y57" s="29">
        <f t="shared" si="31"/>
        <v>0</v>
      </c>
      <c r="Z57" s="29">
        <f t="shared" si="31"/>
        <v>0</v>
      </c>
      <c r="AA57" s="29">
        <f t="shared" si="31"/>
        <v>0</v>
      </c>
      <c r="AB57" s="29">
        <f t="shared" si="31"/>
        <v>0</v>
      </c>
      <c r="AC57" s="29">
        <f t="shared" si="31"/>
        <v>0</v>
      </c>
      <c r="AD57" s="29">
        <f t="shared" si="31"/>
        <v>0</v>
      </c>
      <c r="AE57" s="29">
        <f t="shared" si="31"/>
        <v>0</v>
      </c>
      <c r="AF57" s="23"/>
      <c r="AG57" s="24">
        <f t="shared" si="3"/>
        <v>0</v>
      </c>
    </row>
    <row r="58" spans="1:33" x14ac:dyDescent="0.3">
      <c r="A58" s="28" t="s">
        <v>30</v>
      </c>
      <c r="B58" s="29">
        <f t="shared" si="32"/>
        <v>97976.88076</v>
      </c>
      <c r="C58" s="29">
        <f t="shared" si="32"/>
        <v>4928.5648700000002</v>
      </c>
      <c r="D58" s="29">
        <f t="shared" si="32"/>
        <v>1723.4670000000001</v>
      </c>
      <c r="E58" s="29">
        <f t="shared" si="32"/>
        <v>1723.4670000000001</v>
      </c>
      <c r="F58" s="29">
        <f t="shared" si="27"/>
        <v>1.7590547756074535</v>
      </c>
      <c r="G58" s="29">
        <f t="shared" si="28"/>
        <v>34.968942186206839</v>
      </c>
      <c r="H58" s="29">
        <f t="shared" si="31"/>
        <v>4928.5648700000002</v>
      </c>
      <c r="I58" s="29">
        <f t="shared" si="31"/>
        <v>1723.4670000000001</v>
      </c>
      <c r="J58" s="29">
        <f t="shared" si="31"/>
        <v>7980.2191999999995</v>
      </c>
      <c r="K58" s="29">
        <f t="shared" si="31"/>
        <v>0</v>
      </c>
      <c r="L58" s="29">
        <f t="shared" si="31"/>
        <v>8300.1711699999996</v>
      </c>
      <c r="M58" s="29">
        <f t="shared" si="31"/>
        <v>0</v>
      </c>
      <c r="N58" s="29">
        <f t="shared" si="31"/>
        <v>8737.9458400000003</v>
      </c>
      <c r="O58" s="29">
        <f t="shared" si="31"/>
        <v>0</v>
      </c>
      <c r="P58" s="29">
        <f t="shared" si="31"/>
        <v>8612.8829600000008</v>
      </c>
      <c r="Q58" s="29">
        <f t="shared" si="31"/>
        <v>0</v>
      </c>
      <c r="R58" s="29">
        <f t="shared" si="31"/>
        <v>8340.0191900000009</v>
      </c>
      <c r="S58" s="29">
        <f t="shared" si="31"/>
        <v>0</v>
      </c>
      <c r="T58" s="29">
        <f t="shared" si="31"/>
        <v>7980.2191899999998</v>
      </c>
      <c r="U58" s="29">
        <f t="shared" si="31"/>
        <v>0</v>
      </c>
      <c r="V58" s="29">
        <f t="shared" si="31"/>
        <v>8183.63202</v>
      </c>
      <c r="W58" s="29">
        <f t="shared" si="31"/>
        <v>0</v>
      </c>
      <c r="X58" s="29">
        <f t="shared" si="31"/>
        <v>7980.2191899999998</v>
      </c>
      <c r="Y58" s="29">
        <f t="shared" si="31"/>
        <v>0</v>
      </c>
      <c r="Z58" s="29">
        <f t="shared" si="31"/>
        <v>7989.6878100000004</v>
      </c>
      <c r="AA58" s="29">
        <f t="shared" si="31"/>
        <v>0</v>
      </c>
      <c r="AB58" s="29">
        <f t="shared" si="31"/>
        <v>8196.3011600000009</v>
      </c>
      <c r="AC58" s="29">
        <f t="shared" si="31"/>
        <v>0</v>
      </c>
      <c r="AD58" s="29">
        <f t="shared" si="31"/>
        <v>10747.01816</v>
      </c>
      <c r="AE58" s="29">
        <f t="shared" si="31"/>
        <v>0</v>
      </c>
      <c r="AF58" s="23"/>
      <c r="AG58" s="24">
        <f t="shared" si="3"/>
        <v>0</v>
      </c>
    </row>
    <row r="59" spans="1:33" x14ac:dyDescent="0.3">
      <c r="A59" s="28" t="s">
        <v>31</v>
      </c>
      <c r="B59" s="29">
        <f t="shared" si="32"/>
        <v>0</v>
      </c>
      <c r="C59" s="29">
        <f t="shared" si="32"/>
        <v>0</v>
      </c>
      <c r="D59" s="29">
        <f t="shared" si="32"/>
        <v>0</v>
      </c>
      <c r="E59" s="29">
        <f t="shared" si="32"/>
        <v>0</v>
      </c>
      <c r="F59" s="29">
        <f t="shared" si="27"/>
        <v>0</v>
      </c>
      <c r="G59" s="29">
        <f t="shared" si="28"/>
        <v>0</v>
      </c>
      <c r="H59" s="29">
        <f t="shared" si="31"/>
        <v>0</v>
      </c>
      <c r="I59" s="29">
        <f t="shared" si="31"/>
        <v>0</v>
      </c>
      <c r="J59" s="29">
        <f t="shared" si="31"/>
        <v>0</v>
      </c>
      <c r="K59" s="29">
        <f t="shared" si="31"/>
        <v>0</v>
      </c>
      <c r="L59" s="29">
        <f t="shared" si="31"/>
        <v>0</v>
      </c>
      <c r="M59" s="29">
        <f t="shared" si="31"/>
        <v>0</v>
      </c>
      <c r="N59" s="29">
        <f t="shared" si="31"/>
        <v>0</v>
      </c>
      <c r="O59" s="29">
        <f t="shared" si="31"/>
        <v>0</v>
      </c>
      <c r="P59" s="29">
        <f t="shared" si="31"/>
        <v>0</v>
      </c>
      <c r="Q59" s="29">
        <f t="shared" si="31"/>
        <v>0</v>
      </c>
      <c r="R59" s="29">
        <f t="shared" si="31"/>
        <v>0</v>
      </c>
      <c r="S59" s="29">
        <f t="shared" si="31"/>
        <v>0</v>
      </c>
      <c r="T59" s="29">
        <f t="shared" si="31"/>
        <v>0</v>
      </c>
      <c r="U59" s="29">
        <f t="shared" si="31"/>
        <v>0</v>
      </c>
      <c r="V59" s="29">
        <f t="shared" si="31"/>
        <v>0</v>
      </c>
      <c r="W59" s="29">
        <f t="shared" si="31"/>
        <v>0</v>
      </c>
      <c r="X59" s="29">
        <f t="shared" si="31"/>
        <v>0</v>
      </c>
      <c r="Y59" s="29">
        <f t="shared" si="31"/>
        <v>0</v>
      </c>
      <c r="Z59" s="29">
        <f t="shared" si="31"/>
        <v>0</v>
      </c>
      <c r="AA59" s="29">
        <f t="shared" si="31"/>
        <v>0</v>
      </c>
      <c r="AB59" s="29">
        <f t="shared" si="31"/>
        <v>0</v>
      </c>
      <c r="AC59" s="29">
        <f t="shared" si="31"/>
        <v>0</v>
      </c>
      <c r="AD59" s="29">
        <f t="shared" si="31"/>
        <v>0</v>
      </c>
      <c r="AE59" s="29">
        <f t="shared" si="31"/>
        <v>0</v>
      </c>
      <c r="AF59" s="23"/>
      <c r="AG59" s="24">
        <f t="shared" si="3"/>
        <v>0</v>
      </c>
    </row>
    <row r="60" spans="1:33" ht="56.25" x14ac:dyDescent="0.3">
      <c r="A60" s="30" t="s">
        <v>43</v>
      </c>
      <c r="B60" s="31"/>
      <c r="C60" s="32"/>
      <c r="D60" s="32"/>
      <c r="E60" s="32"/>
      <c r="F60" s="32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8"/>
      <c r="AG60" s="24">
        <f t="shared" si="3"/>
        <v>0</v>
      </c>
    </row>
    <row r="61" spans="1:33" x14ac:dyDescent="0.3">
      <c r="A61" s="55" t="s">
        <v>27</v>
      </c>
      <c r="B61" s="36">
        <f>B63+B64+B62+B65</f>
        <v>97976.88076</v>
      </c>
      <c r="C61" s="36">
        <f>C63+C64+C62+C65</f>
        <v>4928.5648700000002</v>
      </c>
      <c r="D61" s="36">
        <f>D63+D64+D62+D65</f>
        <v>1723.4670000000001</v>
      </c>
      <c r="E61" s="36">
        <f>E63+E64+E62+E65</f>
        <v>1723.4670000000001</v>
      </c>
      <c r="F61" s="36">
        <f>IFERROR(E61/B61*100,0)</f>
        <v>1.7590547756074535</v>
      </c>
      <c r="G61" s="36">
        <f>IFERROR(E61/C61*100,0)</f>
        <v>34.968942186206839</v>
      </c>
      <c r="H61" s="36">
        <f t="shared" ref="H61:AE61" si="33">H63+H64+H62+H65</f>
        <v>4928.5648700000002</v>
      </c>
      <c r="I61" s="36">
        <f t="shared" si="33"/>
        <v>1723.4670000000001</v>
      </c>
      <c r="J61" s="36">
        <f t="shared" si="33"/>
        <v>7980.2191999999995</v>
      </c>
      <c r="K61" s="36">
        <f t="shared" si="33"/>
        <v>0</v>
      </c>
      <c r="L61" s="36">
        <f t="shared" si="33"/>
        <v>8300.1711699999996</v>
      </c>
      <c r="M61" s="36">
        <f t="shared" si="33"/>
        <v>0</v>
      </c>
      <c r="N61" s="36">
        <f t="shared" si="33"/>
        <v>8737.9458400000003</v>
      </c>
      <c r="O61" s="36">
        <f t="shared" si="33"/>
        <v>0</v>
      </c>
      <c r="P61" s="36">
        <f t="shared" si="33"/>
        <v>8612.8829600000008</v>
      </c>
      <c r="Q61" s="36">
        <f t="shared" si="33"/>
        <v>0</v>
      </c>
      <c r="R61" s="36">
        <f t="shared" si="33"/>
        <v>8340.0191900000009</v>
      </c>
      <c r="S61" s="36">
        <f t="shared" si="33"/>
        <v>0</v>
      </c>
      <c r="T61" s="36">
        <f t="shared" si="33"/>
        <v>7980.2191899999998</v>
      </c>
      <c r="U61" s="36">
        <f t="shared" si="33"/>
        <v>0</v>
      </c>
      <c r="V61" s="36">
        <f t="shared" si="33"/>
        <v>8183.63202</v>
      </c>
      <c r="W61" s="36">
        <f t="shared" si="33"/>
        <v>0</v>
      </c>
      <c r="X61" s="36">
        <f t="shared" si="33"/>
        <v>7980.2191899999998</v>
      </c>
      <c r="Y61" s="36">
        <f t="shared" si="33"/>
        <v>0</v>
      </c>
      <c r="Z61" s="36">
        <f t="shared" si="33"/>
        <v>7989.6878100000004</v>
      </c>
      <c r="AA61" s="36">
        <f t="shared" si="33"/>
        <v>0</v>
      </c>
      <c r="AB61" s="36">
        <f t="shared" si="33"/>
        <v>8196.3011600000009</v>
      </c>
      <c r="AC61" s="36">
        <f t="shared" si="33"/>
        <v>0</v>
      </c>
      <c r="AD61" s="36">
        <f t="shared" si="33"/>
        <v>10747.01816</v>
      </c>
      <c r="AE61" s="36">
        <f t="shared" si="33"/>
        <v>0</v>
      </c>
      <c r="AF61" s="38"/>
      <c r="AG61" s="24">
        <f t="shared" si="3"/>
        <v>0</v>
      </c>
    </row>
    <row r="62" spans="1:33" x14ac:dyDescent="0.3">
      <c r="A62" s="56" t="s">
        <v>28</v>
      </c>
      <c r="B62" s="40"/>
      <c r="C62" s="41"/>
      <c r="D62" s="42"/>
      <c r="E62" s="41"/>
      <c r="F62" s="40"/>
      <c r="G62" s="40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8"/>
      <c r="AG62" s="24">
        <f t="shared" si="3"/>
        <v>0</v>
      </c>
    </row>
    <row r="63" spans="1:33" x14ac:dyDescent="0.3">
      <c r="A63" s="56" t="s">
        <v>29</v>
      </c>
      <c r="B63" s="40"/>
      <c r="C63" s="41"/>
      <c r="D63" s="42"/>
      <c r="E63" s="41"/>
      <c r="F63" s="40"/>
      <c r="G63" s="40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8"/>
      <c r="AG63" s="24">
        <f t="shared" si="3"/>
        <v>0</v>
      </c>
    </row>
    <row r="64" spans="1:33" x14ac:dyDescent="0.3">
      <c r="A64" s="39" t="s">
        <v>30</v>
      </c>
      <c r="B64" s="40">
        <f>J64+L64+N64+P64+R64+T64+V64+X64+Z64+AB64+AD64+H64</f>
        <v>97976.88076</v>
      </c>
      <c r="C64" s="41">
        <f>SUM(H64)</f>
        <v>4928.5648700000002</v>
      </c>
      <c r="D64" s="42">
        <f>E64</f>
        <v>1723.4670000000001</v>
      </c>
      <c r="E64" s="41">
        <f>SUM(I64,K64,M64,O64,Q64,S64,U64,W64,Y64,AA64,AC64,AE64)</f>
        <v>1723.4670000000001</v>
      </c>
      <c r="F64" s="40">
        <f>IFERROR(E64/B64*100,0)</f>
        <v>1.7590547756074535</v>
      </c>
      <c r="G64" s="40">
        <f>IFERROR(E64/C64*100,0)</f>
        <v>34.968942186206839</v>
      </c>
      <c r="H64" s="33">
        <v>4928.5648700000002</v>
      </c>
      <c r="I64" s="33">
        <v>1723.4670000000001</v>
      </c>
      <c r="J64" s="33">
        <v>7980.2191999999995</v>
      </c>
      <c r="K64" s="33"/>
      <c r="L64" s="33">
        <v>8300.1711699999996</v>
      </c>
      <c r="M64" s="33"/>
      <c r="N64" s="33">
        <v>8737.9458400000003</v>
      </c>
      <c r="O64" s="33"/>
      <c r="P64" s="33">
        <v>8612.8829600000008</v>
      </c>
      <c r="Q64" s="33"/>
      <c r="R64" s="33">
        <v>8340.0191900000009</v>
      </c>
      <c r="S64" s="33"/>
      <c r="T64" s="33">
        <v>7980.2191899999998</v>
      </c>
      <c r="U64" s="33"/>
      <c r="V64" s="33">
        <v>8183.63202</v>
      </c>
      <c r="W64" s="33"/>
      <c r="X64" s="33">
        <v>7980.2191899999998</v>
      </c>
      <c r="Y64" s="33"/>
      <c r="Z64" s="33">
        <v>7989.6878100000004</v>
      </c>
      <c r="AA64" s="33"/>
      <c r="AB64" s="33">
        <v>8196.3011600000009</v>
      </c>
      <c r="AC64" s="33"/>
      <c r="AD64" s="33">
        <v>10747.01816</v>
      </c>
      <c r="AE64" s="33"/>
      <c r="AF64" s="38"/>
      <c r="AG64" s="24">
        <f t="shared" si="3"/>
        <v>0</v>
      </c>
    </row>
    <row r="65" spans="1:33" x14ac:dyDescent="0.3">
      <c r="A65" s="39" t="s">
        <v>31</v>
      </c>
      <c r="B65" s="40"/>
      <c r="C65" s="41"/>
      <c r="D65" s="42"/>
      <c r="E65" s="41"/>
      <c r="F65" s="40"/>
      <c r="G65" s="40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8"/>
      <c r="AG65" s="24">
        <f t="shared" si="3"/>
        <v>0</v>
      </c>
    </row>
    <row r="66" spans="1:33" ht="75" x14ac:dyDescent="0.3">
      <c r="A66" s="53" t="s">
        <v>44</v>
      </c>
      <c r="B66" s="26"/>
      <c r="C66" s="54"/>
      <c r="D66" s="54"/>
      <c r="E66" s="54"/>
      <c r="F66" s="54"/>
      <c r="G66" s="54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3"/>
      <c r="AG66" s="24">
        <f t="shared" si="3"/>
        <v>0</v>
      </c>
    </row>
    <row r="67" spans="1:33" x14ac:dyDescent="0.3">
      <c r="A67" s="57" t="s">
        <v>27</v>
      </c>
      <c r="B67" s="26">
        <f>B68+B69+B70+B71</f>
        <v>3491.4</v>
      </c>
      <c r="C67" s="26">
        <f>C68+C69+C70</f>
        <v>1750</v>
      </c>
      <c r="D67" s="26">
        <f>D68+D69+D70</f>
        <v>0</v>
      </c>
      <c r="E67" s="26">
        <f>E68+E69+E70</f>
        <v>0</v>
      </c>
      <c r="F67" s="27">
        <f t="shared" ref="F67:F71" si="34">IFERROR(E67/B67*100,0)</f>
        <v>0</v>
      </c>
      <c r="G67" s="27">
        <f t="shared" ref="G67:G71" si="35">IFERROR(E67/C67*100,0)</f>
        <v>0</v>
      </c>
      <c r="H67" s="26">
        <f>H68+H69+H70+H71</f>
        <v>1750</v>
      </c>
      <c r="I67" s="26">
        <f t="shared" ref="I67:AE67" si="36">I68+I69+I70+I71</f>
        <v>0</v>
      </c>
      <c r="J67" s="26">
        <f t="shared" si="36"/>
        <v>1741.4</v>
      </c>
      <c r="K67" s="26">
        <f t="shared" si="36"/>
        <v>0</v>
      </c>
      <c r="L67" s="26">
        <f t="shared" si="36"/>
        <v>0</v>
      </c>
      <c r="M67" s="26">
        <f t="shared" si="36"/>
        <v>0</v>
      </c>
      <c r="N67" s="26">
        <f t="shared" si="36"/>
        <v>0</v>
      </c>
      <c r="O67" s="26">
        <f t="shared" si="36"/>
        <v>0</v>
      </c>
      <c r="P67" s="26">
        <f t="shared" si="36"/>
        <v>0</v>
      </c>
      <c r="Q67" s="26">
        <f t="shared" si="36"/>
        <v>0</v>
      </c>
      <c r="R67" s="26">
        <f t="shared" si="36"/>
        <v>0</v>
      </c>
      <c r="S67" s="26">
        <f t="shared" si="36"/>
        <v>0</v>
      </c>
      <c r="T67" s="26">
        <f t="shared" si="36"/>
        <v>0</v>
      </c>
      <c r="U67" s="26">
        <f t="shared" si="36"/>
        <v>0</v>
      </c>
      <c r="V67" s="26">
        <f t="shared" si="36"/>
        <v>0</v>
      </c>
      <c r="W67" s="26">
        <f t="shared" si="36"/>
        <v>0</v>
      </c>
      <c r="X67" s="26">
        <f t="shared" si="36"/>
        <v>0</v>
      </c>
      <c r="Y67" s="26">
        <f t="shared" si="36"/>
        <v>0</v>
      </c>
      <c r="Z67" s="26">
        <f t="shared" si="36"/>
        <v>0</v>
      </c>
      <c r="AA67" s="26">
        <f t="shared" si="36"/>
        <v>0</v>
      </c>
      <c r="AB67" s="26">
        <f t="shared" si="36"/>
        <v>0</v>
      </c>
      <c r="AC67" s="26">
        <f t="shared" si="36"/>
        <v>0</v>
      </c>
      <c r="AD67" s="26">
        <f t="shared" si="36"/>
        <v>0</v>
      </c>
      <c r="AE67" s="26">
        <f t="shared" si="36"/>
        <v>0</v>
      </c>
      <c r="AF67" s="23"/>
      <c r="AG67" s="24">
        <f t="shared" si="3"/>
        <v>0</v>
      </c>
    </row>
    <row r="68" spans="1:33" x14ac:dyDescent="0.3">
      <c r="A68" s="58" t="s">
        <v>28</v>
      </c>
      <c r="B68" s="29">
        <f t="shared" ref="B68:B71" si="37">J68+L68+N68+P68+R68+T68+V68+X68+Z68+AB68+AD68+H68</f>
        <v>0</v>
      </c>
      <c r="C68" s="29">
        <f t="shared" ref="C68:C71" si="38">SUM(H68)</f>
        <v>0</v>
      </c>
      <c r="D68" s="29">
        <f t="shared" ref="D68:D71" si="39">E68</f>
        <v>0</v>
      </c>
      <c r="E68" s="29">
        <f t="shared" ref="E68:E71" si="40">SUM(I68,K68,M68,O68,Q68,S68,U68,W68,Y68,AA68,AC68,AE68)</f>
        <v>0</v>
      </c>
      <c r="F68" s="29">
        <f t="shared" si="34"/>
        <v>0</v>
      </c>
      <c r="G68" s="29">
        <f t="shared" si="35"/>
        <v>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3"/>
      <c r="AG68" s="24">
        <f t="shared" si="3"/>
        <v>0</v>
      </c>
    </row>
    <row r="69" spans="1:33" x14ac:dyDescent="0.3">
      <c r="A69" s="58" t="s">
        <v>29</v>
      </c>
      <c r="B69" s="29">
        <f t="shared" si="37"/>
        <v>0</v>
      </c>
      <c r="C69" s="29">
        <f t="shared" si="38"/>
        <v>0</v>
      </c>
      <c r="D69" s="29">
        <f t="shared" si="39"/>
        <v>0</v>
      </c>
      <c r="E69" s="29">
        <f t="shared" si="40"/>
        <v>0</v>
      </c>
      <c r="F69" s="29">
        <f t="shared" si="34"/>
        <v>0</v>
      </c>
      <c r="G69" s="29">
        <f t="shared" si="35"/>
        <v>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3"/>
      <c r="AG69" s="24">
        <f t="shared" si="3"/>
        <v>0</v>
      </c>
    </row>
    <row r="70" spans="1:33" x14ac:dyDescent="0.3">
      <c r="A70" s="58" t="s">
        <v>30</v>
      </c>
      <c r="B70" s="29">
        <f t="shared" si="37"/>
        <v>3491.4</v>
      </c>
      <c r="C70" s="29">
        <f t="shared" si="38"/>
        <v>1750</v>
      </c>
      <c r="D70" s="29">
        <f t="shared" si="39"/>
        <v>0</v>
      </c>
      <c r="E70" s="29">
        <f t="shared" si="40"/>
        <v>0</v>
      </c>
      <c r="F70" s="29">
        <f t="shared" si="34"/>
        <v>0</v>
      </c>
      <c r="G70" s="29">
        <f t="shared" si="35"/>
        <v>0</v>
      </c>
      <c r="H70" s="29">
        <v>1750</v>
      </c>
      <c r="I70" s="29"/>
      <c r="J70" s="29">
        <f>150+1591.4</f>
        <v>1741.4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3"/>
      <c r="AG70" s="24">
        <f t="shared" si="3"/>
        <v>0</v>
      </c>
    </row>
    <row r="71" spans="1:33" x14ac:dyDescent="0.3">
      <c r="A71" s="58" t="s">
        <v>31</v>
      </c>
      <c r="B71" s="29">
        <f t="shared" si="37"/>
        <v>0</v>
      </c>
      <c r="C71" s="29">
        <f t="shared" si="38"/>
        <v>0</v>
      </c>
      <c r="D71" s="29">
        <f t="shared" si="39"/>
        <v>0</v>
      </c>
      <c r="E71" s="29">
        <f t="shared" si="40"/>
        <v>0</v>
      </c>
      <c r="F71" s="29">
        <f t="shared" si="34"/>
        <v>0</v>
      </c>
      <c r="G71" s="29">
        <f t="shared" si="35"/>
        <v>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3"/>
      <c r="AG71" s="24">
        <f t="shared" si="3"/>
        <v>0</v>
      </c>
    </row>
    <row r="72" spans="1:33" ht="56.25" x14ac:dyDescent="0.3">
      <c r="A72" s="53" t="s">
        <v>45</v>
      </c>
      <c r="B72" s="26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23"/>
      <c r="AG72" s="24">
        <f t="shared" si="3"/>
        <v>0</v>
      </c>
    </row>
    <row r="73" spans="1:33" x14ac:dyDescent="0.3">
      <c r="A73" s="57" t="s">
        <v>27</v>
      </c>
      <c r="B73" s="26">
        <f>B74+B75+B76+B77</f>
        <v>5574.1052600000003</v>
      </c>
      <c r="C73" s="26">
        <f>C74+C75+C76</f>
        <v>5574.1100000000006</v>
      </c>
      <c r="D73" s="26">
        <f>D74+D75+D76</f>
        <v>0</v>
      </c>
      <c r="E73" s="26">
        <f>E74+E75+E76</f>
        <v>0</v>
      </c>
      <c r="F73" s="26">
        <f t="shared" ref="F73:F75" si="41">IFERROR(E73/B73*100,0)</f>
        <v>0</v>
      </c>
      <c r="G73" s="26">
        <f t="shared" ref="G73:G75" si="42">IFERROR(E73/C73*100,0)</f>
        <v>0</v>
      </c>
      <c r="H73" s="26">
        <f>H74+H75+H76</f>
        <v>0</v>
      </c>
      <c r="I73" s="26">
        <f t="shared" ref="I73:AE73" si="43">I74+I75+I76</f>
        <v>0</v>
      </c>
      <c r="J73" s="26">
        <f t="shared" si="43"/>
        <v>0</v>
      </c>
      <c r="K73" s="26">
        <f t="shared" si="43"/>
        <v>0</v>
      </c>
      <c r="L73" s="26">
        <f t="shared" si="43"/>
        <v>0</v>
      </c>
      <c r="M73" s="26">
        <f t="shared" si="43"/>
        <v>0</v>
      </c>
      <c r="N73" s="26">
        <f t="shared" si="43"/>
        <v>0</v>
      </c>
      <c r="O73" s="26">
        <f t="shared" si="43"/>
        <v>0</v>
      </c>
      <c r="P73" s="26">
        <f t="shared" si="43"/>
        <v>0</v>
      </c>
      <c r="Q73" s="26">
        <f t="shared" si="43"/>
        <v>0</v>
      </c>
      <c r="R73" s="26">
        <f t="shared" si="43"/>
        <v>0</v>
      </c>
      <c r="S73" s="26">
        <f t="shared" si="43"/>
        <v>0</v>
      </c>
      <c r="T73" s="26">
        <f t="shared" si="43"/>
        <v>0</v>
      </c>
      <c r="U73" s="26">
        <f t="shared" si="43"/>
        <v>0</v>
      </c>
      <c r="V73" s="26">
        <f t="shared" si="43"/>
        <v>0</v>
      </c>
      <c r="W73" s="26">
        <f t="shared" si="43"/>
        <v>0</v>
      </c>
      <c r="X73" s="26">
        <f t="shared" si="43"/>
        <v>0</v>
      </c>
      <c r="Y73" s="26">
        <f t="shared" si="43"/>
        <v>0</v>
      </c>
      <c r="Z73" s="26">
        <f t="shared" si="43"/>
        <v>0</v>
      </c>
      <c r="AA73" s="26">
        <f t="shared" si="43"/>
        <v>0</v>
      </c>
      <c r="AB73" s="26">
        <f t="shared" si="43"/>
        <v>0</v>
      </c>
      <c r="AC73" s="26">
        <f t="shared" si="43"/>
        <v>0</v>
      </c>
      <c r="AD73" s="26">
        <f t="shared" si="43"/>
        <v>5574.1052600000003</v>
      </c>
      <c r="AE73" s="26">
        <f t="shared" si="43"/>
        <v>0</v>
      </c>
      <c r="AF73" s="23"/>
      <c r="AG73" s="24">
        <f t="shared" si="3"/>
        <v>0</v>
      </c>
    </row>
    <row r="74" spans="1:33" x14ac:dyDescent="0.3">
      <c r="A74" s="58" t="s">
        <v>28</v>
      </c>
      <c r="B74" s="29">
        <f>B80+B86</f>
        <v>0</v>
      </c>
      <c r="C74" s="29">
        <f t="shared" ref="C74:E74" si="44">C80+C86</f>
        <v>0</v>
      </c>
      <c r="D74" s="29">
        <f t="shared" si="44"/>
        <v>0</v>
      </c>
      <c r="E74" s="29">
        <f t="shared" si="44"/>
        <v>0</v>
      </c>
      <c r="F74" s="29">
        <f t="shared" si="41"/>
        <v>0</v>
      </c>
      <c r="G74" s="29">
        <f t="shared" si="42"/>
        <v>0</v>
      </c>
      <c r="H74" s="29">
        <f t="shared" ref="H74:AE77" si="45">H80+H86</f>
        <v>0</v>
      </c>
      <c r="I74" s="29">
        <f t="shared" si="45"/>
        <v>0</v>
      </c>
      <c r="J74" s="29">
        <f t="shared" si="45"/>
        <v>0</v>
      </c>
      <c r="K74" s="29">
        <f t="shared" si="45"/>
        <v>0</v>
      </c>
      <c r="L74" s="29">
        <f t="shared" si="45"/>
        <v>0</v>
      </c>
      <c r="M74" s="29">
        <f t="shared" si="45"/>
        <v>0</v>
      </c>
      <c r="N74" s="29">
        <f t="shared" si="45"/>
        <v>0</v>
      </c>
      <c r="O74" s="29">
        <f t="shared" si="45"/>
        <v>0</v>
      </c>
      <c r="P74" s="29">
        <f t="shared" si="45"/>
        <v>0</v>
      </c>
      <c r="Q74" s="29">
        <f t="shared" si="45"/>
        <v>0</v>
      </c>
      <c r="R74" s="29">
        <f t="shared" si="45"/>
        <v>0</v>
      </c>
      <c r="S74" s="29">
        <f t="shared" si="45"/>
        <v>0</v>
      </c>
      <c r="T74" s="29">
        <f t="shared" si="45"/>
        <v>0</v>
      </c>
      <c r="U74" s="29">
        <f t="shared" si="45"/>
        <v>0</v>
      </c>
      <c r="V74" s="29">
        <f t="shared" si="45"/>
        <v>0</v>
      </c>
      <c r="W74" s="29">
        <f t="shared" si="45"/>
        <v>0</v>
      </c>
      <c r="X74" s="29">
        <f t="shared" si="45"/>
        <v>0</v>
      </c>
      <c r="Y74" s="29">
        <f t="shared" si="45"/>
        <v>0</v>
      </c>
      <c r="Z74" s="29">
        <f t="shared" si="45"/>
        <v>0</v>
      </c>
      <c r="AA74" s="29">
        <f t="shared" si="45"/>
        <v>0</v>
      </c>
      <c r="AB74" s="29">
        <f t="shared" si="45"/>
        <v>0</v>
      </c>
      <c r="AC74" s="29">
        <f t="shared" si="45"/>
        <v>0</v>
      </c>
      <c r="AD74" s="29">
        <f t="shared" si="45"/>
        <v>0</v>
      </c>
      <c r="AE74" s="29">
        <f t="shared" si="45"/>
        <v>0</v>
      </c>
      <c r="AF74" s="23"/>
      <c r="AG74" s="24">
        <f t="shared" si="3"/>
        <v>0</v>
      </c>
    </row>
    <row r="75" spans="1:33" x14ac:dyDescent="0.3">
      <c r="A75" s="58" t="s">
        <v>29</v>
      </c>
      <c r="B75" s="29">
        <f t="shared" ref="B75:E77" si="46">B81+B87</f>
        <v>0</v>
      </c>
      <c r="C75" s="29">
        <f t="shared" si="46"/>
        <v>0</v>
      </c>
      <c r="D75" s="29">
        <f t="shared" si="46"/>
        <v>0</v>
      </c>
      <c r="E75" s="29">
        <f t="shared" si="46"/>
        <v>0</v>
      </c>
      <c r="F75" s="29">
        <f t="shared" si="41"/>
        <v>0</v>
      </c>
      <c r="G75" s="29">
        <f t="shared" si="42"/>
        <v>0</v>
      </c>
      <c r="H75" s="29">
        <f t="shared" si="45"/>
        <v>0</v>
      </c>
      <c r="I75" s="29">
        <f t="shared" si="45"/>
        <v>0</v>
      </c>
      <c r="J75" s="29">
        <f t="shared" si="45"/>
        <v>0</v>
      </c>
      <c r="K75" s="29">
        <f t="shared" si="45"/>
        <v>0</v>
      </c>
      <c r="L75" s="29">
        <f t="shared" si="45"/>
        <v>0</v>
      </c>
      <c r="M75" s="29">
        <f t="shared" si="45"/>
        <v>0</v>
      </c>
      <c r="N75" s="29">
        <f t="shared" si="45"/>
        <v>0</v>
      </c>
      <c r="O75" s="29">
        <f t="shared" si="45"/>
        <v>0</v>
      </c>
      <c r="P75" s="29">
        <f t="shared" si="45"/>
        <v>0</v>
      </c>
      <c r="Q75" s="29">
        <f t="shared" si="45"/>
        <v>0</v>
      </c>
      <c r="R75" s="29">
        <f t="shared" si="45"/>
        <v>0</v>
      </c>
      <c r="S75" s="29">
        <f t="shared" si="45"/>
        <v>0</v>
      </c>
      <c r="T75" s="29">
        <f t="shared" si="45"/>
        <v>0</v>
      </c>
      <c r="U75" s="29">
        <f t="shared" si="45"/>
        <v>0</v>
      </c>
      <c r="V75" s="29">
        <f t="shared" si="45"/>
        <v>0</v>
      </c>
      <c r="W75" s="29">
        <f t="shared" si="45"/>
        <v>0</v>
      </c>
      <c r="X75" s="29">
        <f t="shared" si="45"/>
        <v>0</v>
      </c>
      <c r="Y75" s="29">
        <f t="shared" si="45"/>
        <v>0</v>
      </c>
      <c r="Z75" s="29">
        <f t="shared" si="45"/>
        <v>0</v>
      </c>
      <c r="AA75" s="29">
        <f t="shared" si="45"/>
        <v>0</v>
      </c>
      <c r="AB75" s="29">
        <f t="shared" si="45"/>
        <v>0</v>
      </c>
      <c r="AC75" s="29">
        <f t="shared" si="45"/>
        <v>0</v>
      </c>
      <c r="AD75" s="29">
        <f t="shared" si="45"/>
        <v>0</v>
      </c>
      <c r="AE75" s="29">
        <f t="shared" si="45"/>
        <v>0</v>
      </c>
      <c r="AF75" s="23"/>
      <c r="AG75" s="24">
        <f t="shared" si="3"/>
        <v>0</v>
      </c>
    </row>
    <row r="76" spans="1:33" x14ac:dyDescent="0.3">
      <c r="A76" s="58" t="s">
        <v>30</v>
      </c>
      <c r="B76" s="29">
        <f t="shared" si="46"/>
        <v>5574.1052600000003</v>
      </c>
      <c r="C76" s="29">
        <f t="shared" si="46"/>
        <v>5574.1100000000006</v>
      </c>
      <c r="D76" s="29">
        <f t="shared" si="46"/>
        <v>0</v>
      </c>
      <c r="E76" s="29">
        <f t="shared" si="46"/>
        <v>0</v>
      </c>
      <c r="F76" s="29">
        <f>IFERROR(E76/B76*100,0)</f>
        <v>0</v>
      </c>
      <c r="G76" s="29">
        <f>IFERROR(E76/C76*100,0)</f>
        <v>0</v>
      </c>
      <c r="H76" s="29">
        <f t="shared" si="45"/>
        <v>0</v>
      </c>
      <c r="I76" s="29">
        <f t="shared" si="45"/>
        <v>0</v>
      </c>
      <c r="J76" s="29">
        <f t="shared" si="45"/>
        <v>0</v>
      </c>
      <c r="K76" s="29">
        <f t="shared" si="45"/>
        <v>0</v>
      </c>
      <c r="L76" s="29">
        <f t="shared" si="45"/>
        <v>0</v>
      </c>
      <c r="M76" s="29">
        <f t="shared" si="45"/>
        <v>0</v>
      </c>
      <c r="N76" s="29">
        <f t="shared" si="45"/>
        <v>0</v>
      </c>
      <c r="O76" s="29">
        <f t="shared" si="45"/>
        <v>0</v>
      </c>
      <c r="P76" s="29">
        <f t="shared" si="45"/>
        <v>0</v>
      </c>
      <c r="Q76" s="29">
        <f t="shared" si="45"/>
        <v>0</v>
      </c>
      <c r="R76" s="29">
        <f t="shared" si="45"/>
        <v>0</v>
      </c>
      <c r="S76" s="29">
        <f t="shared" si="45"/>
        <v>0</v>
      </c>
      <c r="T76" s="29">
        <f t="shared" si="45"/>
        <v>0</v>
      </c>
      <c r="U76" s="29">
        <f t="shared" si="45"/>
        <v>0</v>
      </c>
      <c r="V76" s="29">
        <f t="shared" si="45"/>
        <v>0</v>
      </c>
      <c r="W76" s="29">
        <f t="shared" si="45"/>
        <v>0</v>
      </c>
      <c r="X76" s="29">
        <f t="shared" si="45"/>
        <v>0</v>
      </c>
      <c r="Y76" s="29">
        <f t="shared" si="45"/>
        <v>0</v>
      </c>
      <c r="Z76" s="29">
        <f t="shared" si="45"/>
        <v>0</v>
      </c>
      <c r="AA76" s="29">
        <f t="shared" si="45"/>
        <v>0</v>
      </c>
      <c r="AB76" s="29">
        <f t="shared" si="45"/>
        <v>0</v>
      </c>
      <c r="AC76" s="29">
        <f t="shared" si="45"/>
        <v>0</v>
      </c>
      <c r="AD76" s="29">
        <f t="shared" si="45"/>
        <v>5574.1052600000003</v>
      </c>
      <c r="AE76" s="29">
        <f t="shared" si="45"/>
        <v>0</v>
      </c>
      <c r="AF76" s="23"/>
      <c r="AG76" s="24">
        <f t="shared" ref="AG76:AG139" si="47">B76-H76-J76-L76-N76-P76-R76-T76-V76-X76-Z76-AB76-AD76</f>
        <v>0</v>
      </c>
    </row>
    <row r="77" spans="1:33" x14ac:dyDescent="0.3">
      <c r="A77" s="58" t="s">
        <v>31</v>
      </c>
      <c r="B77" s="29">
        <f t="shared" si="46"/>
        <v>0</v>
      </c>
      <c r="C77" s="29">
        <f t="shared" si="46"/>
        <v>0</v>
      </c>
      <c r="D77" s="29">
        <f t="shared" si="46"/>
        <v>0</v>
      </c>
      <c r="E77" s="29">
        <f t="shared" si="46"/>
        <v>0</v>
      </c>
      <c r="F77" s="29">
        <f t="shared" ref="F77" si="48">IFERROR(E77/B77*100,0)</f>
        <v>0</v>
      </c>
      <c r="G77" s="29">
        <f t="shared" ref="G77" si="49">IFERROR(E77/C77*100,0)</f>
        <v>0</v>
      </c>
      <c r="H77" s="29">
        <f t="shared" si="45"/>
        <v>0</v>
      </c>
      <c r="I77" s="29">
        <f t="shared" si="45"/>
        <v>0</v>
      </c>
      <c r="J77" s="29">
        <f t="shared" si="45"/>
        <v>0</v>
      </c>
      <c r="K77" s="29">
        <f t="shared" si="45"/>
        <v>0</v>
      </c>
      <c r="L77" s="29">
        <f t="shared" si="45"/>
        <v>0</v>
      </c>
      <c r="M77" s="29">
        <f t="shared" si="45"/>
        <v>0</v>
      </c>
      <c r="N77" s="29">
        <f t="shared" si="45"/>
        <v>0</v>
      </c>
      <c r="O77" s="29">
        <f t="shared" si="45"/>
        <v>0</v>
      </c>
      <c r="P77" s="29">
        <f t="shared" si="45"/>
        <v>0</v>
      </c>
      <c r="Q77" s="29">
        <f t="shared" si="45"/>
        <v>0</v>
      </c>
      <c r="R77" s="29">
        <f t="shared" si="45"/>
        <v>0</v>
      </c>
      <c r="S77" s="29">
        <f t="shared" si="45"/>
        <v>0</v>
      </c>
      <c r="T77" s="29">
        <f t="shared" si="45"/>
        <v>0</v>
      </c>
      <c r="U77" s="29">
        <f t="shared" si="45"/>
        <v>0</v>
      </c>
      <c r="V77" s="29">
        <f t="shared" si="45"/>
        <v>0</v>
      </c>
      <c r="W77" s="29">
        <f t="shared" si="45"/>
        <v>0</v>
      </c>
      <c r="X77" s="29">
        <f t="shared" si="45"/>
        <v>0</v>
      </c>
      <c r="Y77" s="29">
        <f t="shared" si="45"/>
        <v>0</v>
      </c>
      <c r="Z77" s="29">
        <f t="shared" si="45"/>
        <v>0</v>
      </c>
      <c r="AA77" s="29">
        <f t="shared" si="45"/>
        <v>0</v>
      </c>
      <c r="AB77" s="29">
        <f t="shared" si="45"/>
        <v>0</v>
      </c>
      <c r="AC77" s="29">
        <f t="shared" si="45"/>
        <v>0</v>
      </c>
      <c r="AD77" s="29">
        <f t="shared" si="45"/>
        <v>0</v>
      </c>
      <c r="AE77" s="29">
        <f t="shared" si="45"/>
        <v>0</v>
      </c>
      <c r="AF77" s="23"/>
      <c r="AG77" s="24">
        <f t="shared" si="47"/>
        <v>0</v>
      </c>
    </row>
    <row r="78" spans="1:33" ht="56.25" x14ac:dyDescent="0.3">
      <c r="A78" s="30" t="s">
        <v>46</v>
      </c>
      <c r="B78" s="59"/>
      <c r="C78" s="60"/>
      <c r="D78" s="60"/>
      <c r="E78" s="60"/>
      <c r="F78" s="60"/>
      <c r="G78" s="60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8"/>
      <c r="AG78" s="24">
        <f t="shared" si="47"/>
        <v>0</v>
      </c>
    </row>
    <row r="79" spans="1:33" x14ac:dyDescent="0.3">
      <c r="A79" s="35" t="s">
        <v>27</v>
      </c>
      <c r="B79" s="36">
        <f>B81+B82+B80+B83</f>
        <v>2849.7052600000002</v>
      </c>
      <c r="C79" s="36">
        <f>C81+C82+C80+C83</f>
        <v>2849.71</v>
      </c>
      <c r="D79" s="36">
        <f>D81+D82+D80+D83</f>
        <v>0</v>
      </c>
      <c r="E79" s="36">
        <f>E81+E82+E80+E83</f>
        <v>0</v>
      </c>
      <c r="F79" s="36">
        <f>IFERROR(E79/B79*100,0)</f>
        <v>0</v>
      </c>
      <c r="G79" s="36">
        <f>IFERROR(E79/C79*100,0)</f>
        <v>0</v>
      </c>
      <c r="H79" s="36">
        <f t="shared" ref="H79:AE79" si="50">H81+H82+H80+H83</f>
        <v>0</v>
      </c>
      <c r="I79" s="36">
        <f t="shared" si="50"/>
        <v>0</v>
      </c>
      <c r="J79" s="36">
        <f t="shared" si="50"/>
        <v>0</v>
      </c>
      <c r="K79" s="36">
        <f t="shared" si="50"/>
        <v>0</v>
      </c>
      <c r="L79" s="36">
        <f t="shared" si="50"/>
        <v>0</v>
      </c>
      <c r="M79" s="36">
        <f t="shared" si="50"/>
        <v>0</v>
      </c>
      <c r="N79" s="36">
        <f t="shared" si="50"/>
        <v>0</v>
      </c>
      <c r="O79" s="36">
        <f t="shared" si="50"/>
        <v>0</v>
      </c>
      <c r="P79" s="36">
        <f t="shared" si="50"/>
        <v>0</v>
      </c>
      <c r="Q79" s="36">
        <f t="shared" si="50"/>
        <v>0</v>
      </c>
      <c r="R79" s="36">
        <f t="shared" si="50"/>
        <v>0</v>
      </c>
      <c r="S79" s="36">
        <f t="shared" si="50"/>
        <v>0</v>
      </c>
      <c r="T79" s="36">
        <f t="shared" si="50"/>
        <v>0</v>
      </c>
      <c r="U79" s="36">
        <f t="shared" si="50"/>
        <v>0</v>
      </c>
      <c r="V79" s="36">
        <f t="shared" si="50"/>
        <v>0</v>
      </c>
      <c r="W79" s="36">
        <f t="shared" si="50"/>
        <v>0</v>
      </c>
      <c r="X79" s="36">
        <f t="shared" si="50"/>
        <v>0</v>
      </c>
      <c r="Y79" s="36">
        <f t="shared" si="50"/>
        <v>0</v>
      </c>
      <c r="Z79" s="36">
        <f t="shared" si="50"/>
        <v>0</v>
      </c>
      <c r="AA79" s="36">
        <f t="shared" si="50"/>
        <v>0</v>
      </c>
      <c r="AB79" s="36">
        <f t="shared" si="50"/>
        <v>0</v>
      </c>
      <c r="AC79" s="36">
        <f t="shared" si="50"/>
        <v>0</v>
      </c>
      <c r="AD79" s="36">
        <f t="shared" si="50"/>
        <v>2849.7052600000002</v>
      </c>
      <c r="AE79" s="36">
        <f t="shared" si="50"/>
        <v>0</v>
      </c>
      <c r="AF79" s="38"/>
      <c r="AG79" s="24">
        <f t="shared" si="47"/>
        <v>0</v>
      </c>
    </row>
    <row r="80" spans="1:33" x14ac:dyDescent="0.3">
      <c r="A80" s="39" t="s">
        <v>28</v>
      </c>
      <c r="B80" s="40"/>
      <c r="C80" s="41"/>
      <c r="D80" s="42"/>
      <c r="E80" s="41"/>
      <c r="F80" s="40"/>
      <c r="G80" s="40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8"/>
      <c r="AG80" s="24">
        <f t="shared" si="47"/>
        <v>0</v>
      </c>
    </row>
    <row r="81" spans="1:33" x14ac:dyDescent="0.3">
      <c r="A81" s="39" t="s">
        <v>29</v>
      </c>
      <c r="B81" s="40"/>
      <c r="C81" s="41"/>
      <c r="D81" s="42"/>
      <c r="E81" s="41"/>
      <c r="F81" s="40"/>
      <c r="G81" s="40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8"/>
      <c r="AG81" s="24">
        <f t="shared" si="47"/>
        <v>0</v>
      </c>
    </row>
    <row r="82" spans="1:33" x14ac:dyDescent="0.3">
      <c r="A82" s="39" t="s">
        <v>30</v>
      </c>
      <c r="B82" s="40">
        <f>J82+L82+N82+P82+R82+T82+V82+X82+Z82+AB82+AD82+H82</f>
        <v>2849.7052600000002</v>
      </c>
      <c r="C82" s="41">
        <v>2849.71</v>
      </c>
      <c r="D82" s="42">
        <f>E82</f>
        <v>0</v>
      </c>
      <c r="E82" s="41">
        <f>SUM(I82,K82,M82,O82,Q82,S82,U82,W82,Y82,AA82,AC82,AE82)</f>
        <v>0</v>
      </c>
      <c r="F82" s="40">
        <f>IFERROR(E82/B82*100,0)</f>
        <v>0</v>
      </c>
      <c r="G82" s="40">
        <f>IFERROR(E82/C82*100,0)</f>
        <v>0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>
        <v>2849.7052600000002</v>
      </c>
      <c r="AE82" s="33"/>
      <c r="AF82" s="38"/>
      <c r="AG82" s="24">
        <f t="shared" si="47"/>
        <v>0</v>
      </c>
    </row>
    <row r="83" spans="1:33" x14ac:dyDescent="0.3">
      <c r="A83" s="47" t="s">
        <v>31</v>
      </c>
      <c r="B83" s="40"/>
      <c r="C83" s="41"/>
      <c r="D83" s="42"/>
      <c r="E83" s="41"/>
      <c r="F83" s="40"/>
      <c r="G83" s="40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8"/>
      <c r="AG83" s="24">
        <f t="shared" si="47"/>
        <v>0</v>
      </c>
    </row>
    <row r="84" spans="1:33" ht="56.25" x14ac:dyDescent="0.3">
      <c r="A84" s="30" t="s">
        <v>47</v>
      </c>
      <c r="B84" s="59"/>
      <c r="C84" s="60"/>
      <c r="D84" s="60"/>
      <c r="E84" s="60"/>
      <c r="F84" s="60"/>
      <c r="G84" s="60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8"/>
      <c r="AG84" s="24">
        <f t="shared" si="47"/>
        <v>0</v>
      </c>
    </row>
    <row r="85" spans="1:33" x14ac:dyDescent="0.3">
      <c r="A85" s="35" t="s">
        <v>27</v>
      </c>
      <c r="B85" s="36">
        <f>B87+B88+B86+B89</f>
        <v>2724.4</v>
      </c>
      <c r="C85" s="36">
        <f>C87+C88+C86+C89</f>
        <v>2724.4</v>
      </c>
      <c r="D85" s="36">
        <f>D87+D88+D86+D89</f>
        <v>0</v>
      </c>
      <c r="E85" s="36">
        <f>E87+E88+E86+E89</f>
        <v>0</v>
      </c>
      <c r="F85" s="36">
        <f>IFERROR(E85/B85*100,0)</f>
        <v>0</v>
      </c>
      <c r="G85" s="36">
        <f>IFERROR(E85/C85*100,0)</f>
        <v>0</v>
      </c>
      <c r="H85" s="36">
        <f t="shared" ref="H85:AE85" si="51">H87+H88+H86+H89</f>
        <v>0</v>
      </c>
      <c r="I85" s="36">
        <f t="shared" si="51"/>
        <v>0</v>
      </c>
      <c r="J85" s="36">
        <f t="shared" si="51"/>
        <v>0</v>
      </c>
      <c r="K85" s="36">
        <f t="shared" si="51"/>
        <v>0</v>
      </c>
      <c r="L85" s="36">
        <f t="shared" si="51"/>
        <v>0</v>
      </c>
      <c r="M85" s="36">
        <f t="shared" si="51"/>
        <v>0</v>
      </c>
      <c r="N85" s="36">
        <f t="shared" si="51"/>
        <v>0</v>
      </c>
      <c r="O85" s="36">
        <f t="shared" si="51"/>
        <v>0</v>
      </c>
      <c r="P85" s="36">
        <f t="shared" si="51"/>
        <v>0</v>
      </c>
      <c r="Q85" s="36">
        <f t="shared" si="51"/>
        <v>0</v>
      </c>
      <c r="R85" s="36">
        <f t="shared" si="51"/>
        <v>0</v>
      </c>
      <c r="S85" s="36">
        <f t="shared" si="51"/>
        <v>0</v>
      </c>
      <c r="T85" s="36">
        <f t="shared" si="51"/>
        <v>0</v>
      </c>
      <c r="U85" s="36">
        <f t="shared" si="51"/>
        <v>0</v>
      </c>
      <c r="V85" s="36">
        <f t="shared" si="51"/>
        <v>0</v>
      </c>
      <c r="W85" s="36">
        <f t="shared" si="51"/>
        <v>0</v>
      </c>
      <c r="X85" s="36">
        <f t="shared" si="51"/>
        <v>0</v>
      </c>
      <c r="Y85" s="36">
        <f t="shared" si="51"/>
        <v>0</v>
      </c>
      <c r="Z85" s="36">
        <f t="shared" si="51"/>
        <v>0</v>
      </c>
      <c r="AA85" s="36">
        <f t="shared" si="51"/>
        <v>0</v>
      </c>
      <c r="AB85" s="36">
        <f t="shared" si="51"/>
        <v>0</v>
      </c>
      <c r="AC85" s="36">
        <f t="shared" si="51"/>
        <v>0</v>
      </c>
      <c r="AD85" s="36">
        <f t="shared" si="51"/>
        <v>2724.4</v>
      </c>
      <c r="AE85" s="36">
        <f t="shared" si="51"/>
        <v>0</v>
      </c>
      <c r="AF85" s="38"/>
      <c r="AG85" s="24">
        <f t="shared" si="47"/>
        <v>0</v>
      </c>
    </row>
    <row r="86" spans="1:33" x14ac:dyDescent="0.3">
      <c r="A86" s="39" t="s">
        <v>28</v>
      </c>
      <c r="B86" s="40"/>
      <c r="C86" s="41"/>
      <c r="D86" s="42"/>
      <c r="E86" s="41"/>
      <c r="F86" s="40"/>
      <c r="G86" s="40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8"/>
      <c r="AG86" s="24">
        <f t="shared" si="47"/>
        <v>0</v>
      </c>
    </row>
    <row r="87" spans="1:33" x14ac:dyDescent="0.3">
      <c r="A87" s="39" t="s">
        <v>29</v>
      </c>
      <c r="B87" s="40"/>
      <c r="C87" s="41"/>
      <c r="D87" s="42"/>
      <c r="E87" s="41"/>
      <c r="F87" s="40"/>
      <c r="G87" s="40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8"/>
      <c r="AG87" s="24">
        <f t="shared" si="47"/>
        <v>0</v>
      </c>
    </row>
    <row r="88" spans="1:33" x14ac:dyDescent="0.3">
      <c r="A88" s="39" t="s">
        <v>30</v>
      </c>
      <c r="B88" s="40">
        <f>J88+L88+N88+P88+R88+T88+V88+X88+Z88+AB88+AD88+H88</f>
        <v>2724.4</v>
      </c>
      <c r="C88" s="41">
        <v>2724.4</v>
      </c>
      <c r="D88" s="42">
        <f>E88</f>
        <v>0</v>
      </c>
      <c r="E88" s="41">
        <f>SUM(I88,K88,M88,O88,Q88,S88,U88,W88,Y88,AA88,AC88,AE88)</f>
        <v>0</v>
      </c>
      <c r="F88" s="40">
        <f>IFERROR(E88/B88*100,0)</f>
        <v>0</v>
      </c>
      <c r="G88" s="40">
        <f>IFERROR(E88/C88*100,0)</f>
        <v>0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>
        <v>2724.4</v>
      </c>
      <c r="AE88" s="33"/>
      <c r="AF88" s="38"/>
      <c r="AG88" s="24">
        <f t="shared" si="47"/>
        <v>0</v>
      </c>
    </row>
    <row r="89" spans="1:33" x14ac:dyDescent="0.3">
      <c r="A89" s="47" t="s">
        <v>31</v>
      </c>
      <c r="B89" s="40"/>
      <c r="C89" s="41"/>
      <c r="D89" s="42"/>
      <c r="E89" s="41"/>
      <c r="F89" s="40"/>
      <c r="G89" s="40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8"/>
      <c r="AG89" s="24">
        <f t="shared" si="47"/>
        <v>0</v>
      </c>
    </row>
    <row r="90" spans="1:33" x14ac:dyDescent="0.3">
      <c r="A90" s="16" t="s">
        <v>48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8"/>
      <c r="AG90" s="24">
        <f t="shared" si="47"/>
        <v>0</v>
      </c>
    </row>
    <row r="91" spans="1:33" x14ac:dyDescent="0.3">
      <c r="A91" s="16" t="s">
        <v>32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24">
        <f t="shared" si="47"/>
        <v>0</v>
      </c>
    </row>
    <row r="92" spans="1:33" ht="93.75" x14ac:dyDescent="0.3">
      <c r="A92" s="53" t="s">
        <v>49</v>
      </c>
      <c r="B92" s="61"/>
      <c r="C92" s="62"/>
      <c r="D92" s="62"/>
      <c r="E92" s="62"/>
      <c r="F92" s="62"/>
      <c r="G92" s="62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34" t="s">
        <v>50</v>
      </c>
      <c r="AG92" s="24">
        <f t="shared" si="47"/>
        <v>0</v>
      </c>
    </row>
    <row r="93" spans="1:33" x14ac:dyDescent="0.3">
      <c r="A93" s="25" t="s">
        <v>27</v>
      </c>
      <c r="B93" s="26">
        <f>B94+B95+B96</f>
        <v>6225.1</v>
      </c>
      <c r="C93" s="26">
        <f>C94+C95+C96</f>
        <v>864.9</v>
      </c>
      <c r="D93" s="26">
        <f>D94+D95+D96</f>
        <v>691.6</v>
      </c>
      <c r="E93" s="26">
        <f>E94+E95+E96</f>
        <v>691.6</v>
      </c>
      <c r="F93" s="29">
        <f>IFERROR(E93/B93*100,0)</f>
        <v>11.109861688968852</v>
      </c>
      <c r="G93" s="29">
        <f>IFERROR(E93/C93*100,0)</f>
        <v>79.96300150306395</v>
      </c>
      <c r="H93" s="26">
        <f t="shared" ref="H93:AE93" si="52">H94+H95+H96</f>
        <v>864.9</v>
      </c>
      <c r="I93" s="26">
        <f t="shared" si="52"/>
        <v>691.6</v>
      </c>
      <c r="J93" s="26">
        <f t="shared" si="52"/>
        <v>1031.3499999999999</v>
      </c>
      <c r="K93" s="26">
        <f t="shared" si="52"/>
        <v>0</v>
      </c>
      <c r="L93" s="26">
        <f t="shared" si="52"/>
        <v>1431.404</v>
      </c>
      <c r="M93" s="26">
        <f t="shared" si="52"/>
        <v>0</v>
      </c>
      <c r="N93" s="26">
        <f t="shared" si="52"/>
        <v>384.8</v>
      </c>
      <c r="O93" s="26">
        <f t="shared" si="52"/>
        <v>0</v>
      </c>
      <c r="P93" s="26">
        <f t="shared" si="52"/>
        <v>666.22</v>
      </c>
      <c r="Q93" s="26">
        <f t="shared" si="52"/>
        <v>0</v>
      </c>
      <c r="R93" s="26">
        <f t="shared" si="52"/>
        <v>117.6</v>
      </c>
      <c r="S93" s="26">
        <f t="shared" si="52"/>
        <v>0</v>
      </c>
      <c r="T93" s="26">
        <f t="shared" si="52"/>
        <v>0</v>
      </c>
      <c r="U93" s="26">
        <f t="shared" si="52"/>
        <v>0</v>
      </c>
      <c r="V93" s="26">
        <f t="shared" si="52"/>
        <v>0</v>
      </c>
      <c r="W93" s="26">
        <f t="shared" si="52"/>
        <v>0</v>
      </c>
      <c r="X93" s="26">
        <f t="shared" si="52"/>
        <v>411.57600000000002</v>
      </c>
      <c r="Y93" s="26">
        <f t="shared" si="52"/>
        <v>0</v>
      </c>
      <c r="Z93" s="26">
        <f t="shared" si="52"/>
        <v>327.9</v>
      </c>
      <c r="AA93" s="26">
        <f t="shared" si="52"/>
        <v>0</v>
      </c>
      <c r="AB93" s="26">
        <f t="shared" si="52"/>
        <v>647.35</v>
      </c>
      <c r="AC93" s="26">
        <f t="shared" si="52"/>
        <v>0</v>
      </c>
      <c r="AD93" s="26">
        <f t="shared" si="52"/>
        <v>342</v>
      </c>
      <c r="AE93" s="26">
        <f t="shared" si="52"/>
        <v>0</v>
      </c>
      <c r="AF93" s="23"/>
      <c r="AG93" s="24">
        <f t="shared" si="47"/>
        <v>0</v>
      </c>
    </row>
    <row r="94" spans="1:33" x14ac:dyDescent="0.3">
      <c r="A94" s="28" t="s">
        <v>28</v>
      </c>
      <c r="B94" s="29">
        <f t="shared" ref="B94:B97" si="53">J94+L94+N94+P94+R94+T94+V94+X94+Z94+AB94+AD94+H94</f>
        <v>0</v>
      </c>
      <c r="C94" s="29">
        <f t="shared" ref="C94:C97" si="54">SUM(H94)</f>
        <v>0</v>
      </c>
      <c r="D94" s="29">
        <f t="shared" ref="D94:D97" si="55">E94</f>
        <v>0</v>
      </c>
      <c r="E94" s="29">
        <f t="shared" ref="E94:E97" si="56">SUM(I94,K94,M94,O94,Q94,S94,U94,W94,Y94,AA94,AC94,AE94)</f>
        <v>0</v>
      </c>
      <c r="F94" s="29">
        <f>IFERROR(E94/B94*100,0)</f>
        <v>0</v>
      </c>
      <c r="G94" s="29">
        <f>IFERROR(E94/C94*100,0)</f>
        <v>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3"/>
      <c r="AG94" s="24">
        <f t="shared" si="47"/>
        <v>0</v>
      </c>
    </row>
    <row r="95" spans="1:33" x14ac:dyDescent="0.3">
      <c r="A95" s="28" t="s">
        <v>29</v>
      </c>
      <c r="B95" s="29">
        <f t="shared" si="53"/>
        <v>0</v>
      </c>
      <c r="C95" s="29">
        <f t="shared" si="54"/>
        <v>0</v>
      </c>
      <c r="D95" s="29">
        <f t="shared" si="55"/>
        <v>0</v>
      </c>
      <c r="E95" s="29">
        <f t="shared" si="56"/>
        <v>0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3"/>
      <c r="AG95" s="24">
        <f t="shared" si="47"/>
        <v>0</v>
      </c>
    </row>
    <row r="96" spans="1:33" x14ac:dyDescent="0.3">
      <c r="A96" s="28" t="s">
        <v>30</v>
      </c>
      <c r="B96" s="29">
        <f t="shared" si="53"/>
        <v>6225.1</v>
      </c>
      <c r="C96" s="29">
        <f t="shared" si="54"/>
        <v>864.9</v>
      </c>
      <c r="D96" s="29">
        <f t="shared" si="55"/>
        <v>691.6</v>
      </c>
      <c r="E96" s="29">
        <f t="shared" si="56"/>
        <v>691.6</v>
      </c>
      <c r="F96" s="29">
        <f>IFERROR(E96/B96*100,0)</f>
        <v>11.109861688968852</v>
      </c>
      <c r="G96" s="29">
        <f>IFERROR(E96/C96*100,0)</f>
        <v>79.96300150306395</v>
      </c>
      <c r="H96" s="29">
        <v>864.9</v>
      </c>
      <c r="I96" s="29">
        <v>691.6</v>
      </c>
      <c r="J96" s="29">
        <v>1031.3499999999999</v>
      </c>
      <c r="K96" s="29"/>
      <c r="L96" s="29">
        <v>1431.404</v>
      </c>
      <c r="M96" s="29"/>
      <c r="N96" s="29">
        <v>384.8</v>
      </c>
      <c r="O96" s="29"/>
      <c r="P96" s="29">
        <v>666.22</v>
      </c>
      <c r="Q96" s="29"/>
      <c r="R96" s="29">
        <v>117.6</v>
      </c>
      <c r="S96" s="29"/>
      <c r="T96" s="29">
        <v>0</v>
      </c>
      <c r="U96" s="29"/>
      <c r="V96" s="29">
        <v>0</v>
      </c>
      <c r="W96" s="29"/>
      <c r="X96" s="29">
        <v>411.57600000000002</v>
      </c>
      <c r="Y96" s="29"/>
      <c r="Z96" s="29">
        <v>327.9</v>
      </c>
      <c r="AA96" s="29"/>
      <c r="AB96" s="29">
        <v>647.35</v>
      </c>
      <c r="AC96" s="29"/>
      <c r="AD96" s="29">
        <v>342</v>
      </c>
      <c r="AE96" s="29"/>
      <c r="AF96" s="23"/>
      <c r="AG96" s="24">
        <f t="shared" si="47"/>
        <v>0</v>
      </c>
    </row>
    <row r="97" spans="1:33" x14ac:dyDescent="0.3">
      <c r="A97" s="28" t="s">
        <v>31</v>
      </c>
      <c r="B97" s="29">
        <f t="shared" si="53"/>
        <v>0</v>
      </c>
      <c r="C97" s="29">
        <f t="shared" si="54"/>
        <v>0</v>
      </c>
      <c r="D97" s="29">
        <f t="shared" si="55"/>
        <v>0</v>
      </c>
      <c r="E97" s="29">
        <f t="shared" si="56"/>
        <v>0</v>
      </c>
      <c r="F97" s="29">
        <f>IFERROR(E97/B97*100,0)</f>
        <v>0</v>
      </c>
      <c r="G97" s="29">
        <f>IFERROR(E97/C97*100,0)</f>
        <v>0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3"/>
      <c r="AG97" s="24">
        <f t="shared" si="47"/>
        <v>0</v>
      </c>
    </row>
    <row r="98" spans="1:33" ht="78.75" x14ac:dyDescent="0.3">
      <c r="A98" s="53" t="s">
        <v>51</v>
      </c>
      <c r="B98" s="29"/>
      <c r="C98" s="63"/>
      <c r="D98" s="63"/>
      <c r="E98" s="63"/>
      <c r="F98" s="63"/>
      <c r="G98" s="63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64" t="s">
        <v>52</v>
      </c>
      <c r="AG98" s="24">
        <f t="shared" si="47"/>
        <v>0</v>
      </c>
    </row>
    <row r="99" spans="1:33" x14ac:dyDescent="0.3">
      <c r="A99" s="25" t="s">
        <v>27</v>
      </c>
      <c r="B99" s="26">
        <f>B100+B101+B102+B103</f>
        <v>25010.98</v>
      </c>
      <c r="C99" s="26">
        <f>C100+C101+C102+C103</f>
        <v>1840.1669999999999</v>
      </c>
      <c r="D99" s="26">
        <f>D100+D101+D102+D103</f>
        <v>1177.19</v>
      </c>
      <c r="E99" s="26">
        <f>E100+E101+E102+E103</f>
        <v>1177.19</v>
      </c>
      <c r="F99" s="29">
        <v>0</v>
      </c>
      <c r="G99" s="29">
        <v>0</v>
      </c>
      <c r="H99" s="26">
        <f>H100+H101+H102+H103</f>
        <v>1840.1669999999999</v>
      </c>
      <c r="I99" s="26">
        <f t="shared" ref="I99:AE99" si="57">I100+I101+I102+I103</f>
        <v>1177.19</v>
      </c>
      <c r="J99" s="26">
        <f t="shared" si="57"/>
        <v>1685.2465</v>
      </c>
      <c r="K99" s="26">
        <f t="shared" si="57"/>
        <v>0</v>
      </c>
      <c r="L99" s="26">
        <f t="shared" si="57"/>
        <v>1661.4665600000001</v>
      </c>
      <c r="M99" s="26">
        <f t="shared" si="57"/>
        <v>0</v>
      </c>
      <c r="N99" s="26">
        <f t="shared" si="57"/>
        <v>1456.56666</v>
      </c>
      <c r="O99" s="26">
        <f t="shared" si="57"/>
        <v>0</v>
      </c>
      <c r="P99" s="26">
        <f t="shared" si="57"/>
        <v>2468.7666599999998</v>
      </c>
      <c r="Q99" s="26">
        <f t="shared" si="57"/>
        <v>0</v>
      </c>
      <c r="R99" s="26">
        <f t="shared" si="57"/>
        <v>1114.26666</v>
      </c>
      <c r="S99" s="26">
        <f t="shared" si="57"/>
        <v>0</v>
      </c>
      <c r="T99" s="26">
        <f t="shared" si="57"/>
        <v>9679.7666599999993</v>
      </c>
      <c r="U99" s="26">
        <f t="shared" si="57"/>
        <v>0</v>
      </c>
      <c r="V99" s="26">
        <f t="shared" si="57"/>
        <v>1045.46666</v>
      </c>
      <c r="W99" s="26">
        <f t="shared" si="57"/>
        <v>0</v>
      </c>
      <c r="X99" s="26">
        <f t="shared" si="57"/>
        <v>1079.6666600000001</v>
      </c>
      <c r="Y99" s="26">
        <f t="shared" si="57"/>
        <v>0</v>
      </c>
      <c r="Z99" s="26">
        <f t="shared" si="57"/>
        <v>1973.9166599999999</v>
      </c>
      <c r="AA99" s="26">
        <f t="shared" si="57"/>
        <v>0</v>
      </c>
      <c r="AB99" s="26">
        <f t="shared" si="57"/>
        <v>991.41665999999998</v>
      </c>
      <c r="AC99" s="26">
        <f t="shared" si="57"/>
        <v>0</v>
      </c>
      <c r="AD99" s="26">
        <f t="shared" si="57"/>
        <v>14.26666</v>
      </c>
      <c r="AE99" s="26">
        <f t="shared" si="57"/>
        <v>0</v>
      </c>
      <c r="AF99" s="23"/>
      <c r="AG99" s="24">
        <f t="shared" si="47"/>
        <v>-1.7035262089848402E-12</v>
      </c>
    </row>
    <row r="100" spans="1:33" x14ac:dyDescent="0.3">
      <c r="A100" s="28" t="s">
        <v>28</v>
      </c>
      <c r="B100" s="29">
        <f t="shared" ref="B100:B103" si="58">J100+L100+N100+P100+R100+T100+V100+X100+Z100+AB100+AD100+H100</f>
        <v>0</v>
      </c>
      <c r="C100" s="29">
        <f t="shared" ref="C100:C103" si="59">SUM(H100)</f>
        <v>0</v>
      </c>
      <c r="D100" s="29">
        <f t="shared" ref="D100:D103" si="60">E100</f>
        <v>0</v>
      </c>
      <c r="E100" s="29">
        <f t="shared" ref="E100:E103" si="61">SUM(I100,K100,M100,O100,Q100,S100,U100,W100,Y100,AA100,AC100,AE100)</f>
        <v>0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3"/>
      <c r="AG100" s="24">
        <f t="shared" si="47"/>
        <v>0</v>
      </c>
    </row>
    <row r="101" spans="1:33" x14ac:dyDescent="0.3">
      <c r="A101" s="28" t="s">
        <v>29</v>
      </c>
      <c r="B101" s="29">
        <f t="shared" si="58"/>
        <v>8211.7000000000007</v>
      </c>
      <c r="C101" s="29">
        <f t="shared" si="59"/>
        <v>0</v>
      </c>
      <c r="D101" s="29">
        <f t="shared" si="60"/>
        <v>0</v>
      </c>
      <c r="E101" s="29">
        <f t="shared" si="61"/>
        <v>0</v>
      </c>
      <c r="F101" s="29"/>
      <c r="G101" s="29"/>
      <c r="H101" s="29"/>
      <c r="I101" s="29"/>
      <c r="J101" s="29"/>
      <c r="K101" s="29"/>
      <c r="L101" s="29">
        <v>316.82499999999999</v>
      </c>
      <c r="M101" s="29"/>
      <c r="N101" s="29">
        <v>83.82</v>
      </c>
      <c r="O101" s="29"/>
      <c r="P101" s="29"/>
      <c r="Q101" s="29"/>
      <c r="R101" s="29"/>
      <c r="S101" s="29"/>
      <c r="T101" s="29">
        <v>7084.4</v>
      </c>
      <c r="U101" s="29"/>
      <c r="V101" s="29">
        <v>326.04000000000002</v>
      </c>
      <c r="W101" s="29"/>
      <c r="X101" s="29"/>
      <c r="Y101" s="29"/>
      <c r="Z101" s="29">
        <v>246.95249999999999</v>
      </c>
      <c r="AA101" s="29"/>
      <c r="AB101" s="29">
        <v>153.66249999999999</v>
      </c>
      <c r="AC101" s="29"/>
      <c r="AD101" s="29"/>
      <c r="AE101" s="29"/>
      <c r="AF101" s="23"/>
      <c r="AG101" s="24">
        <f t="shared" si="47"/>
        <v>1.5631940186722204E-12</v>
      </c>
    </row>
    <row r="102" spans="1:33" x14ac:dyDescent="0.3">
      <c r="A102" s="28" t="s">
        <v>30</v>
      </c>
      <c r="B102" s="29">
        <f t="shared" si="58"/>
        <v>16799.28</v>
      </c>
      <c r="C102" s="29">
        <f t="shared" si="59"/>
        <v>1840.1669999999999</v>
      </c>
      <c r="D102" s="29">
        <f t="shared" si="60"/>
        <v>1177.19</v>
      </c>
      <c r="E102" s="29">
        <f t="shared" si="61"/>
        <v>1177.19</v>
      </c>
      <c r="F102" s="29">
        <f>IFERROR(E102/B102*100,0)</f>
        <v>7.0073836497754671</v>
      </c>
      <c r="G102" s="29">
        <f>IFERROR(E102/C102*100,0)</f>
        <v>63.971911245012002</v>
      </c>
      <c r="H102" s="29">
        <v>1840.1669999999999</v>
      </c>
      <c r="I102" s="29">
        <v>1177.19</v>
      </c>
      <c r="J102" s="29">
        <v>1685.2465</v>
      </c>
      <c r="K102" s="29"/>
      <c r="L102" s="29">
        <v>1344.64156</v>
      </c>
      <c r="M102" s="29"/>
      <c r="N102" s="29">
        <v>1372.74666</v>
      </c>
      <c r="O102" s="29"/>
      <c r="P102" s="29">
        <v>2468.7666599999998</v>
      </c>
      <c r="Q102" s="29"/>
      <c r="R102" s="29">
        <v>1114.26666</v>
      </c>
      <c r="S102" s="29"/>
      <c r="T102" s="29">
        <v>2595.3666600000001</v>
      </c>
      <c r="U102" s="29"/>
      <c r="V102" s="29">
        <v>719.42665999999997</v>
      </c>
      <c r="W102" s="29"/>
      <c r="X102" s="29">
        <v>1079.6666600000001</v>
      </c>
      <c r="Y102" s="29"/>
      <c r="Z102" s="29">
        <v>1726.96416</v>
      </c>
      <c r="AA102" s="29"/>
      <c r="AB102" s="29">
        <v>837.75415999999996</v>
      </c>
      <c r="AC102" s="29"/>
      <c r="AD102" s="29">
        <v>14.26666</v>
      </c>
      <c r="AE102" s="29"/>
      <c r="AF102" s="23"/>
      <c r="AG102" s="24">
        <f t="shared" si="47"/>
        <v>-6.8034466949029593E-13</v>
      </c>
    </row>
    <row r="103" spans="1:33" x14ac:dyDescent="0.3">
      <c r="A103" s="28" t="s">
        <v>31</v>
      </c>
      <c r="B103" s="29">
        <f t="shared" si="58"/>
        <v>0</v>
      </c>
      <c r="C103" s="29">
        <f t="shared" si="59"/>
        <v>0</v>
      </c>
      <c r="D103" s="29">
        <f t="shared" si="60"/>
        <v>0</v>
      </c>
      <c r="E103" s="29">
        <f t="shared" si="61"/>
        <v>0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3"/>
      <c r="AG103" s="24">
        <f t="shared" si="47"/>
        <v>0</v>
      </c>
    </row>
    <row r="104" spans="1:33" x14ac:dyDescent="0.3">
      <c r="A104" s="16" t="s">
        <v>53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8"/>
      <c r="AG104" s="24">
        <f t="shared" si="47"/>
        <v>0</v>
      </c>
    </row>
    <row r="105" spans="1:33" x14ac:dyDescent="0.3">
      <c r="A105" s="16" t="s">
        <v>32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24">
        <f t="shared" si="47"/>
        <v>0</v>
      </c>
    </row>
    <row r="106" spans="1:33" ht="75" x14ac:dyDescent="0.3">
      <c r="A106" s="65" t="s">
        <v>54</v>
      </c>
      <c r="B106" s="66"/>
      <c r="C106" s="67"/>
      <c r="D106" s="67"/>
      <c r="E106" s="67"/>
      <c r="F106" s="67"/>
      <c r="G106" s="67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23"/>
      <c r="AG106" s="24">
        <f t="shared" si="47"/>
        <v>0</v>
      </c>
    </row>
    <row r="107" spans="1:33" x14ac:dyDescent="0.3">
      <c r="A107" s="25" t="s">
        <v>27</v>
      </c>
      <c r="B107" s="26">
        <f>B108+B109+B110+B111</f>
        <v>7519.7999999999993</v>
      </c>
      <c r="C107" s="26">
        <f>C108+C109+C110+C111</f>
        <v>1041.415</v>
      </c>
      <c r="D107" s="26">
        <f>D108+D109+D110+D111</f>
        <v>647.00599999999997</v>
      </c>
      <c r="E107" s="26">
        <f>E108+E109+E110+E111</f>
        <v>647.00599999999997</v>
      </c>
      <c r="F107" s="29">
        <f>IFERROR(E107/B107*100,0)</f>
        <v>8.6040320221282478</v>
      </c>
      <c r="G107" s="29">
        <f>IFERROR(E107/C107*100,0)</f>
        <v>62.127586024783589</v>
      </c>
      <c r="H107" s="26">
        <f>H108+H109+H110+H111</f>
        <v>1041.415</v>
      </c>
      <c r="I107" s="26">
        <f t="shared" ref="I107:AE107" si="62">I108+I109+I110+I111</f>
        <v>647.00599999999997</v>
      </c>
      <c r="J107" s="26">
        <f t="shared" si="62"/>
        <v>637.91399999999999</v>
      </c>
      <c r="K107" s="26">
        <f t="shared" si="62"/>
        <v>0</v>
      </c>
      <c r="L107" s="26">
        <f t="shared" si="62"/>
        <v>506.85899999999998</v>
      </c>
      <c r="M107" s="26">
        <f t="shared" si="62"/>
        <v>0</v>
      </c>
      <c r="N107" s="26">
        <f t="shared" si="62"/>
        <v>746.16800000000001</v>
      </c>
      <c r="O107" s="26">
        <f t="shared" si="62"/>
        <v>0</v>
      </c>
      <c r="P107" s="26">
        <f t="shared" si="62"/>
        <v>579.13099999999997</v>
      </c>
      <c r="Q107" s="26">
        <f t="shared" si="62"/>
        <v>0</v>
      </c>
      <c r="R107" s="26">
        <f t="shared" si="62"/>
        <v>506.85899999999998</v>
      </c>
      <c r="S107" s="26">
        <f t="shared" si="62"/>
        <v>0</v>
      </c>
      <c r="T107" s="26">
        <f t="shared" si="62"/>
        <v>746.16800000000001</v>
      </c>
      <c r="U107" s="26">
        <f t="shared" si="62"/>
        <v>0</v>
      </c>
      <c r="V107" s="26">
        <f t="shared" si="62"/>
        <v>579.13099999999997</v>
      </c>
      <c r="W107" s="26">
        <f t="shared" si="62"/>
        <v>0</v>
      </c>
      <c r="X107" s="26">
        <f t="shared" si="62"/>
        <v>506.85899999999998</v>
      </c>
      <c r="Y107" s="26">
        <f t="shared" si="62"/>
        <v>0</v>
      </c>
      <c r="Z107" s="26">
        <f t="shared" si="62"/>
        <v>746.16800000000001</v>
      </c>
      <c r="AA107" s="26">
        <f t="shared" si="62"/>
        <v>0</v>
      </c>
      <c r="AB107" s="26">
        <f t="shared" si="62"/>
        <v>563.83399999999995</v>
      </c>
      <c r="AC107" s="26">
        <f t="shared" si="62"/>
        <v>0</v>
      </c>
      <c r="AD107" s="26">
        <f t="shared" si="62"/>
        <v>359.29399999999998</v>
      </c>
      <c r="AE107" s="26">
        <f t="shared" si="62"/>
        <v>0</v>
      </c>
      <c r="AF107" s="23"/>
      <c r="AG107" s="24">
        <f t="shared" si="47"/>
        <v>0</v>
      </c>
    </row>
    <row r="108" spans="1:33" x14ac:dyDescent="0.3">
      <c r="A108" s="28" t="s">
        <v>28</v>
      </c>
      <c r="B108" s="29">
        <f t="shared" ref="B108:B111" si="63">J108+L108+N108+P108+R108+T108+V108+X108+Z108+AB108+AD108+H108</f>
        <v>0</v>
      </c>
      <c r="C108" s="29">
        <f t="shared" ref="C108:C111" si="64">SUM(H108)</f>
        <v>0</v>
      </c>
      <c r="D108" s="29">
        <f t="shared" ref="D108:D111" si="65">E108</f>
        <v>0</v>
      </c>
      <c r="E108" s="29">
        <f t="shared" ref="E108:E111" si="66">SUM(I108,K108,M108,O108,Q108,S108,U108,W108,Y108,AA108,AC108,AE108)</f>
        <v>0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3"/>
      <c r="AG108" s="24">
        <f t="shared" si="47"/>
        <v>0</v>
      </c>
    </row>
    <row r="109" spans="1:33" x14ac:dyDescent="0.3">
      <c r="A109" s="28" t="s">
        <v>29</v>
      </c>
      <c r="B109" s="29">
        <f t="shared" si="63"/>
        <v>0</v>
      </c>
      <c r="C109" s="29">
        <f t="shared" si="64"/>
        <v>0</v>
      </c>
      <c r="D109" s="29">
        <f t="shared" si="65"/>
        <v>0</v>
      </c>
      <c r="E109" s="29">
        <f t="shared" si="66"/>
        <v>0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3"/>
      <c r="AG109" s="24">
        <f t="shared" si="47"/>
        <v>0</v>
      </c>
    </row>
    <row r="110" spans="1:33" x14ac:dyDescent="0.3">
      <c r="A110" s="28" t="s">
        <v>30</v>
      </c>
      <c r="B110" s="29">
        <f t="shared" si="63"/>
        <v>7519.7999999999993</v>
      </c>
      <c r="C110" s="29">
        <f t="shared" si="64"/>
        <v>1041.415</v>
      </c>
      <c r="D110" s="29">
        <f t="shared" si="65"/>
        <v>647.00599999999997</v>
      </c>
      <c r="E110" s="29">
        <f t="shared" si="66"/>
        <v>647.00599999999997</v>
      </c>
      <c r="F110" s="29">
        <f>IFERROR(E110/B110*100,0)</f>
        <v>8.6040320221282478</v>
      </c>
      <c r="G110" s="29">
        <f>IFERROR(E110/C110*100,0)</f>
        <v>62.127586024783589</v>
      </c>
      <c r="H110" s="29">
        <v>1041.415</v>
      </c>
      <c r="I110" s="29">
        <v>647.00599999999997</v>
      </c>
      <c r="J110" s="29">
        <v>637.91399999999999</v>
      </c>
      <c r="K110" s="29"/>
      <c r="L110" s="29">
        <v>506.85899999999998</v>
      </c>
      <c r="M110" s="29"/>
      <c r="N110" s="29">
        <v>746.16800000000001</v>
      </c>
      <c r="O110" s="29"/>
      <c r="P110" s="29">
        <v>579.13099999999997</v>
      </c>
      <c r="Q110" s="29"/>
      <c r="R110" s="29">
        <v>506.85899999999998</v>
      </c>
      <c r="S110" s="29"/>
      <c r="T110" s="29">
        <v>746.16800000000001</v>
      </c>
      <c r="U110" s="29"/>
      <c r="V110" s="29">
        <v>579.13099999999997</v>
      </c>
      <c r="W110" s="29"/>
      <c r="X110" s="29">
        <v>506.85899999999998</v>
      </c>
      <c r="Y110" s="29"/>
      <c r="Z110" s="29">
        <v>746.16800000000001</v>
      </c>
      <c r="AA110" s="29"/>
      <c r="AB110" s="29">
        <v>563.83399999999995</v>
      </c>
      <c r="AC110" s="29"/>
      <c r="AD110" s="29">
        <v>359.29399999999998</v>
      </c>
      <c r="AE110" s="29"/>
      <c r="AF110" s="23"/>
      <c r="AG110" s="24">
        <f t="shared" si="47"/>
        <v>0</v>
      </c>
    </row>
    <row r="111" spans="1:33" x14ac:dyDescent="0.3">
      <c r="A111" s="28" t="s">
        <v>31</v>
      </c>
      <c r="B111" s="29">
        <f t="shared" si="63"/>
        <v>0</v>
      </c>
      <c r="C111" s="29">
        <f t="shared" si="64"/>
        <v>0</v>
      </c>
      <c r="D111" s="29">
        <f t="shared" si="65"/>
        <v>0</v>
      </c>
      <c r="E111" s="29">
        <f t="shared" si="66"/>
        <v>0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3"/>
      <c r="AG111" s="24">
        <f t="shared" si="47"/>
        <v>0</v>
      </c>
    </row>
    <row r="112" spans="1:33" x14ac:dyDescent="0.3">
      <c r="A112" s="16" t="s">
        <v>55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24">
        <f t="shared" si="47"/>
        <v>0</v>
      </c>
    </row>
    <row r="113" spans="1:33" x14ac:dyDescent="0.3">
      <c r="A113" s="16" t="s">
        <v>32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24">
        <f t="shared" si="47"/>
        <v>0</v>
      </c>
    </row>
    <row r="114" spans="1:33" ht="56.25" x14ac:dyDescent="0.3">
      <c r="A114" s="20" t="s">
        <v>56</v>
      </c>
      <c r="B114" s="68"/>
      <c r="C114" s="69"/>
      <c r="D114" s="69"/>
      <c r="E114" s="69"/>
      <c r="F114" s="69"/>
      <c r="G114" s="69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23"/>
      <c r="AG114" s="24">
        <f t="shared" si="47"/>
        <v>0</v>
      </c>
    </row>
    <row r="115" spans="1:33" x14ac:dyDescent="0.3">
      <c r="A115" s="70" t="s">
        <v>27</v>
      </c>
      <c r="B115" s="26">
        <f>B116+B117+B118+B119</f>
        <v>249</v>
      </c>
      <c r="C115" s="26">
        <f>C116+C117+C118+C119</f>
        <v>0</v>
      </c>
      <c r="D115" s="26">
        <f>D116+D117+D118+D119</f>
        <v>0</v>
      </c>
      <c r="E115" s="26">
        <f>E116+E117+E118+E119</f>
        <v>0</v>
      </c>
      <c r="F115" s="29">
        <f>IFERROR(E115/B115*100,0)</f>
        <v>0</v>
      </c>
      <c r="G115" s="29">
        <f>IFERROR(E115/C115*100,0)</f>
        <v>0</v>
      </c>
      <c r="H115" s="26">
        <f t="shared" ref="H115:AE115" si="67">H116+H117+H118+H119</f>
        <v>0</v>
      </c>
      <c r="I115" s="26">
        <f t="shared" si="67"/>
        <v>0</v>
      </c>
      <c r="J115" s="26">
        <f t="shared" si="67"/>
        <v>210.70859999999999</v>
      </c>
      <c r="K115" s="26">
        <f t="shared" si="67"/>
        <v>0</v>
      </c>
      <c r="L115" s="26">
        <f t="shared" si="67"/>
        <v>0</v>
      </c>
      <c r="M115" s="26">
        <f t="shared" si="67"/>
        <v>0</v>
      </c>
      <c r="N115" s="26">
        <f t="shared" si="67"/>
        <v>0</v>
      </c>
      <c r="O115" s="26">
        <f t="shared" si="67"/>
        <v>0</v>
      </c>
      <c r="P115" s="26">
        <f t="shared" si="67"/>
        <v>0</v>
      </c>
      <c r="Q115" s="26">
        <f t="shared" si="67"/>
        <v>0</v>
      </c>
      <c r="R115" s="26">
        <f t="shared" si="67"/>
        <v>0</v>
      </c>
      <c r="S115" s="26">
        <f t="shared" si="67"/>
        <v>0</v>
      </c>
      <c r="T115" s="26">
        <f t="shared" si="67"/>
        <v>0</v>
      </c>
      <c r="U115" s="26">
        <f t="shared" si="67"/>
        <v>0</v>
      </c>
      <c r="V115" s="26">
        <f t="shared" si="67"/>
        <v>0</v>
      </c>
      <c r="W115" s="26">
        <f t="shared" si="67"/>
        <v>0</v>
      </c>
      <c r="X115" s="26">
        <f t="shared" si="67"/>
        <v>38.291400000000003</v>
      </c>
      <c r="Y115" s="26">
        <f t="shared" si="67"/>
        <v>0</v>
      </c>
      <c r="Z115" s="26">
        <f t="shared" si="67"/>
        <v>0</v>
      </c>
      <c r="AA115" s="26">
        <f t="shared" si="67"/>
        <v>0</v>
      </c>
      <c r="AB115" s="26">
        <f t="shared" si="67"/>
        <v>0</v>
      </c>
      <c r="AC115" s="26">
        <f t="shared" si="67"/>
        <v>0</v>
      </c>
      <c r="AD115" s="26">
        <f t="shared" si="67"/>
        <v>0</v>
      </c>
      <c r="AE115" s="26">
        <f t="shared" si="67"/>
        <v>0</v>
      </c>
      <c r="AF115" s="23"/>
      <c r="AG115" s="24">
        <f t="shared" si="47"/>
        <v>7.1054273576010019E-15</v>
      </c>
    </row>
    <row r="116" spans="1:33" x14ac:dyDescent="0.3">
      <c r="A116" s="71" t="s">
        <v>28</v>
      </c>
      <c r="B116" s="29">
        <f t="shared" ref="B116:B119" si="68">J116+L116+N116+P116+R116+T116+V116+X116+Z116+AB116+AD116+H116</f>
        <v>0</v>
      </c>
      <c r="C116" s="29">
        <f t="shared" ref="C116:C119" si="69">SUM(H116)</f>
        <v>0</v>
      </c>
      <c r="D116" s="29">
        <f t="shared" ref="D116:D119" si="70">E116</f>
        <v>0</v>
      </c>
      <c r="E116" s="29">
        <f t="shared" ref="E116:E119" si="71">SUM(I116,K116,M116,O116,Q116,S116,U116,W116,Y116,AA116,AC116,AE116)</f>
        <v>0</v>
      </c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3"/>
      <c r="AG116" s="24">
        <f t="shared" si="47"/>
        <v>0</v>
      </c>
    </row>
    <row r="117" spans="1:33" x14ac:dyDescent="0.3">
      <c r="A117" s="71" t="s">
        <v>29</v>
      </c>
      <c r="B117" s="29">
        <f t="shared" si="68"/>
        <v>0</v>
      </c>
      <c r="C117" s="29">
        <f t="shared" si="69"/>
        <v>0</v>
      </c>
      <c r="D117" s="29">
        <f t="shared" si="70"/>
        <v>0</v>
      </c>
      <c r="E117" s="29">
        <f t="shared" si="71"/>
        <v>0</v>
      </c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3"/>
      <c r="AG117" s="24">
        <f t="shared" si="47"/>
        <v>0</v>
      </c>
    </row>
    <row r="118" spans="1:33" x14ac:dyDescent="0.3">
      <c r="A118" s="71" t="s">
        <v>30</v>
      </c>
      <c r="B118" s="29">
        <f t="shared" si="68"/>
        <v>249</v>
      </c>
      <c r="C118" s="29">
        <f t="shared" si="69"/>
        <v>0</v>
      </c>
      <c r="D118" s="29">
        <f t="shared" si="70"/>
        <v>0</v>
      </c>
      <c r="E118" s="29">
        <f t="shared" si="71"/>
        <v>0</v>
      </c>
      <c r="F118" s="29">
        <f>IFERROR(E118/B118*100,0)</f>
        <v>0</v>
      </c>
      <c r="G118" s="29">
        <f>IFERROR(E118/C118*100,0)</f>
        <v>0</v>
      </c>
      <c r="H118" s="29"/>
      <c r="I118" s="29"/>
      <c r="J118" s="29">
        <v>210.70859999999999</v>
      </c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>
        <v>38.291400000000003</v>
      </c>
      <c r="Y118" s="29"/>
      <c r="Z118" s="29"/>
      <c r="AA118" s="29"/>
      <c r="AB118" s="29"/>
      <c r="AC118" s="29"/>
      <c r="AD118" s="29"/>
      <c r="AE118" s="29"/>
      <c r="AF118" s="23"/>
      <c r="AG118" s="24">
        <f t="shared" si="47"/>
        <v>7.1054273576010019E-15</v>
      </c>
    </row>
    <row r="119" spans="1:33" x14ac:dyDescent="0.3">
      <c r="A119" s="71" t="s">
        <v>31</v>
      </c>
      <c r="B119" s="29">
        <f t="shared" si="68"/>
        <v>0</v>
      </c>
      <c r="C119" s="29">
        <f t="shared" si="69"/>
        <v>0</v>
      </c>
      <c r="D119" s="29">
        <f t="shared" si="70"/>
        <v>0</v>
      </c>
      <c r="E119" s="29">
        <f t="shared" si="71"/>
        <v>0</v>
      </c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3"/>
      <c r="AG119" s="24">
        <f t="shared" si="47"/>
        <v>0</v>
      </c>
    </row>
    <row r="120" spans="1:33" ht="83.25" customHeight="1" x14ac:dyDescent="0.3">
      <c r="A120" s="20" t="s">
        <v>57</v>
      </c>
      <c r="B120" s="68"/>
      <c r="C120" s="69"/>
      <c r="D120" s="69"/>
      <c r="E120" s="69"/>
      <c r="F120" s="69"/>
      <c r="G120" s="69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23"/>
      <c r="AG120" s="24">
        <f t="shared" si="47"/>
        <v>0</v>
      </c>
    </row>
    <row r="121" spans="1:33" x14ac:dyDescent="0.3">
      <c r="A121" s="70" t="s">
        <v>27</v>
      </c>
      <c r="B121" s="26">
        <f>B122+B123+B124+B125</f>
        <v>0</v>
      </c>
      <c r="C121" s="26">
        <f>C122+C123+C124+C125</f>
        <v>0</v>
      </c>
      <c r="D121" s="26">
        <f>D122+D123+D124+D125</f>
        <v>0</v>
      </c>
      <c r="E121" s="26">
        <f>E122+E123+E124+E125</f>
        <v>0</v>
      </c>
      <c r="F121" s="29">
        <f>IFERROR(E121/B121*100,0)</f>
        <v>0</v>
      </c>
      <c r="G121" s="29">
        <f>IFERROR(E121/C121*100,0)</f>
        <v>0</v>
      </c>
      <c r="H121" s="26">
        <f t="shared" ref="H121:AE121" si="72">H122+H123+H124+H125</f>
        <v>0</v>
      </c>
      <c r="I121" s="26">
        <f t="shared" si="72"/>
        <v>0</v>
      </c>
      <c r="J121" s="26">
        <f t="shared" si="72"/>
        <v>0</v>
      </c>
      <c r="K121" s="26">
        <f t="shared" si="72"/>
        <v>0</v>
      </c>
      <c r="L121" s="26">
        <f t="shared" si="72"/>
        <v>0</v>
      </c>
      <c r="M121" s="26">
        <f t="shared" si="72"/>
        <v>0</v>
      </c>
      <c r="N121" s="26">
        <f t="shared" si="72"/>
        <v>0</v>
      </c>
      <c r="O121" s="26">
        <f t="shared" si="72"/>
        <v>0</v>
      </c>
      <c r="P121" s="26">
        <f t="shared" si="72"/>
        <v>0</v>
      </c>
      <c r="Q121" s="26">
        <f t="shared" si="72"/>
        <v>0</v>
      </c>
      <c r="R121" s="26">
        <f t="shared" si="72"/>
        <v>0</v>
      </c>
      <c r="S121" s="26">
        <f t="shared" si="72"/>
        <v>0</v>
      </c>
      <c r="T121" s="26">
        <f t="shared" si="72"/>
        <v>0</v>
      </c>
      <c r="U121" s="26">
        <f t="shared" si="72"/>
        <v>0</v>
      </c>
      <c r="V121" s="26">
        <f t="shared" si="72"/>
        <v>0</v>
      </c>
      <c r="W121" s="26">
        <f t="shared" si="72"/>
        <v>0</v>
      </c>
      <c r="X121" s="26">
        <f t="shared" si="72"/>
        <v>0</v>
      </c>
      <c r="Y121" s="26">
        <f t="shared" si="72"/>
        <v>0</v>
      </c>
      <c r="Z121" s="26">
        <f t="shared" si="72"/>
        <v>0</v>
      </c>
      <c r="AA121" s="26">
        <f t="shared" si="72"/>
        <v>0</v>
      </c>
      <c r="AB121" s="26">
        <f t="shared" si="72"/>
        <v>0</v>
      </c>
      <c r="AC121" s="26">
        <f t="shared" si="72"/>
        <v>0</v>
      </c>
      <c r="AD121" s="26">
        <f t="shared" si="72"/>
        <v>0</v>
      </c>
      <c r="AE121" s="26">
        <f t="shared" si="72"/>
        <v>0</v>
      </c>
      <c r="AF121" s="23"/>
      <c r="AG121" s="24">
        <f t="shared" si="47"/>
        <v>0</v>
      </c>
    </row>
    <row r="122" spans="1:33" x14ac:dyDescent="0.3">
      <c r="A122" s="71" t="s">
        <v>28</v>
      </c>
      <c r="B122" s="29">
        <f t="shared" ref="B122:B125" si="73">J122+L122+N122+P122+R122+T122+V122+X122+Z122+AB122+AD122+H122</f>
        <v>0</v>
      </c>
      <c r="C122" s="29">
        <f t="shared" ref="C122:C125" si="74">SUM(H122)</f>
        <v>0</v>
      </c>
      <c r="D122" s="29">
        <f t="shared" ref="D122:D125" si="75">E122</f>
        <v>0</v>
      </c>
      <c r="E122" s="29">
        <f t="shared" ref="E122:E125" si="76">SUM(I122,K122,M122,O122,Q122,S122,U122,W122,Y122,AA122,AC122,AE122)</f>
        <v>0</v>
      </c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3"/>
      <c r="AG122" s="24">
        <f t="shared" si="47"/>
        <v>0</v>
      </c>
    </row>
    <row r="123" spans="1:33" x14ac:dyDescent="0.3">
      <c r="A123" s="71" t="s">
        <v>29</v>
      </c>
      <c r="B123" s="29">
        <f t="shared" si="73"/>
        <v>0</v>
      </c>
      <c r="C123" s="29">
        <f t="shared" si="74"/>
        <v>0</v>
      </c>
      <c r="D123" s="29">
        <f t="shared" si="75"/>
        <v>0</v>
      </c>
      <c r="E123" s="29">
        <f t="shared" si="76"/>
        <v>0</v>
      </c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3"/>
      <c r="AG123" s="24">
        <f t="shared" si="47"/>
        <v>0</v>
      </c>
    </row>
    <row r="124" spans="1:33" x14ac:dyDescent="0.3">
      <c r="A124" s="71" t="s">
        <v>30</v>
      </c>
      <c r="B124" s="29">
        <f t="shared" si="73"/>
        <v>0</v>
      </c>
      <c r="C124" s="29">
        <f t="shared" si="74"/>
        <v>0</v>
      </c>
      <c r="D124" s="29">
        <f t="shared" si="75"/>
        <v>0</v>
      </c>
      <c r="E124" s="29">
        <f t="shared" si="76"/>
        <v>0</v>
      </c>
      <c r="F124" s="29">
        <f>IFERROR(E124/B124*100,0)</f>
        <v>0</v>
      </c>
      <c r="G124" s="29">
        <f>IFERROR(E124/C124*100,0)</f>
        <v>0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3"/>
      <c r="AG124" s="24">
        <f t="shared" si="47"/>
        <v>0</v>
      </c>
    </row>
    <row r="125" spans="1:33" x14ac:dyDescent="0.3">
      <c r="A125" s="71" t="s">
        <v>31</v>
      </c>
      <c r="B125" s="29">
        <f t="shared" si="73"/>
        <v>0</v>
      </c>
      <c r="C125" s="29">
        <f t="shared" si="74"/>
        <v>0</v>
      </c>
      <c r="D125" s="29">
        <f t="shared" si="75"/>
        <v>0</v>
      </c>
      <c r="E125" s="29">
        <f t="shared" si="76"/>
        <v>0</v>
      </c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3"/>
      <c r="AG125" s="24">
        <f t="shared" si="47"/>
        <v>0</v>
      </c>
    </row>
    <row r="126" spans="1:33" ht="68.25" customHeight="1" x14ac:dyDescent="0.3">
      <c r="A126" s="20" t="s">
        <v>58</v>
      </c>
      <c r="B126" s="68"/>
      <c r="C126" s="69"/>
      <c r="D126" s="69"/>
      <c r="E126" s="69"/>
      <c r="F126" s="69"/>
      <c r="G126" s="69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23"/>
      <c r="AG126" s="24">
        <f t="shared" si="47"/>
        <v>0</v>
      </c>
    </row>
    <row r="127" spans="1:33" x14ac:dyDescent="0.3">
      <c r="A127" s="70" t="s">
        <v>27</v>
      </c>
      <c r="B127" s="26">
        <f>B128+B129+B130+B131</f>
        <v>0</v>
      </c>
      <c r="C127" s="26">
        <f>C128+C129+C130+C131</f>
        <v>0</v>
      </c>
      <c r="D127" s="26">
        <f>D128+D129+D130+D131</f>
        <v>0</v>
      </c>
      <c r="E127" s="26">
        <f>E128+E129+E130+E131</f>
        <v>0</v>
      </c>
      <c r="F127" s="29">
        <f>IFERROR(E127/B127*100,0)</f>
        <v>0</v>
      </c>
      <c r="G127" s="29">
        <f>IFERROR(E127/C127*100,0)</f>
        <v>0</v>
      </c>
      <c r="H127" s="26">
        <f t="shared" ref="H127:AE127" si="77">H128+H129+H130+H131</f>
        <v>0</v>
      </c>
      <c r="I127" s="26">
        <f t="shared" si="77"/>
        <v>0</v>
      </c>
      <c r="J127" s="26">
        <f t="shared" si="77"/>
        <v>0</v>
      </c>
      <c r="K127" s="26">
        <f t="shared" si="77"/>
        <v>0</v>
      </c>
      <c r="L127" s="26">
        <f t="shared" si="77"/>
        <v>0</v>
      </c>
      <c r="M127" s="26">
        <f t="shared" si="77"/>
        <v>0</v>
      </c>
      <c r="N127" s="26">
        <f t="shared" si="77"/>
        <v>0</v>
      </c>
      <c r="O127" s="26">
        <f t="shared" si="77"/>
        <v>0</v>
      </c>
      <c r="P127" s="26">
        <f t="shared" si="77"/>
        <v>0</v>
      </c>
      <c r="Q127" s="26">
        <f t="shared" si="77"/>
        <v>0</v>
      </c>
      <c r="R127" s="26">
        <f t="shared" si="77"/>
        <v>0</v>
      </c>
      <c r="S127" s="26">
        <f t="shared" si="77"/>
        <v>0</v>
      </c>
      <c r="T127" s="26">
        <f t="shared" si="77"/>
        <v>0</v>
      </c>
      <c r="U127" s="26">
        <f t="shared" si="77"/>
        <v>0</v>
      </c>
      <c r="V127" s="26">
        <f t="shared" si="77"/>
        <v>0</v>
      </c>
      <c r="W127" s="26">
        <f t="shared" si="77"/>
        <v>0</v>
      </c>
      <c r="X127" s="26">
        <f t="shared" si="77"/>
        <v>0</v>
      </c>
      <c r="Y127" s="26">
        <f t="shared" si="77"/>
        <v>0</v>
      </c>
      <c r="Z127" s="26">
        <f t="shared" si="77"/>
        <v>0</v>
      </c>
      <c r="AA127" s="26">
        <f t="shared" si="77"/>
        <v>0</v>
      </c>
      <c r="AB127" s="26">
        <f t="shared" si="77"/>
        <v>0</v>
      </c>
      <c r="AC127" s="26">
        <f t="shared" si="77"/>
        <v>0</v>
      </c>
      <c r="AD127" s="26">
        <f t="shared" si="77"/>
        <v>0</v>
      </c>
      <c r="AE127" s="26">
        <f t="shared" si="77"/>
        <v>0</v>
      </c>
      <c r="AF127" s="23"/>
      <c r="AG127" s="24">
        <f t="shared" si="47"/>
        <v>0</v>
      </c>
    </row>
    <row r="128" spans="1:33" x14ac:dyDescent="0.3">
      <c r="A128" s="71" t="s">
        <v>28</v>
      </c>
      <c r="B128" s="29">
        <f t="shared" ref="B128:B131" si="78">J128+L128+N128+P128+R128+T128+V128+X128+Z128+AB128+AD128+H128</f>
        <v>0</v>
      </c>
      <c r="C128" s="29">
        <f t="shared" ref="C128:C131" si="79">SUM(H128)</f>
        <v>0</v>
      </c>
      <c r="D128" s="29">
        <f t="shared" ref="D128:D131" si="80">E128</f>
        <v>0</v>
      </c>
      <c r="E128" s="29">
        <f t="shared" ref="E128:E131" si="81">SUM(I128,K128,M128,O128,Q128,S128,U128,W128,Y128,AA128,AC128,AE128)</f>
        <v>0</v>
      </c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3"/>
      <c r="AG128" s="24">
        <f t="shared" si="47"/>
        <v>0</v>
      </c>
    </row>
    <row r="129" spans="1:33" x14ac:dyDescent="0.3">
      <c r="A129" s="71" t="s">
        <v>29</v>
      </c>
      <c r="B129" s="29">
        <f t="shared" si="78"/>
        <v>0</v>
      </c>
      <c r="C129" s="29">
        <f t="shared" si="79"/>
        <v>0</v>
      </c>
      <c r="D129" s="29">
        <f t="shared" si="80"/>
        <v>0</v>
      </c>
      <c r="E129" s="29">
        <f t="shared" si="81"/>
        <v>0</v>
      </c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3"/>
      <c r="AG129" s="24">
        <f t="shared" si="47"/>
        <v>0</v>
      </c>
    </row>
    <row r="130" spans="1:33" x14ac:dyDescent="0.3">
      <c r="A130" s="71" t="s">
        <v>30</v>
      </c>
      <c r="B130" s="29">
        <f t="shared" si="78"/>
        <v>0</v>
      </c>
      <c r="C130" s="29">
        <f t="shared" si="79"/>
        <v>0</v>
      </c>
      <c r="D130" s="29">
        <f t="shared" si="80"/>
        <v>0</v>
      </c>
      <c r="E130" s="29">
        <f t="shared" si="81"/>
        <v>0</v>
      </c>
      <c r="F130" s="29">
        <f>IFERROR(E130/B130*100,0)</f>
        <v>0</v>
      </c>
      <c r="G130" s="29">
        <f>IFERROR(E130/C130*100,0)</f>
        <v>0</v>
      </c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3"/>
      <c r="AG130" s="24">
        <f t="shared" si="47"/>
        <v>0</v>
      </c>
    </row>
    <row r="131" spans="1:33" x14ac:dyDescent="0.3">
      <c r="A131" s="71" t="s">
        <v>31</v>
      </c>
      <c r="B131" s="29">
        <f t="shared" si="78"/>
        <v>0</v>
      </c>
      <c r="C131" s="29">
        <f t="shared" si="79"/>
        <v>0</v>
      </c>
      <c r="D131" s="29">
        <f t="shared" si="80"/>
        <v>0</v>
      </c>
      <c r="E131" s="29">
        <f t="shared" si="81"/>
        <v>0</v>
      </c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3"/>
      <c r="AG131" s="24">
        <f t="shared" si="47"/>
        <v>0</v>
      </c>
    </row>
    <row r="132" spans="1:33" x14ac:dyDescent="0.3">
      <c r="A132" s="72" t="s">
        <v>59</v>
      </c>
      <c r="B132" s="73">
        <f>B133+B134+B135+B136</f>
        <v>396425.26602000004</v>
      </c>
      <c r="C132" s="73">
        <f>C133+C134+C135</f>
        <v>54540.017810000005</v>
      </c>
      <c r="D132" s="73">
        <f>D133+D134+D135</f>
        <v>11802.862999999999</v>
      </c>
      <c r="E132" s="73">
        <f>E133+E134+E135</f>
        <v>11802.862999999999</v>
      </c>
      <c r="F132" s="73">
        <f t="shared" ref="F132:F146" si="82">IFERROR(E132/B132*100,0)</f>
        <v>2.9773235996023861</v>
      </c>
      <c r="G132" s="73">
        <f t="shared" ref="G132:G146" si="83">IFERROR(E132/C132*100,0)</f>
        <v>21.640739174522096</v>
      </c>
      <c r="H132" s="73">
        <f t="shared" ref="H132:AE132" si="84">H133+H134+H135+H136</f>
        <v>48965.907810000004</v>
      </c>
      <c r="I132" s="73">
        <f t="shared" si="84"/>
        <v>11802.862999999999</v>
      </c>
      <c r="J132" s="73">
        <f t="shared" si="84"/>
        <v>39397.231310000003</v>
      </c>
      <c r="K132" s="73">
        <f t="shared" si="84"/>
        <v>0</v>
      </c>
      <c r="L132" s="73">
        <f t="shared" si="84"/>
        <v>38604.944920000002</v>
      </c>
      <c r="M132" s="73">
        <f t="shared" si="84"/>
        <v>0</v>
      </c>
      <c r="N132" s="73">
        <f t="shared" si="84"/>
        <v>38892.450839999998</v>
      </c>
      <c r="O132" s="73">
        <f t="shared" si="84"/>
        <v>0</v>
      </c>
      <c r="P132" s="73">
        <f t="shared" si="84"/>
        <v>34241.312080000003</v>
      </c>
      <c r="Q132" s="73">
        <f t="shared" si="84"/>
        <v>0</v>
      </c>
      <c r="R132" s="73">
        <f t="shared" si="84"/>
        <v>29886.016480000002</v>
      </c>
      <c r="S132" s="73">
        <f t="shared" si="84"/>
        <v>0</v>
      </c>
      <c r="T132" s="73">
        <f t="shared" si="84"/>
        <v>36043.021160000004</v>
      </c>
      <c r="U132" s="73">
        <f t="shared" si="84"/>
        <v>0</v>
      </c>
      <c r="V132" s="73">
        <f t="shared" si="84"/>
        <v>26574.495460000006</v>
      </c>
      <c r="W132" s="73">
        <f t="shared" si="84"/>
        <v>0</v>
      </c>
      <c r="X132" s="73">
        <f t="shared" si="84"/>
        <v>22766.080699999999</v>
      </c>
      <c r="Y132" s="73">
        <f t="shared" si="84"/>
        <v>0</v>
      </c>
      <c r="Z132" s="73">
        <f t="shared" si="84"/>
        <v>26169.662470000003</v>
      </c>
      <c r="AA132" s="73">
        <f t="shared" si="84"/>
        <v>0</v>
      </c>
      <c r="AB132" s="73">
        <f t="shared" si="84"/>
        <v>25167.471539999999</v>
      </c>
      <c r="AC132" s="73">
        <f t="shared" si="84"/>
        <v>0</v>
      </c>
      <c r="AD132" s="73">
        <f t="shared" si="84"/>
        <v>29716.671250000003</v>
      </c>
      <c r="AE132" s="73">
        <f t="shared" si="84"/>
        <v>0</v>
      </c>
      <c r="AF132" s="73"/>
      <c r="AG132" s="24">
        <f t="shared" si="47"/>
        <v>4.7293724492192268E-11</v>
      </c>
    </row>
    <row r="133" spans="1:33" x14ac:dyDescent="0.3">
      <c r="A133" s="74" t="s">
        <v>28</v>
      </c>
      <c r="B133" s="75">
        <f>B20+B56+B68+B94+B100+B108+B116+B74+B13+B122+B128</f>
        <v>0</v>
      </c>
      <c r="C133" s="75">
        <f t="shared" ref="C133:E136" si="85">C20+C56+C68+C94+C100+C108+C116+C74+C13+C122+C128</f>
        <v>0</v>
      </c>
      <c r="D133" s="75">
        <f t="shared" si="85"/>
        <v>0</v>
      </c>
      <c r="E133" s="75">
        <f t="shared" si="85"/>
        <v>0</v>
      </c>
      <c r="F133" s="75">
        <f t="shared" si="82"/>
        <v>0</v>
      </c>
      <c r="G133" s="75">
        <f t="shared" si="83"/>
        <v>0</v>
      </c>
      <c r="H133" s="75">
        <f t="shared" ref="H133:AE136" si="86">H20+H56+H68+H94+H100+H108+H116+H74+H13+H122+H128</f>
        <v>0</v>
      </c>
      <c r="I133" s="75">
        <f t="shared" si="86"/>
        <v>0</v>
      </c>
      <c r="J133" s="75">
        <f t="shared" si="86"/>
        <v>0</v>
      </c>
      <c r="K133" s="75">
        <f t="shared" si="86"/>
        <v>0</v>
      </c>
      <c r="L133" s="75">
        <f t="shared" si="86"/>
        <v>0</v>
      </c>
      <c r="M133" s="75">
        <f t="shared" si="86"/>
        <v>0</v>
      </c>
      <c r="N133" s="75">
        <f t="shared" si="86"/>
        <v>0</v>
      </c>
      <c r="O133" s="75">
        <f t="shared" si="86"/>
        <v>0</v>
      </c>
      <c r="P133" s="75">
        <f t="shared" si="86"/>
        <v>0</v>
      </c>
      <c r="Q133" s="75">
        <f t="shared" si="86"/>
        <v>0</v>
      </c>
      <c r="R133" s="75">
        <f t="shared" si="86"/>
        <v>0</v>
      </c>
      <c r="S133" s="75">
        <f t="shared" si="86"/>
        <v>0</v>
      </c>
      <c r="T133" s="75">
        <f t="shared" si="86"/>
        <v>0</v>
      </c>
      <c r="U133" s="75">
        <f t="shared" si="86"/>
        <v>0</v>
      </c>
      <c r="V133" s="75">
        <f t="shared" si="86"/>
        <v>0</v>
      </c>
      <c r="W133" s="75">
        <f t="shared" si="86"/>
        <v>0</v>
      </c>
      <c r="X133" s="75">
        <f t="shared" si="86"/>
        <v>0</v>
      </c>
      <c r="Y133" s="75">
        <f t="shared" si="86"/>
        <v>0</v>
      </c>
      <c r="Z133" s="75">
        <f t="shared" si="86"/>
        <v>0</v>
      </c>
      <c r="AA133" s="75">
        <f t="shared" si="86"/>
        <v>0</v>
      </c>
      <c r="AB133" s="75">
        <f t="shared" si="86"/>
        <v>0</v>
      </c>
      <c r="AC133" s="75">
        <f t="shared" si="86"/>
        <v>0</v>
      </c>
      <c r="AD133" s="75">
        <f t="shared" si="86"/>
        <v>0</v>
      </c>
      <c r="AE133" s="75">
        <f t="shared" si="86"/>
        <v>0</v>
      </c>
      <c r="AF133" s="75"/>
      <c r="AG133" s="24">
        <f t="shared" si="47"/>
        <v>0</v>
      </c>
    </row>
    <row r="134" spans="1:33" x14ac:dyDescent="0.3">
      <c r="A134" s="74" t="s">
        <v>29</v>
      </c>
      <c r="B134" s="75">
        <f>B21+B57+B69+B95+B101+B109+B117+B75+B14+B123+B129</f>
        <v>9952.9000000000015</v>
      </c>
      <c r="C134" s="75">
        <f t="shared" si="85"/>
        <v>0</v>
      </c>
      <c r="D134" s="75">
        <f t="shared" si="85"/>
        <v>0</v>
      </c>
      <c r="E134" s="75">
        <f t="shared" si="85"/>
        <v>0</v>
      </c>
      <c r="F134" s="75">
        <f t="shared" si="82"/>
        <v>0</v>
      </c>
      <c r="G134" s="75">
        <f t="shared" si="83"/>
        <v>0</v>
      </c>
      <c r="H134" s="75">
        <f t="shared" si="86"/>
        <v>0</v>
      </c>
      <c r="I134" s="75">
        <f t="shared" si="86"/>
        <v>0</v>
      </c>
      <c r="J134" s="75">
        <f t="shared" si="86"/>
        <v>0</v>
      </c>
      <c r="K134" s="75">
        <f t="shared" si="86"/>
        <v>0</v>
      </c>
      <c r="L134" s="75">
        <f t="shared" si="86"/>
        <v>2058.0250000000001</v>
      </c>
      <c r="M134" s="75">
        <f t="shared" si="86"/>
        <v>0</v>
      </c>
      <c r="N134" s="75">
        <f t="shared" si="86"/>
        <v>83.82</v>
      </c>
      <c r="O134" s="75">
        <f t="shared" si="86"/>
        <v>0</v>
      </c>
      <c r="P134" s="75">
        <f t="shared" si="86"/>
        <v>0</v>
      </c>
      <c r="Q134" s="75">
        <f t="shared" si="86"/>
        <v>0</v>
      </c>
      <c r="R134" s="75">
        <f t="shared" si="86"/>
        <v>0</v>
      </c>
      <c r="S134" s="75">
        <f t="shared" si="86"/>
        <v>0</v>
      </c>
      <c r="T134" s="75">
        <f t="shared" si="86"/>
        <v>7084.4</v>
      </c>
      <c r="U134" s="75">
        <f t="shared" si="86"/>
        <v>0</v>
      </c>
      <c r="V134" s="75">
        <f t="shared" si="86"/>
        <v>326.04000000000002</v>
      </c>
      <c r="W134" s="75">
        <f t="shared" si="86"/>
        <v>0</v>
      </c>
      <c r="X134" s="75">
        <f t="shared" si="86"/>
        <v>0</v>
      </c>
      <c r="Y134" s="75">
        <f t="shared" si="86"/>
        <v>0</v>
      </c>
      <c r="Z134" s="75">
        <f t="shared" si="86"/>
        <v>246.95249999999999</v>
      </c>
      <c r="AA134" s="75">
        <f t="shared" si="86"/>
        <v>0</v>
      </c>
      <c r="AB134" s="75">
        <f t="shared" si="86"/>
        <v>153.66249999999999</v>
      </c>
      <c r="AC134" s="75">
        <f t="shared" si="86"/>
        <v>0</v>
      </c>
      <c r="AD134" s="75">
        <f t="shared" si="86"/>
        <v>0</v>
      </c>
      <c r="AE134" s="75">
        <f t="shared" si="86"/>
        <v>0</v>
      </c>
      <c r="AF134" s="75"/>
      <c r="AG134" s="24">
        <f t="shared" si="47"/>
        <v>2.4726887204451486E-12</v>
      </c>
    </row>
    <row r="135" spans="1:33" x14ac:dyDescent="0.3">
      <c r="A135" s="74" t="s">
        <v>30</v>
      </c>
      <c r="B135" s="75">
        <f>B22+B58+B70+B96+B102+B110+B118+B76+B15+B124+B130</f>
        <v>386472.36602000002</v>
      </c>
      <c r="C135" s="75">
        <f t="shared" si="85"/>
        <v>54540.017810000005</v>
      </c>
      <c r="D135" s="75">
        <f t="shared" si="85"/>
        <v>11802.862999999999</v>
      </c>
      <c r="E135" s="75">
        <f t="shared" si="85"/>
        <v>11802.862999999999</v>
      </c>
      <c r="F135" s="75">
        <f t="shared" si="82"/>
        <v>3.0539992086754268</v>
      </c>
      <c r="G135" s="75">
        <f t="shared" si="83"/>
        <v>21.640739174522096</v>
      </c>
      <c r="H135" s="75">
        <f t="shared" si="86"/>
        <v>48965.907810000004</v>
      </c>
      <c r="I135" s="75">
        <f t="shared" si="86"/>
        <v>11802.862999999999</v>
      </c>
      <c r="J135" s="75">
        <f t="shared" si="86"/>
        <v>39397.231310000003</v>
      </c>
      <c r="K135" s="75">
        <f t="shared" si="86"/>
        <v>0</v>
      </c>
      <c r="L135" s="75">
        <f t="shared" si="86"/>
        <v>36546.91992</v>
      </c>
      <c r="M135" s="75">
        <f t="shared" si="86"/>
        <v>0</v>
      </c>
      <c r="N135" s="75">
        <f t="shared" si="86"/>
        <v>38808.630839999998</v>
      </c>
      <c r="O135" s="75">
        <f t="shared" si="86"/>
        <v>0</v>
      </c>
      <c r="P135" s="75">
        <f t="shared" si="86"/>
        <v>34241.312080000003</v>
      </c>
      <c r="Q135" s="75">
        <f t="shared" si="86"/>
        <v>0</v>
      </c>
      <c r="R135" s="75">
        <f t="shared" si="86"/>
        <v>29886.016480000002</v>
      </c>
      <c r="S135" s="75">
        <f t="shared" si="86"/>
        <v>0</v>
      </c>
      <c r="T135" s="75">
        <f t="shared" si="86"/>
        <v>28958.621160000002</v>
      </c>
      <c r="U135" s="75">
        <f t="shared" si="86"/>
        <v>0</v>
      </c>
      <c r="V135" s="75">
        <f t="shared" si="86"/>
        <v>26248.455460000005</v>
      </c>
      <c r="W135" s="75">
        <f t="shared" si="86"/>
        <v>0</v>
      </c>
      <c r="X135" s="75">
        <f t="shared" si="86"/>
        <v>22766.080699999999</v>
      </c>
      <c r="Y135" s="75">
        <f t="shared" si="86"/>
        <v>0</v>
      </c>
      <c r="Z135" s="75">
        <f t="shared" si="86"/>
        <v>25922.709970000004</v>
      </c>
      <c r="AA135" s="75">
        <f t="shared" si="86"/>
        <v>0</v>
      </c>
      <c r="AB135" s="75">
        <f t="shared" si="86"/>
        <v>25013.80904</v>
      </c>
      <c r="AC135" s="75">
        <f t="shared" si="86"/>
        <v>0</v>
      </c>
      <c r="AD135" s="75">
        <f t="shared" si="86"/>
        <v>29716.671250000003</v>
      </c>
      <c r="AE135" s="75">
        <f t="shared" si="86"/>
        <v>0</v>
      </c>
      <c r="AF135" s="75"/>
      <c r="AG135" s="24">
        <f t="shared" si="47"/>
        <v>0</v>
      </c>
    </row>
    <row r="136" spans="1:33" x14ac:dyDescent="0.3">
      <c r="A136" s="76" t="s">
        <v>31</v>
      </c>
      <c r="B136" s="75">
        <f t="shared" ref="B136" si="87">B23+B59+B71+B97+B103+B111+B119+B77+B16+B125+B131</f>
        <v>0</v>
      </c>
      <c r="C136" s="75">
        <f t="shared" si="85"/>
        <v>0</v>
      </c>
      <c r="D136" s="75">
        <f t="shared" si="85"/>
        <v>0</v>
      </c>
      <c r="E136" s="75">
        <f t="shared" si="85"/>
        <v>0</v>
      </c>
      <c r="F136" s="75">
        <f t="shared" si="82"/>
        <v>0</v>
      </c>
      <c r="G136" s="75">
        <f t="shared" si="83"/>
        <v>0</v>
      </c>
      <c r="H136" s="75">
        <f t="shared" si="86"/>
        <v>0</v>
      </c>
      <c r="I136" s="75">
        <f t="shared" si="86"/>
        <v>0</v>
      </c>
      <c r="J136" s="75">
        <f t="shared" si="86"/>
        <v>0</v>
      </c>
      <c r="K136" s="75">
        <f t="shared" si="86"/>
        <v>0</v>
      </c>
      <c r="L136" s="75">
        <f t="shared" si="86"/>
        <v>0</v>
      </c>
      <c r="M136" s="75">
        <f t="shared" si="86"/>
        <v>0</v>
      </c>
      <c r="N136" s="75">
        <f t="shared" si="86"/>
        <v>0</v>
      </c>
      <c r="O136" s="75">
        <f t="shared" si="86"/>
        <v>0</v>
      </c>
      <c r="P136" s="75">
        <f t="shared" si="86"/>
        <v>0</v>
      </c>
      <c r="Q136" s="75">
        <f t="shared" si="86"/>
        <v>0</v>
      </c>
      <c r="R136" s="75">
        <f t="shared" si="86"/>
        <v>0</v>
      </c>
      <c r="S136" s="75">
        <f t="shared" si="86"/>
        <v>0</v>
      </c>
      <c r="T136" s="75">
        <f t="shared" si="86"/>
        <v>0</v>
      </c>
      <c r="U136" s="75">
        <f t="shared" si="86"/>
        <v>0</v>
      </c>
      <c r="V136" s="75">
        <f t="shared" si="86"/>
        <v>0</v>
      </c>
      <c r="W136" s="75">
        <f t="shared" si="86"/>
        <v>0</v>
      </c>
      <c r="X136" s="75">
        <f t="shared" si="86"/>
        <v>0</v>
      </c>
      <c r="Y136" s="75">
        <f t="shared" si="86"/>
        <v>0</v>
      </c>
      <c r="Z136" s="75">
        <f t="shared" si="86"/>
        <v>0</v>
      </c>
      <c r="AA136" s="75">
        <f t="shared" si="86"/>
        <v>0</v>
      </c>
      <c r="AB136" s="75">
        <f t="shared" si="86"/>
        <v>0</v>
      </c>
      <c r="AC136" s="75">
        <f t="shared" si="86"/>
        <v>0</v>
      </c>
      <c r="AD136" s="75">
        <f t="shared" si="86"/>
        <v>0</v>
      </c>
      <c r="AE136" s="75">
        <f t="shared" si="86"/>
        <v>0</v>
      </c>
      <c r="AF136" s="75"/>
      <c r="AG136" s="24">
        <f t="shared" si="47"/>
        <v>0</v>
      </c>
    </row>
    <row r="137" spans="1:33" ht="37.5" x14ac:dyDescent="0.3">
      <c r="A137" s="72" t="s">
        <v>60</v>
      </c>
      <c r="B137" s="73">
        <f>B138+B139+B140+B141</f>
        <v>0</v>
      </c>
      <c r="C137" s="73">
        <f>C138+C139+C140</f>
        <v>0</v>
      </c>
      <c r="D137" s="73">
        <f>D138+D139+D140</f>
        <v>0</v>
      </c>
      <c r="E137" s="73">
        <f>E138+E139+E140</f>
        <v>0</v>
      </c>
      <c r="F137" s="73">
        <f t="shared" si="82"/>
        <v>0</v>
      </c>
      <c r="G137" s="73">
        <f t="shared" si="83"/>
        <v>0</v>
      </c>
      <c r="H137" s="73">
        <f t="shared" ref="H137:AE137" si="88">H138+H139+H140+H141</f>
        <v>0</v>
      </c>
      <c r="I137" s="73">
        <f t="shared" si="88"/>
        <v>0</v>
      </c>
      <c r="J137" s="73">
        <f t="shared" si="88"/>
        <v>0</v>
      </c>
      <c r="K137" s="73">
        <f t="shared" si="88"/>
        <v>0</v>
      </c>
      <c r="L137" s="73">
        <f t="shared" si="88"/>
        <v>0</v>
      </c>
      <c r="M137" s="73">
        <f t="shared" si="88"/>
        <v>0</v>
      </c>
      <c r="N137" s="73">
        <f t="shared" si="88"/>
        <v>0</v>
      </c>
      <c r="O137" s="73">
        <f t="shared" si="88"/>
        <v>0</v>
      </c>
      <c r="P137" s="73">
        <f t="shared" si="88"/>
        <v>0</v>
      </c>
      <c r="Q137" s="73">
        <f t="shared" si="88"/>
        <v>0</v>
      </c>
      <c r="R137" s="73">
        <f t="shared" si="88"/>
        <v>0</v>
      </c>
      <c r="S137" s="73">
        <f t="shared" si="88"/>
        <v>0</v>
      </c>
      <c r="T137" s="73">
        <f t="shared" si="88"/>
        <v>0</v>
      </c>
      <c r="U137" s="73">
        <f t="shared" si="88"/>
        <v>0</v>
      </c>
      <c r="V137" s="73">
        <f t="shared" si="88"/>
        <v>0</v>
      </c>
      <c r="W137" s="73">
        <f t="shared" si="88"/>
        <v>0</v>
      </c>
      <c r="X137" s="73">
        <f t="shared" si="88"/>
        <v>0</v>
      </c>
      <c r="Y137" s="73">
        <f t="shared" si="88"/>
        <v>0</v>
      </c>
      <c r="Z137" s="73">
        <f t="shared" si="88"/>
        <v>0</v>
      </c>
      <c r="AA137" s="73">
        <f t="shared" si="88"/>
        <v>0</v>
      </c>
      <c r="AB137" s="73">
        <f t="shared" si="88"/>
        <v>0</v>
      </c>
      <c r="AC137" s="73">
        <f t="shared" si="88"/>
        <v>0</v>
      </c>
      <c r="AD137" s="73">
        <f t="shared" si="88"/>
        <v>0</v>
      </c>
      <c r="AE137" s="73">
        <f t="shared" si="88"/>
        <v>0</v>
      </c>
      <c r="AF137" s="73"/>
      <c r="AG137" s="24">
        <f t="shared" si="47"/>
        <v>0</v>
      </c>
    </row>
    <row r="138" spans="1:33" x14ac:dyDescent="0.3">
      <c r="A138" s="74" t="s">
        <v>28</v>
      </c>
      <c r="B138" s="75">
        <f>B13</f>
        <v>0</v>
      </c>
      <c r="C138" s="75">
        <f t="shared" ref="C138:E141" si="89">C13</f>
        <v>0</v>
      </c>
      <c r="D138" s="75">
        <f t="shared" si="89"/>
        <v>0</v>
      </c>
      <c r="E138" s="75">
        <f t="shared" si="89"/>
        <v>0</v>
      </c>
      <c r="F138" s="75">
        <f t="shared" si="82"/>
        <v>0</v>
      </c>
      <c r="G138" s="75">
        <f t="shared" si="83"/>
        <v>0</v>
      </c>
      <c r="H138" s="75">
        <f t="shared" ref="H138:AE141" si="90">H13</f>
        <v>0</v>
      </c>
      <c r="I138" s="75">
        <f t="shared" si="90"/>
        <v>0</v>
      </c>
      <c r="J138" s="75">
        <f t="shared" si="90"/>
        <v>0</v>
      </c>
      <c r="K138" s="75">
        <f t="shared" si="90"/>
        <v>0</v>
      </c>
      <c r="L138" s="75">
        <f t="shared" si="90"/>
        <v>0</v>
      </c>
      <c r="M138" s="75">
        <f t="shared" si="90"/>
        <v>0</v>
      </c>
      <c r="N138" s="75">
        <f t="shared" si="90"/>
        <v>0</v>
      </c>
      <c r="O138" s="75">
        <f t="shared" si="90"/>
        <v>0</v>
      </c>
      <c r="P138" s="75">
        <f t="shared" si="90"/>
        <v>0</v>
      </c>
      <c r="Q138" s="75">
        <f t="shared" si="90"/>
        <v>0</v>
      </c>
      <c r="R138" s="75">
        <f t="shared" si="90"/>
        <v>0</v>
      </c>
      <c r="S138" s="75">
        <f t="shared" si="90"/>
        <v>0</v>
      </c>
      <c r="T138" s="75">
        <f t="shared" si="90"/>
        <v>0</v>
      </c>
      <c r="U138" s="75">
        <f t="shared" si="90"/>
        <v>0</v>
      </c>
      <c r="V138" s="75">
        <f t="shared" si="90"/>
        <v>0</v>
      </c>
      <c r="W138" s="75">
        <f t="shared" si="90"/>
        <v>0</v>
      </c>
      <c r="X138" s="75">
        <f t="shared" si="90"/>
        <v>0</v>
      </c>
      <c r="Y138" s="75">
        <f t="shared" si="90"/>
        <v>0</v>
      </c>
      <c r="Z138" s="75">
        <f t="shared" si="90"/>
        <v>0</v>
      </c>
      <c r="AA138" s="75">
        <f t="shared" si="90"/>
        <v>0</v>
      </c>
      <c r="AB138" s="75">
        <f t="shared" si="90"/>
        <v>0</v>
      </c>
      <c r="AC138" s="75">
        <f t="shared" si="90"/>
        <v>0</v>
      </c>
      <c r="AD138" s="75">
        <f t="shared" si="90"/>
        <v>0</v>
      </c>
      <c r="AE138" s="75">
        <f t="shared" si="90"/>
        <v>0</v>
      </c>
      <c r="AF138" s="75"/>
      <c r="AG138" s="24">
        <f t="shared" si="47"/>
        <v>0</v>
      </c>
    </row>
    <row r="139" spans="1:33" x14ac:dyDescent="0.3">
      <c r="A139" s="74" t="s">
        <v>29</v>
      </c>
      <c r="B139" s="75">
        <f t="shared" ref="B139:D141" si="91">B14</f>
        <v>0</v>
      </c>
      <c r="C139" s="75">
        <f t="shared" si="91"/>
        <v>0</v>
      </c>
      <c r="D139" s="75">
        <f t="shared" si="91"/>
        <v>0</v>
      </c>
      <c r="E139" s="75">
        <f t="shared" si="89"/>
        <v>0</v>
      </c>
      <c r="F139" s="75">
        <f t="shared" si="82"/>
        <v>0</v>
      </c>
      <c r="G139" s="75">
        <f t="shared" si="83"/>
        <v>0</v>
      </c>
      <c r="H139" s="75">
        <f t="shared" si="90"/>
        <v>0</v>
      </c>
      <c r="I139" s="75">
        <f t="shared" si="90"/>
        <v>0</v>
      </c>
      <c r="J139" s="75">
        <f t="shared" si="90"/>
        <v>0</v>
      </c>
      <c r="K139" s="75">
        <f t="shared" si="90"/>
        <v>0</v>
      </c>
      <c r="L139" s="75">
        <f t="shared" si="90"/>
        <v>0</v>
      </c>
      <c r="M139" s="75">
        <f t="shared" si="90"/>
        <v>0</v>
      </c>
      <c r="N139" s="75">
        <f t="shared" si="90"/>
        <v>0</v>
      </c>
      <c r="O139" s="75">
        <f t="shared" si="90"/>
        <v>0</v>
      </c>
      <c r="P139" s="75">
        <f t="shared" si="90"/>
        <v>0</v>
      </c>
      <c r="Q139" s="75">
        <f t="shared" si="90"/>
        <v>0</v>
      </c>
      <c r="R139" s="75">
        <f t="shared" si="90"/>
        <v>0</v>
      </c>
      <c r="S139" s="75">
        <f t="shared" si="90"/>
        <v>0</v>
      </c>
      <c r="T139" s="75">
        <f t="shared" si="90"/>
        <v>0</v>
      </c>
      <c r="U139" s="75">
        <f t="shared" si="90"/>
        <v>0</v>
      </c>
      <c r="V139" s="75">
        <f t="shared" si="90"/>
        <v>0</v>
      </c>
      <c r="W139" s="75">
        <f t="shared" si="90"/>
        <v>0</v>
      </c>
      <c r="X139" s="75">
        <f t="shared" si="90"/>
        <v>0</v>
      </c>
      <c r="Y139" s="75">
        <f t="shared" si="90"/>
        <v>0</v>
      </c>
      <c r="Z139" s="75">
        <f t="shared" si="90"/>
        <v>0</v>
      </c>
      <c r="AA139" s="75">
        <f t="shared" si="90"/>
        <v>0</v>
      </c>
      <c r="AB139" s="75">
        <f t="shared" si="90"/>
        <v>0</v>
      </c>
      <c r="AC139" s="75">
        <f t="shared" si="90"/>
        <v>0</v>
      </c>
      <c r="AD139" s="75">
        <f t="shared" si="90"/>
        <v>0</v>
      </c>
      <c r="AE139" s="75">
        <f t="shared" si="90"/>
        <v>0</v>
      </c>
      <c r="AF139" s="75"/>
      <c r="AG139" s="24">
        <f t="shared" si="47"/>
        <v>0</v>
      </c>
    </row>
    <row r="140" spans="1:33" x14ac:dyDescent="0.3">
      <c r="A140" s="74" t="s">
        <v>30</v>
      </c>
      <c r="B140" s="75">
        <f t="shared" si="91"/>
        <v>0</v>
      </c>
      <c r="C140" s="75">
        <f t="shared" si="91"/>
        <v>0</v>
      </c>
      <c r="D140" s="75">
        <f t="shared" si="91"/>
        <v>0</v>
      </c>
      <c r="E140" s="75">
        <f t="shared" si="89"/>
        <v>0</v>
      </c>
      <c r="F140" s="75">
        <f t="shared" si="82"/>
        <v>0</v>
      </c>
      <c r="G140" s="75">
        <f t="shared" si="83"/>
        <v>0</v>
      </c>
      <c r="H140" s="75">
        <f t="shared" si="90"/>
        <v>0</v>
      </c>
      <c r="I140" s="75">
        <f t="shared" si="90"/>
        <v>0</v>
      </c>
      <c r="J140" s="75">
        <f t="shared" si="90"/>
        <v>0</v>
      </c>
      <c r="K140" s="75">
        <f t="shared" si="90"/>
        <v>0</v>
      </c>
      <c r="L140" s="75">
        <f t="shared" si="90"/>
        <v>0</v>
      </c>
      <c r="M140" s="75">
        <f t="shared" si="90"/>
        <v>0</v>
      </c>
      <c r="N140" s="75">
        <f t="shared" si="90"/>
        <v>0</v>
      </c>
      <c r="O140" s="75">
        <f t="shared" si="90"/>
        <v>0</v>
      </c>
      <c r="P140" s="75">
        <f t="shared" si="90"/>
        <v>0</v>
      </c>
      <c r="Q140" s="75">
        <f t="shared" si="90"/>
        <v>0</v>
      </c>
      <c r="R140" s="75">
        <f t="shared" si="90"/>
        <v>0</v>
      </c>
      <c r="S140" s="75">
        <f t="shared" si="90"/>
        <v>0</v>
      </c>
      <c r="T140" s="75">
        <f t="shared" si="90"/>
        <v>0</v>
      </c>
      <c r="U140" s="75">
        <f t="shared" si="90"/>
        <v>0</v>
      </c>
      <c r="V140" s="75">
        <f t="shared" si="90"/>
        <v>0</v>
      </c>
      <c r="W140" s="75">
        <f t="shared" si="90"/>
        <v>0</v>
      </c>
      <c r="X140" s="75">
        <f t="shared" si="90"/>
        <v>0</v>
      </c>
      <c r="Y140" s="75">
        <f t="shared" si="90"/>
        <v>0</v>
      </c>
      <c r="Z140" s="75">
        <f t="shared" si="90"/>
        <v>0</v>
      </c>
      <c r="AA140" s="75">
        <f t="shared" si="90"/>
        <v>0</v>
      </c>
      <c r="AB140" s="75">
        <f t="shared" si="90"/>
        <v>0</v>
      </c>
      <c r="AC140" s="75">
        <f t="shared" si="90"/>
        <v>0</v>
      </c>
      <c r="AD140" s="75">
        <f t="shared" si="90"/>
        <v>0</v>
      </c>
      <c r="AE140" s="75">
        <f t="shared" si="90"/>
        <v>0</v>
      </c>
      <c r="AF140" s="75"/>
      <c r="AG140" s="24">
        <f t="shared" ref="AG140:AG151" si="92">B140-H140-J140-L140-N140-P140-R140-T140-V140-X140-Z140-AB140-AD140</f>
        <v>0</v>
      </c>
    </row>
    <row r="141" spans="1:33" x14ac:dyDescent="0.3">
      <c r="A141" s="76" t="s">
        <v>31</v>
      </c>
      <c r="B141" s="75">
        <f t="shared" si="91"/>
        <v>0</v>
      </c>
      <c r="C141" s="75">
        <f t="shared" si="91"/>
        <v>0</v>
      </c>
      <c r="D141" s="75">
        <f t="shared" si="91"/>
        <v>0</v>
      </c>
      <c r="E141" s="75">
        <f t="shared" si="89"/>
        <v>0</v>
      </c>
      <c r="F141" s="75">
        <f t="shared" si="82"/>
        <v>0</v>
      </c>
      <c r="G141" s="75">
        <f t="shared" si="83"/>
        <v>0</v>
      </c>
      <c r="H141" s="75">
        <f t="shared" si="90"/>
        <v>0</v>
      </c>
      <c r="I141" s="75">
        <f t="shared" si="90"/>
        <v>0</v>
      </c>
      <c r="J141" s="75">
        <f t="shared" si="90"/>
        <v>0</v>
      </c>
      <c r="K141" s="75">
        <f t="shared" si="90"/>
        <v>0</v>
      </c>
      <c r="L141" s="75">
        <f t="shared" si="90"/>
        <v>0</v>
      </c>
      <c r="M141" s="75">
        <f t="shared" si="90"/>
        <v>0</v>
      </c>
      <c r="N141" s="75">
        <f t="shared" si="90"/>
        <v>0</v>
      </c>
      <c r="O141" s="75">
        <f t="shared" si="90"/>
        <v>0</v>
      </c>
      <c r="P141" s="75">
        <f t="shared" si="90"/>
        <v>0</v>
      </c>
      <c r="Q141" s="75">
        <f t="shared" si="90"/>
        <v>0</v>
      </c>
      <c r="R141" s="75">
        <f t="shared" si="90"/>
        <v>0</v>
      </c>
      <c r="S141" s="75">
        <f t="shared" si="90"/>
        <v>0</v>
      </c>
      <c r="T141" s="75">
        <f t="shared" si="90"/>
        <v>0</v>
      </c>
      <c r="U141" s="75">
        <f t="shared" si="90"/>
        <v>0</v>
      </c>
      <c r="V141" s="75">
        <f t="shared" si="90"/>
        <v>0</v>
      </c>
      <c r="W141" s="75">
        <f t="shared" si="90"/>
        <v>0</v>
      </c>
      <c r="X141" s="75">
        <f t="shared" si="90"/>
        <v>0</v>
      </c>
      <c r="Y141" s="75">
        <f t="shared" si="90"/>
        <v>0</v>
      </c>
      <c r="Z141" s="75">
        <f t="shared" si="90"/>
        <v>0</v>
      </c>
      <c r="AA141" s="75">
        <f t="shared" si="90"/>
        <v>0</v>
      </c>
      <c r="AB141" s="75">
        <f t="shared" si="90"/>
        <v>0</v>
      </c>
      <c r="AC141" s="75">
        <f t="shared" si="90"/>
        <v>0</v>
      </c>
      <c r="AD141" s="75">
        <f t="shared" si="90"/>
        <v>0</v>
      </c>
      <c r="AE141" s="75">
        <f t="shared" si="90"/>
        <v>0</v>
      </c>
      <c r="AF141" s="75"/>
      <c r="AG141" s="24">
        <f t="shared" si="92"/>
        <v>0</v>
      </c>
    </row>
    <row r="142" spans="1:33" ht="37.5" x14ac:dyDescent="0.3">
      <c r="A142" s="72" t="s">
        <v>61</v>
      </c>
      <c r="B142" s="73">
        <f>B143+B144+B145+B146</f>
        <v>396425.26602000004</v>
      </c>
      <c r="C142" s="73">
        <f>C143+C144+C145</f>
        <v>54540.017810000005</v>
      </c>
      <c r="D142" s="73">
        <f>D143+D144+D145</f>
        <v>11802.862999999999</v>
      </c>
      <c r="E142" s="73">
        <f>E143+E144+E145</f>
        <v>11802.862999999999</v>
      </c>
      <c r="F142" s="73">
        <f t="shared" si="82"/>
        <v>2.9773235996023861</v>
      </c>
      <c r="G142" s="73">
        <f t="shared" si="83"/>
        <v>21.640739174522096</v>
      </c>
      <c r="H142" s="73">
        <f t="shared" ref="H142:AE142" si="93">H143+H144+H145+H146</f>
        <v>48965.907810000004</v>
      </c>
      <c r="I142" s="73">
        <f t="shared" si="93"/>
        <v>11802.862999999999</v>
      </c>
      <c r="J142" s="73">
        <f t="shared" si="93"/>
        <v>39397.231310000003</v>
      </c>
      <c r="K142" s="73">
        <f t="shared" si="93"/>
        <v>0</v>
      </c>
      <c r="L142" s="73">
        <f t="shared" si="93"/>
        <v>38604.944920000002</v>
      </c>
      <c r="M142" s="73">
        <f t="shared" si="93"/>
        <v>0</v>
      </c>
      <c r="N142" s="73">
        <f t="shared" si="93"/>
        <v>38892.450839999998</v>
      </c>
      <c r="O142" s="73">
        <f t="shared" si="93"/>
        <v>0</v>
      </c>
      <c r="P142" s="73">
        <f t="shared" si="93"/>
        <v>34241.312080000003</v>
      </c>
      <c r="Q142" s="73">
        <f t="shared" si="93"/>
        <v>0</v>
      </c>
      <c r="R142" s="73">
        <f t="shared" si="93"/>
        <v>29886.016480000002</v>
      </c>
      <c r="S142" s="73">
        <f t="shared" si="93"/>
        <v>0</v>
      </c>
      <c r="T142" s="73">
        <f t="shared" si="93"/>
        <v>36043.021160000004</v>
      </c>
      <c r="U142" s="73">
        <f t="shared" si="93"/>
        <v>0</v>
      </c>
      <c r="V142" s="73">
        <f t="shared" si="93"/>
        <v>26574.495460000006</v>
      </c>
      <c r="W142" s="73">
        <f t="shared" si="93"/>
        <v>0</v>
      </c>
      <c r="X142" s="73">
        <f t="shared" si="93"/>
        <v>22766.080699999999</v>
      </c>
      <c r="Y142" s="73">
        <f t="shared" si="93"/>
        <v>0</v>
      </c>
      <c r="Z142" s="73">
        <f t="shared" si="93"/>
        <v>26169.662470000003</v>
      </c>
      <c r="AA142" s="73">
        <f t="shared" si="93"/>
        <v>0</v>
      </c>
      <c r="AB142" s="73">
        <f t="shared" si="93"/>
        <v>25167.471539999999</v>
      </c>
      <c r="AC142" s="73">
        <f t="shared" si="93"/>
        <v>0</v>
      </c>
      <c r="AD142" s="73">
        <f t="shared" si="93"/>
        <v>29716.671250000003</v>
      </c>
      <c r="AE142" s="73">
        <f t="shared" si="93"/>
        <v>0</v>
      </c>
      <c r="AF142" s="73"/>
      <c r="AG142" s="24">
        <f t="shared" si="92"/>
        <v>4.7293724492192268E-11</v>
      </c>
    </row>
    <row r="143" spans="1:33" x14ac:dyDescent="0.3">
      <c r="A143" s="74" t="s">
        <v>28</v>
      </c>
      <c r="B143" s="75">
        <f>B20+B56+B68+B74+B94+B100+B108+B116+B122+B128</f>
        <v>0</v>
      </c>
      <c r="C143" s="75">
        <f t="shared" ref="C143:E143" si="94">C20+C56+C68+C74+C94+C100+C108+C116+C122+C128</f>
        <v>0</v>
      </c>
      <c r="D143" s="75">
        <f t="shared" si="94"/>
        <v>0</v>
      </c>
      <c r="E143" s="75">
        <f t="shared" si="94"/>
        <v>0</v>
      </c>
      <c r="F143" s="75">
        <f t="shared" si="82"/>
        <v>0</v>
      </c>
      <c r="G143" s="75">
        <f t="shared" si="83"/>
        <v>0</v>
      </c>
      <c r="H143" s="75">
        <f t="shared" ref="H143:AE146" si="95">H20+H56+H68+H74+H94+H100+H108+H116+H122+H128</f>
        <v>0</v>
      </c>
      <c r="I143" s="75">
        <f t="shared" si="95"/>
        <v>0</v>
      </c>
      <c r="J143" s="75">
        <f t="shared" si="95"/>
        <v>0</v>
      </c>
      <c r="K143" s="75">
        <f t="shared" si="95"/>
        <v>0</v>
      </c>
      <c r="L143" s="75">
        <f t="shared" si="95"/>
        <v>0</v>
      </c>
      <c r="M143" s="75">
        <f t="shared" si="95"/>
        <v>0</v>
      </c>
      <c r="N143" s="75">
        <f t="shared" si="95"/>
        <v>0</v>
      </c>
      <c r="O143" s="75">
        <f t="shared" si="95"/>
        <v>0</v>
      </c>
      <c r="P143" s="75">
        <f t="shared" si="95"/>
        <v>0</v>
      </c>
      <c r="Q143" s="75">
        <f t="shared" si="95"/>
        <v>0</v>
      </c>
      <c r="R143" s="75">
        <f t="shared" si="95"/>
        <v>0</v>
      </c>
      <c r="S143" s="75">
        <f t="shared" si="95"/>
        <v>0</v>
      </c>
      <c r="T143" s="75">
        <f t="shared" si="95"/>
        <v>0</v>
      </c>
      <c r="U143" s="75">
        <f t="shared" si="95"/>
        <v>0</v>
      </c>
      <c r="V143" s="75">
        <f t="shared" si="95"/>
        <v>0</v>
      </c>
      <c r="W143" s="75">
        <f t="shared" si="95"/>
        <v>0</v>
      </c>
      <c r="X143" s="75">
        <f t="shared" si="95"/>
        <v>0</v>
      </c>
      <c r="Y143" s="75">
        <f t="shared" si="95"/>
        <v>0</v>
      </c>
      <c r="Z143" s="75">
        <f t="shared" si="95"/>
        <v>0</v>
      </c>
      <c r="AA143" s="75">
        <f t="shared" si="95"/>
        <v>0</v>
      </c>
      <c r="AB143" s="75">
        <f t="shared" si="95"/>
        <v>0</v>
      </c>
      <c r="AC143" s="75">
        <f t="shared" si="95"/>
        <v>0</v>
      </c>
      <c r="AD143" s="75">
        <f t="shared" si="95"/>
        <v>0</v>
      </c>
      <c r="AE143" s="75">
        <f t="shared" si="95"/>
        <v>0</v>
      </c>
      <c r="AF143" s="75"/>
      <c r="AG143" s="24">
        <f t="shared" si="92"/>
        <v>0</v>
      </c>
    </row>
    <row r="144" spans="1:33" x14ac:dyDescent="0.3">
      <c r="A144" s="74" t="s">
        <v>29</v>
      </c>
      <c r="B144" s="75">
        <f t="shared" ref="B144:E146" si="96">B21+B57+B69+B75+B95+B101+B109+B117+B123+B129</f>
        <v>9952.9000000000015</v>
      </c>
      <c r="C144" s="75">
        <f t="shared" si="96"/>
        <v>0</v>
      </c>
      <c r="D144" s="75">
        <f t="shared" si="96"/>
        <v>0</v>
      </c>
      <c r="E144" s="75">
        <f t="shared" si="96"/>
        <v>0</v>
      </c>
      <c r="F144" s="75">
        <f t="shared" si="82"/>
        <v>0</v>
      </c>
      <c r="G144" s="75">
        <f t="shared" si="83"/>
        <v>0</v>
      </c>
      <c r="H144" s="75">
        <f t="shared" si="95"/>
        <v>0</v>
      </c>
      <c r="I144" s="75">
        <f t="shared" si="95"/>
        <v>0</v>
      </c>
      <c r="J144" s="75">
        <f t="shared" si="95"/>
        <v>0</v>
      </c>
      <c r="K144" s="75">
        <f t="shared" si="95"/>
        <v>0</v>
      </c>
      <c r="L144" s="75">
        <f t="shared" si="95"/>
        <v>2058.0250000000001</v>
      </c>
      <c r="M144" s="75">
        <f t="shared" si="95"/>
        <v>0</v>
      </c>
      <c r="N144" s="75">
        <f t="shared" si="95"/>
        <v>83.82</v>
      </c>
      <c r="O144" s="75">
        <f t="shared" si="95"/>
        <v>0</v>
      </c>
      <c r="P144" s="75">
        <f t="shared" si="95"/>
        <v>0</v>
      </c>
      <c r="Q144" s="75">
        <f t="shared" si="95"/>
        <v>0</v>
      </c>
      <c r="R144" s="75">
        <f t="shared" si="95"/>
        <v>0</v>
      </c>
      <c r="S144" s="75">
        <f t="shared" si="95"/>
        <v>0</v>
      </c>
      <c r="T144" s="75">
        <f t="shared" si="95"/>
        <v>7084.4</v>
      </c>
      <c r="U144" s="75">
        <f t="shared" si="95"/>
        <v>0</v>
      </c>
      <c r="V144" s="75">
        <f t="shared" si="95"/>
        <v>326.04000000000002</v>
      </c>
      <c r="W144" s="75">
        <f t="shared" si="95"/>
        <v>0</v>
      </c>
      <c r="X144" s="75">
        <f t="shared" si="95"/>
        <v>0</v>
      </c>
      <c r="Y144" s="75">
        <f t="shared" si="95"/>
        <v>0</v>
      </c>
      <c r="Z144" s="75">
        <f t="shared" si="95"/>
        <v>246.95249999999999</v>
      </c>
      <c r="AA144" s="75">
        <f t="shared" si="95"/>
        <v>0</v>
      </c>
      <c r="AB144" s="75">
        <f t="shared" si="95"/>
        <v>153.66249999999999</v>
      </c>
      <c r="AC144" s="75">
        <f t="shared" si="95"/>
        <v>0</v>
      </c>
      <c r="AD144" s="75">
        <f t="shared" si="95"/>
        <v>0</v>
      </c>
      <c r="AE144" s="75">
        <f t="shared" si="95"/>
        <v>0</v>
      </c>
      <c r="AF144" s="75"/>
      <c r="AG144" s="24">
        <f t="shared" si="92"/>
        <v>2.4726887204451486E-12</v>
      </c>
    </row>
    <row r="145" spans="1:33" x14ac:dyDescent="0.3">
      <c r="A145" s="74" t="s">
        <v>30</v>
      </c>
      <c r="B145" s="75">
        <f t="shared" si="96"/>
        <v>386472.36602000002</v>
      </c>
      <c r="C145" s="75">
        <f t="shared" si="96"/>
        <v>54540.017810000005</v>
      </c>
      <c r="D145" s="75">
        <f t="shared" si="96"/>
        <v>11802.862999999999</v>
      </c>
      <c r="E145" s="75">
        <f t="shared" si="96"/>
        <v>11802.862999999999</v>
      </c>
      <c r="F145" s="75">
        <f t="shared" si="82"/>
        <v>3.0539992086754268</v>
      </c>
      <c r="G145" s="75">
        <f t="shared" si="83"/>
        <v>21.640739174522096</v>
      </c>
      <c r="H145" s="75">
        <f t="shared" si="95"/>
        <v>48965.907810000004</v>
      </c>
      <c r="I145" s="75">
        <f t="shared" si="95"/>
        <v>11802.862999999999</v>
      </c>
      <c r="J145" s="75">
        <f t="shared" si="95"/>
        <v>39397.231310000003</v>
      </c>
      <c r="K145" s="75">
        <f t="shared" si="95"/>
        <v>0</v>
      </c>
      <c r="L145" s="75">
        <f t="shared" si="95"/>
        <v>36546.91992</v>
      </c>
      <c r="M145" s="75">
        <f t="shared" si="95"/>
        <v>0</v>
      </c>
      <c r="N145" s="75">
        <f t="shared" si="95"/>
        <v>38808.630839999998</v>
      </c>
      <c r="O145" s="75">
        <f t="shared" si="95"/>
        <v>0</v>
      </c>
      <c r="P145" s="75">
        <f t="shared" si="95"/>
        <v>34241.312080000003</v>
      </c>
      <c r="Q145" s="75">
        <f t="shared" si="95"/>
        <v>0</v>
      </c>
      <c r="R145" s="75">
        <f t="shared" si="95"/>
        <v>29886.016480000002</v>
      </c>
      <c r="S145" s="75">
        <f t="shared" si="95"/>
        <v>0</v>
      </c>
      <c r="T145" s="75">
        <f t="shared" si="95"/>
        <v>28958.621160000002</v>
      </c>
      <c r="U145" s="75">
        <f t="shared" si="95"/>
        <v>0</v>
      </c>
      <c r="V145" s="75">
        <f t="shared" si="95"/>
        <v>26248.455460000005</v>
      </c>
      <c r="W145" s="75">
        <f t="shared" si="95"/>
        <v>0</v>
      </c>
      <c r="X145" s="75">
        <f t="shared" si="95"/>
        <v>22766.080699999999</v>
      </c>
      <c r="Y145" s="75">
        <f t="shared" si="95"/>
        <v>0</v>
      </c>
      <c r="Z145" s="75">
        <f t="shared" si="95"/>
        <v>25922.709970000004</v>
      </c>
      <c r="AA145" s="75">
        <f t="shared" si="95"/>
        <v>0</v>
      </c>
      <c r="AB145" s="75">
        <f t="shared" si="95"/>
        <v>25013.80904</v>
      </c>
      <c r="AC145" s="75">
        <f t="shared" si="95"/>
        <v>0</v>
      </c>
      <c r="AD145" s="75">
        <f t="shared" si="95"/>
        <v>29716.671250000003</v>
      </c>
      <c r="AE145" s="75">
        <f t="shared" si="95"/>
        <v>0</v>
      </c>
      <c r="AF145" s="75"/>
      <c r="AG145" s="24">
        <f t="shared" si="92"/>
        <v>0</v>
      </c>
    </row>
    <row r="146" spans="1:33" x14ac:dyDescent="0.3">
      <c r="A146" s="76" t="s">
        <v>31</v>
      </c>
      <c r="B146" s="75">
        <f t="shared" si="96"/>
        <v>0</v>
      </c>
      <c r="C146" s="75">
        <f t="shared" si="96"/>
        <v>0</v>
      </c>
      <c r="D146" s="75">
        <f t="shared" si="96"/>
        <v>0</v>
      </c>
      <c r="E146" s="75">
        <f t="shared" si="96"/>
        <v>0</v>
      </c>
      <c r="F146" s="75">
        <f t="shared" si="82"/>
        <v>0</v>
      </c>
      <c r="G146" s="75">
        <f t="shared" si="83"/>
        <v>0</v>
      </c>
      <c r="H146" s="75">
        <f t="shared" si="95"/>
        <v>0</v>
      </c>
      <c r="I146" s="75">
        <f t="shared" si="95"/>
        <v>0</v>
      </c>
      <c r="J146" s="75">
        <f t="shared" si="95"/>
        <v>0</v>
      </c>
      <c r="K146" s="75">
        <f t="shared" si="95"/>
        <v>0</v>
      </c>
      <c r="L146" s="75">
        <f t="shared" si="95"/>
        <v>0</v>
      </c>
      <c r="M146" s="75">
        <f t="shared" si="95"/>
        <v>0</v>
      </c>
      <c r="N146" s="75">
        <f t="shared" si="95"/>
        <v>0</v>
      </c>
      <c r="O146" s="75">
        <f t="shared" si="95"/>
        <v>0</v>
      </c>
      <c r="P146" s="75">
        <f t="shared" si="95"/>
        <v>0</v>
      </c>
      <c r="Q146" s="75">
        <f t="shared" si="95"/>
        <v>0</v>
      </c>
      <c r="R146" s="75">
        <f t="shared" si="95"/>
        <v>0</v>
      </c>
      <c r="S146" s="75">
        <f t="shared" si="95"/>
        <v>0</v>
      </c>
      <c r="T146" s="75">
        <f t="shared" si="95"/>
        <v>0</v>
      </c>
      <c r="U146" s="75">
        <f t="shared" si="95"/>
        <v>0</v>
      </c>
      <c r="V146" s="75">
        <f t="shared" si="95"/>
        <v>0</v>
      </c>
      <c r="W146" s="75">
        <f t="shared" si="95"/>
        <v>0</v>
      </c>
      <c r="X146" s="75">
        <f t="shared" si="95"/>
        <v>0</v>
      </c>
      <c r="Y146" s="75">
        <f t="shared" si="95"/>
        <v>0</v>
      </c>
      <c r="Z146" s="75">
        <f t="shared" si="95"/>
        <v>0</v>
      </c>
      <c r="AA146" s="75">
        <f t="shared" si="95"/>
        <v>0</v>
      </c>
      <c r="AB146" s="75">
        <f t="shared" si="95"/>
        <v>0</v>
      </c>
      <c r="AC146" s="75">
        <f t="shared" si="95"/>
        <v>0</v>
      </c>
      <c r="AD146" s="75">
        <f t="shared" si="95"/>
        <v>0</v>
      </c>
      <c r="AE146" s="75">
        <f t="shared" si="95"/>
        <v>0</v>
      </c>
      <c r="AF146" s="75"/>
      <c r="AG146" s="24">
        <f t="shared" si="92"/>
        <v>0</v>
      </c>
    </row>
    <row r="147" spans="1:33" x14ac:dyDescent="0.3">
      <c r="B147" s="77">
        <f t="shared" ref="B147:E151" si="97">B132-B137-B142</f>
        <v>0</v>
      </c>
      <c r="C147" s="77">
        <f t="shared" si="97"/>
        <v>0</v>
      </c>
      <c r="D147" s="77">
        <f t="shared" si="97"/>
        <v>0</v>
      </c>
      <c r="E147" s="77">
        <f t="shared" si="97"/>
        <v>0</v>
      </c>
      <c r="F147" s="77"/>
      <c r="G147" s="77"/>
      <c r="H147" s="77">
        <f t="shared" ref="H147:AE151" si="98">H132-H137-H142</f>
        <v>0</v>
      </c>
      <c r="I147" s="77">
        <f t="shared" si="98"/>
        <v>0</v>
      </c>
      <c r="J147" s="77">
        <f t="shared" si="98"/>
        <v>0</v>
      </c>
      <c r="K147" s="77">
        <f t="shared" si="98"/>
        <v>0</v>
      </c>
      <c r="L147" s="77">
        <f t="shared" si="98"/>
        <v>0</v>
      </c>
      <c r="M147" s="77">
        <f t="shared" si="98"/>
        <v>0</v>
      </c>
      <c r="N147" s="77">
        <f t="shared" si="98"/>
        <v>0</v>
      </c>
      <c r="O147" s="77">
        <f t="shared" si="98"/>
        <v>0</v>
      </c>
      <c r="P147" s="77">
        <f t="shared" si="98"/>
        <v>0</v>
      </c>
      <c r="Q147" s="77">
        <f t="shared" si="98"/>
        <v>0</v>
      </c>
      <c r="R147" s="77">
        <f t="shared" si="98"/>
        <v>0</v>
      </c>
      <c r="S147" s="77">
        <f t="shared" si="98"/>
        <v>0</v>
      </c>
      <c r="T147" s="77">
        <f t="shared" si="98"/>
        <v>0</v>
      </c>
      <c r="U147" s="77">
        <f t="shared" si="98"/>
        <v>0</v>
      </c>
      <c r="V147" s="77">
        <f t="shared" si="98"/>
        <v>0</v>
      </c>
      <c r="W147" s="77">
        <f t="shared" si="98"/>
        <v>0</v>
      </c>
      <c r="X147" s="77">
        <f t="shared" si="98"/>
        <v>0</v>
      </c>
      <c r="Y147" s="77">
        <f t="shared" si="98"/>
        <v>0</v>
      </c>
      <c r="Z147" s="77">
        <f t="shared" si="98"/>
        <v>0</v>
      </c>
      <c r="AA147" s="77">
        <f t="shared" si="98"/>
        <v>0</v>
      </c>
      <c r="AB147" s="77">
        <f t="shared" si="98"/>
        <v>0</v>
      </c>
      <c r="AC147" s="77">
        <f t="shared" si="98"/>
        <v>0</v>
      </c>
      <c r="AD147" s="77">
        <f t="shared" si="98"/>
        <v>0</v>
      </c>
      <c r="AE147" s="77">
        <f t="shared" si="98"/>
        <v>0</v>
      </c>
      <c r="AG147" s="24">
        <f t="shared" si="92"/>
        <v>0</v>
      </c>
    </row>
    <row r="148" spans="1:33" x14ac:dyDescent="0.3">
      <c r="A148" s="78" t="s">
        <v>28</v>
      </c>
      <c r="B148" s="77">
        <f t="shared" si="97"/>
        <v>0</v>
      </c>
      <c r="C148" s="77">
        <f t="shared" si="97"/>
        <v>0</v>
      </c>
      <c r="D148" s="77">
        <f t="shared" si="97"/>
        <v>0</v>
      </c>
      <c r="E148" s="77">
        <f t="shared" si="97"/>
        <v>0</v>
      </c>
      <c r="F148" s="77"/>
      <c r="G148" s="77"/>
      <c r="H148" s="77">
        <f t="shared" si="98"/>
        <v>0</v>
      </c>
      <c r="I148" s="77">
        <f t="shared" si="98"/>
        <v>0</v>
      </c>
      <c r="J148" s="77">
        <f t="shared" si="98"/>
        <v>0</v>
      </c>
      <c r="K148" s="77">
        <f t="shared" si="98"/>
        <v>0</v>
      </c>
      <c r="L148" s="77">
        <f t="shared" si="98"/>
        <v>0</v>
      </c>
      <c r="M148" s="77">
        <f t="shared" si="98"/>
        <v>0</v>
      </c>
      <c r="N148" s="77">
        <f t="shared" si="98"/>
        <v>0</v>
      </c>
      <c r="O148" s="77">
        <f t="shared" si="98"/>
        <v>0</v>
      </c>
      <c r="P148" s="77">
        <f t="shared" si="98"/>
        <v>0</v>
      </c>
      <c r="Q148" s="77">
        <f t="shared" si="98"/>
        <v>0</v>
      </c>
      <c r="R148" s="77">
        <f t="shared" si="98"/>
        <v>0</v>
      </c>
      <c r="S148" s="77">
        <f t="shared" si="98"/>
        <v>0</v>
      </c>
      <c r="T148" s="77">
        <f t="shared" si="98"/>
        <v>0</v>
      </c>
      <c r="U148" s="77">
        <f t="shared" si="98"/>
        <v>0</v>
      </c>
      <c r="V148" s="77">
        <f t="shared" si="98"/>
        <v>0</v>
      </c>
      <c r="W148" s="77">
        <f t="shared" si="98"/>
        <v>0</v>
      </c>
      <c r="X148" s="77">
        <f t="shared" si="98"/>
        <v>0</v>
      </c>
      <c r="Y148" s="77">
        <f t="shared" si="98"/>
        <v>0</v>
      </c>
      <c r="Z148" s="77">
        <f t="shared" si="98"/>
        <v>0</v>
      </c>
      <c r="AA148" s="77">
        <f t="shared" si="98"/>
        <v>0</v>
      </c>
      <c r="AB148" s="77">
        <f t="shared" si="98"/>
        <v>0</v>
      </c>
      <c r="AC148" s="77">
        <f t="shared" si="98"/>
        <v>0</v>
      </c>
      <c r="AD148" s="77">
        <f t="shared" si="98"/>
        <v>0</v>
      </c>
      <c r="AE148" s="77">
        <f t="shared" si="98"/>
        <v>0</v>
      </c>
      <c r="AG148" s="24">
        <f t="shared" si="92"/>
        <v>0</v>
      </c>
    </row>
    <row r="149" spans="1:33" x14ac:dyDescent="0.3">
      <c r="A149" s="78" t="s">
        <v>29</v>
      </c>
      <c r="B149" s="77">
        <f t="shared" si="97"/>
        <v>0</v>
      </c>
      <c r="C149" s="77">
        <f t="shared" si="97"/>
        <v>0</v>
      </c>
      <c r="D149" s="77">
        <f t="shared" si="97"/>
        <v>0</v>
      </c>
      <c r="E149" s="77">
        <f t="shared" si="97"/>
        <v>0</v>
      </c>
      <c r="F149" s="77"/>
      <c r="G149" s="77"/>
      <c r="H149" s="77">
        <f t="shared" si="98"/>
        <v>0</v>
      </c>
      <c r="I149" s="77">
        <f t="shared" si="98"/>
        <v>0</v>
      </c>
      <c r="J149" s="77">
        <f t="shared" si="98"/>
        <v>0</v>
      </c>
      <c r="K149" s="77">
        <f t="shared" si="98"/>
        <v>0</v>
      </c>
      <c r="L149" s="77">
        <f t="shared" si="98"/>
        <v>0</v>
      </c>
      <c r="M149" s="77">
        <f t="shared" si="98"/>
        <v>0</v>
      </c>
      <c r="N149" s="77">
        <f t="shared" si="98"/>
        <v>0</v>
      </c>
      <c r="O149" s="77">
        <f t="shared" si="98"/>
        <v>0</v>
      </c>
      <c r="P149" s="77">
        <f t="shared" si="98"/>
        <v>0</v>
      </c>
      <c r="Q149" s="77">
        <f t="shared" si="98"/>
        <v>0</v>
      </c>
      <c r="R149" s="77">
        <f t="shared" si="98"/>
        <v>0</v>
      </c>
      <c r="S149" s="77">
        <f t="shared" si="98"/>
        <v>0</v>
      </c>
      <c r="T149" s="77">
        <f t="shared" si="98"/>
        <v>0</v>
      </c>
      <c r="U149" s="77">
        <f t="shared" si="98"/>
        <v>0</v>
      </c>
      <c r="V149" s="77">
        <f t="shared" si="98"/>
        <v>0</v>
      </c>
      <c r="W149" s="77">
        <f t="shared" si="98"/>
        <v>0</v>
      </c>
      <c r="X149" s="77">
        <f t="shared" si="98"/>
        <v>0</v>
      </c>
      <c r="Y149" s="77">
        <f t="shared" si="98"/>
        <v>0</v>
      </c>
      <c r="Z149" s="77">
        <f t="shared" si="98"/>
        <v>0</v>
      </c>
      <c r="AA149" s="77">
        <f t="shared" si="98"/>
        <v>0</v>
      </c>
      <c r="AB149" s="77">
        <f t="shared" si="98"/>
        <v>0</v>
      </c>
      <c r="AC149" s="77">
        <f t="shared" si="98"/>
        <v>0</v>
      </c>
      <c r="AD149" s="77">
        <f t="shared" si="98"/>
        <v>0</v>
      </c>
      <c r="AE149" s="77">
        <f t="shared" si="98"/>
        <v>0</v>
      </c>
      <c r="AG149" s="24">
        <f t="shared" si="92"/>
        <v>0</v>
      </c>
    </row>
    <row r="150" spans="1:33" x14ac:dyDescent="0.3">
      <c r="A150" s="78" t="s">
        <v>30</v>
      </c>
      <c r="B150" s="77">
        <f t="shared" si="97"/>
        <v>0</v>
      </c>
      <c r="C150" s="77">
        <f t="shared" si="97"/>
        <v>0</v>
      </c>
      <c r="D150" s="77">
        <f t="shared" si="97"/>
        <v>0</v>
      </c>
      <c r="E150" s="77">
        <f t="shared" si="97"/>
        <v>0</v>
      </c>
      <c r="F150" s="77"/>
      <c r="G150" s="77"/>
      <c r="H150" s="77">
        <f t="shared" si="98"/>
        <v>0</v>
      </c>
      <c r="I150" s="77">
        <f t="shared" si="98"/>
        <v>0</v>
      </c>
      <c r="J150" s="77">
        <f t="shared" si="98"/>
        <v>0</v>
      </c>
      <c r="K150" s="77">
        <f t="shared" si="98"/>
        <v>0</v>
      </c>
      <c r="L150" s="77">
        <f t="shared" si="98"/>
        <v>0</v>
      </c>
      <c r="M150" s="77">
        <f t="shared" si="98"/>
        <v>0</v>
      </c>
      <c r="N150" s="77">
        <f t="shared" si="98"/>
        <v>0</v>
      </c>
      <c r="O150" s="77">
        <f t="shared" si="98"/>
        <v>0</v>
      </c>
      <c r="P150" s="77">
        <f t="shared" si="98"/>
        <v>0</v>
      </c>
      <c r="Q150" s="77">
        <f t="shared" si="98"/>
        <v>0</v>
      </c>
      <c r="R150" s="77">
        <f t="shared" si="98"/>
        <v>0</v>
      </c>
      <c r="S150" s="77">
        <f t="shared" si="98"/>
        <v>0</v>
      </c>
      <c r="T150" s="77">
        <f t="shared" si="98"/>
        <v>0</v>
      </c>
      <c r="U150" s="77">
        <f t="shared" si="98"/>
        <v>0</v>
      </c>
      <c r="V150" s="77">
        <f t="shared" si="98"/>
        <v>0</v>
      </c>
      <c r="W150" s="77">
        <f t="shared" si="98"/>
        <v>0</v>
      </c>
      <c r="X150" s="77">
        <f t="shared" si="98"/>
        <v>0</v>
      </c>
      <c r="Y150" s="77">
        <f t="shared" si="98"/>
        <v>0</v>
      </c>
      <c r="Z150" s="77">
        <f t="shared" si="98"/>
        <v>0</v>
      </c>
      <c r="AA150" s="77">
        <f t="shared" si="98"/>
        <v>0</v>
      </c>
      <c r="AB150" s="77">
        <f t="shared" si="98"/>
        <v>0</v>
      </c>
      <c r="AC150" s="77">
        <f t="shared" si="98"/>
        <v>0</v>
      </c>
      <c r="AD150" s="77">
        <f t="shared" si="98"/>
        <v>0</v>
      </c>
      <c r="AE150" s="77">
        <f t="shared" si="98"/>
        <v>0</v>
      </c>
      <c r="AG150" s="24">
        <f t="shared" si="92"/>
        <v>0</v>
      </c>
    </row>
    <row r="151" spans="1:33" x14ac:dyDescent="0.3">
      <c r="A151" s="78" t="s">
        <v>31</v>
      </c>
      <c r="B151" s="77">
        <f t="shared" si="97"/>
        <v>0</v>
      </c>
      <c r="C151" s="77">
        <f t="shared" si="97"/>
        <v>0</v>
      </c>
      <c r="D151" s="77">
        <f t="shared" si="97"/>
        <v>0</v>
      </c>
      <c r="E151" s="77">
        <f t="shared" si="97"/>
        <v>0</v>
      </c>
      <c r="F151" s="77"/>
      <c r="G151" s="77"/>
      <c r="H151" s="77">
        <f t="shared" si="98"/>
        <v>0</v>
      </c>
      <c r="I151" s="77">
        <f t="shared" si="98"/>
        <v>0</v>
      </c>
      <c r="J151" s="77">
        <f t="shared" si="98"/>
        <v>0</v>
      </c>
      <c r="K151" s="77">
        <f t="shared" si="98"/>
        <v>0</v>
      </c>
      <c r="L151" s="77">
        <f t="shared" si="98"/>
        <v>0</v>
      </c>
      <c r="M151" s="77">
        <f t="shared" si="98"/>
        <v>0</v>
      </c>
      <c r="N151" s="77">
        <f t="shared" si="98"/>
        <v>0</v>
      </c>
      <c r="O151" s="77">
        <f t="shared" si="98"/>
        <v>0</v>
      </c>
      <c r="P151" s="77">
        <f t="shared" si="98"/>
        <v>0</v>
      </c>
      <c r="Q151" s="77">
        <f t="shared" si="98"/>
        <v>0</v>
      </c>
      <c r="R151" s="77">
        <f t="shared" si="98"/>
        <v>0</v>
      </c>
      <c r="S151" s="77">
        <f t="shared" si="98"/>
        <v>0</v>
      </c>
      <c r="T151" s="77">
        <f t="shared" si="98"/>
        <v>0</v>
      </c>
      <c r="U151" s="77">
        <f t="shared" si="98"/>
        <v>0</v>
      </c>
      <c r="V151" s="77">
        <f t="shared" si="98"/>
        <v>0</v>
      </c>
      <c r="W151" s="77">
        <f t="shared" si="98"/>
        <v>0</v>
      </c>
      <c r="X151" s="77">
        <f t="shared" si="98"/>
        <v>0</v>
      </c>
      <c r="Y151" s="77">
        <f t="shared" si="98"/>
        <v>0</v>
      </c>
      <c r="Z151" s="77">
        <f t="shared" si="98"/>
        <v>0</v>
      </c>
      <c r="AA151" s="77">
        <f t="shared" si="98"/>
        <v>0</v>
      </c>
      <c r="AB151" s="77">
        <f t="shared" si="98"/>
        <v>0</v>
      </c>
      <c r="AC151" s="77">
        <f t="shared" si="98"/>
        <v>0</v>
      </c>
      <c r="AD151" s="77">
        <f t="shared" si="98"/>
        <v>0</v>
      </c>
      <c r="AE151" s="77">
        <f t="shared" si="98"/>
        <v>0</v>
      </c>
      <c r="AG151" s="24">
        <f t="shared" si="92"/>
        <v>0</v>
      </c>
    </row>
    <row r="153" spans="1:33" x14ac:dyDescent="0.3">
      <c r="B153" s="77">
        <f>B13+B26+B32+B38+B44+B50+B62+B68+B80+B86+B94+B100+B108+B116+B122+B128-B133</f>
        <v>0</v>
      </c>
      <c r="C153" s="77">
        <f t="shared" ref="C153:AE156" si="99">C13+C26+C32+C38+C44+C50+C62+C68+C80+C86+C94+C100+C108+C116+C122+C128-C133</f>
        <v>0</v>
      </c>
      <c r="D153" s="77">
        <f t="shared" si="99"/>
        <v>0</v>
      </c>
      <c r="E153" s="77">
        <f t="shared" si="99"/>
        <v>0</v>
      </c>
      <c r="F153" s="77">
        <f t="shared" si="99"/>
        <v>0</v>
      </c>
      <c r="G153" s="77">
        <f t="shared" si="99"/>
        <v>0</v>
      </c>
      <c r="H153" s="77">
        <f t="shared" si="99"/>
        <v>0</v>
      </c>
      <c r="I153" s="77">
        <f t="shared" si="99"/>
        <v>0</v>
      </c>
      <c r="J153" s="77">
        <f t="shared" si="99"/>
        <v>0</v>
      </c>
      <c r="K153" s="77">
        <f t="shared" si="99"/>
        <v>0</v>
      </c>
      <c r="L153" s="77">
        <f t="shared" si="99"/>
        <v>0</v>
      </c>
      <c r="M153" s="77">
        <f t="shared" si="99"/>
        <v>0</v>
      </c>
      <c r="N153" s="77">
        <f t="shared" si="99"/>
        <v>0</v>
      </c>
      <c r="O153" s="77">
        <f t="shared" si="99"/>
        <v>0</v>
      </c>
      <c r="P153" s="77">
        <f t="shared" si="99"/>
        <v>0</v>
      </c>
      <c r="Q153" s="77">
        <f t="shared" si="99"/>
        <v>0</v>
      </c>
      <c r="R153" s="77">
        <f t="shared" si="99"/>
        <v>0</v>
      </c>
      <c r="S153" s="77">
        <f t="shared" si="99"/>
        <v>0</v>
      </c>
      <c r="T153" s="77">
        <f t="shared" si="99"/>
        <v>0</v>
      </c>
      <c r="U153" s="77">
        <f t="shared" si="99"/>
        <v>0</v>
      </c>
      <c r="V153" s="77">
        <f t="shared" si="99"/>
        <v>0</v>
      </c>
      <c r="W153" s="77">
        <f t="shared" si="99"/>
        <v>0</v>
      </c>
      <c r="X153" s="77">
        <f t="shared" si="99"/>
        <v>0</v>
      </c>
      <c r="Y153" s="77">
        <f t="shared" si="99"/>
        <v>0</v>
      </c>
      <c r="Z153" s="77">
        <f t="shared" si="99"/>
        <v>0</v>
      </c>
      <c r="AA153" s="77">
        <f t="shared" si="99"/>
        <v>0</v>
      </c>
      <c r="AB153" s="77">
        <f t="shared" si="99"/>
        <v>0</v>
      </c>
      <c r="AC153" s="77">
        <f t="shared" si="99"/>
        <v>0</v>
      </c>
      <c r="AD153" s="77">
        <f t="shared" si="99"/>
        <v>0</v>
      </c>
      <c r="AE153" s="77">
        <f t="shared" si="99"/>
        <v>0</v>
      </c>
    </row>
    <row r="154" spans="1:33" x14ac:dyDescent="0.3">
      <c r="B154" s="77">
        <f t="shared" ref="B154:Q156" si="100">B14+B27+B33+B39+B45+B51+B63+B69+B81+B87+B95+B101+B109+B117+B123+B129-B134</f>
        <v>0</v>
      </c>
      <c r="C154" s="77">
        <f t="shared" si="100"/>
        <v>0</v>
      </c>
      <c r="D154" s="77">
        <f t="shared" si="100"/>
        <v>0</v>
      </c>
      <c r="E154" s="77">
        <f t="shared" si="100"/>
        <v>0</v>
      </c>
      <c r="F154" s="77">
        <f t="shared" si="100"/>
        <v>0</v>
      </c>
      <c r="G154" s="77">
        <f t="shared" si="100"/>
        <v>0</v>
      </c>
      <c r="H154" s="77">
        <f t="shared" si="100"/>
        <v>0</v>
      </c>
      <c r="I154" s="77">
        <f t="shared" si="100"/>
        <v>0</v>
      </c>
      <c r="J154" s="77">
        <f t="shared" si="100"/>
        <v>0</v>
      </c>
      <c r="K154" s="77">
        <f t="shared" si="100"/>
        <v>0</v>
      </c>
      <c r="L154" s="77">
        <f t="shared" si="100"/>
        <v>0</v>
      </c>
      <c r="M154" s="77">
        <f t="shared" si="100"/>
        <v>0</v>
      </c>
      <c r="N154" s="77">
        <f t="shared" si="100"/>
        <v>0</v>
      </c>
      <c r="O154" s="77">
        <f t="shared" si="100"/>
        <v>0</v>
      </c>
      <c r="P154" s="77">
        <f t="shared" si="100"/>
        <v>0</v>
      </c>
      <c r="Q154" s="77">
        <f t="shared" si="100"/>
        <v>0</v>
      </c>
      <c r="R154" s="77">
        <f t="shared" si="99"/>
        <v>0</v>
      </c>
      <c r="S154" s="77">
        <f t="shared" si="99"/>
        <v>0</v>
      </c>
      <c r="T154" s="77">
        <f t="shared" si="99"/>
        <v>0</v>
      </c>
      <c r="U154" s="77">
        <f t="shared" si="99"/>
        <v>0</v>
      </c>
      <c r="V154" s="77">
        <f t="shared" si="99"/>
        <v>0</v>
      </c>
      <c r="W154" s="77">
        <f t="shared" si="99"/>
        <v>0</v>
      </c>
      <c r="X154" s="77">
        <f t="shared" si="99"/>
        <v>0</v>
      </c>
      <c r="Y154" s="77">
        <f t="shared" si="99"/>
        <v>0</v>
      </c>
      <c r="Z154" s="77">
        <f t="shared" si="99"/>
        <v>0</v>
      </c>
      <c r="AA154" s="77">
        <f t="shared" si="99"/>
        <v>0</v>
      </c>
      <c r="AB154" s="77">
        <f t="shared" si="99"/>
        <v>0</v>
      </c>
      <c r="AC154" s="77">
        <f t="shared" si="99"/>
        <v>0</v>
      </c>
      <c r="AD154" s="77">
        <f t="shared" si="99"/>
        <v>0</v>
      </c>
      <c r="AE154" s="77">
        <f t="shared" si="99"/>
        <v>0</v>
      </c>
    </row>
    <row r="155" spans="1:33" x14ac:dyDescent="0.3">
      <c r="B155" s="77">
        <f t="shared" si="100"/>
        <v>0</v>
      </c>
      <c r="C155" s="77">
        <f t="shared" si="99"/>
        <v>0</v>
      </c>
      <c r="D155" s="77">
        <f t="shared" si="99"/>
        <v>0</v>
      </c>
      <c r="E155" s="77">
        <f t="shared" si="99"/>
        <v>0</v>
      </c>
      <c r="F155" s="77">
        <f t="shared" si="99"/>
        <v>29.630830371893957</v>
      </c>
      <c r="G155" s="77">
        <f t="shared" si="99"/>
        <v>260.77852524514861</v>
      </c>
      <c r="H155" s="77">
        <f t="shared" si="99"/>
        <v>0</v>
      </c>
      <c r="I155" s="77">
        <f t="shared" si="99"/>
        <v>0</v>
      </c>
      <c r="J155" s="77">
        <f t="shared" si="99"/>
        <v>0</v>
      </c>
      <c r="K155" s="77">
        <f t="shared" si="99"/>
        <v>0</v>
      </c>
      <c r="L155" s="77">
        <f t="shared" si="99"/>
        <v>0</v>
      </c>
      <c r="M155" s="77">
        <f t="shared" si="99"/>
        <v>0</v>
      </c>
      <c r="N155" s="77">
        <f t="shared" si="99"/>
        <v>0</v>
      </c>
      <c r="O155" s="77">
        <f t="shared" si="99"/>
        <v>0</v>
      </c>
      <c r="P155" s="77">
        <f t="shared" si="99"/>
        <v>0</v>
      </c>
      <c r="Q155" s="77">
        <f t="shared" si="99"/>
        <v>0</v>
      </c>
      <c r="R155" s="77">
        <f t="shared" si="99"/>
        <v>0</v>
      </c>
      <c r="S155" s="77">
        <f t="shared" si="99"/>
        <v>0</v>
      </c>
      <c r="T155" s="77">
        <f t="shared" si="99"/>
        <v>0</v>
      </c>
      <c r="U155" s="77">
        <f t="shared" si="99"/>
        <v>0</v>
      </c>
      <c r="V155" s="77">
        <f t="shared" si="99"/>
        <v>0</v>
      </c>
      <c r="W155" s="77">
        <f t="shared" si="99"/>
        <v>0</v>
      </c>
      <c r="X155" s="77">
        <f t="shared" si="99"/>
        <v>0</v>
      </c>
      <c r="Y155" s="77">
        <f t="shared" si="99"/>
        <v>0</v>
      </c>
      <c r="Z155" s="77">
        <f t="shared" si="99"/>
        <v>0</v>
      </c>
      <c r="AA155" s="77">
        <f t="shared" si="99"/>
        <v>0</v>
      </c>
      <c r="AB155" s="77">
        <f t="shared" si="99"/>
        <v>0</v>
      </c>
      <c r="AC155" s="77">
        <f t="shared" si="99"/>
        <v>0</v>
      </c>
      <c r="AD155" s="77">
        <f t="shared" si="99"/>
        <v>0</v>
      </c>
      <c r="AE155" s="77">
        <f t="shared" si="99"/>
        <v>0</v>
      </c>
    </row>
    <row r="156" spans="1:33" x14ac:dyDescent="0.3">
      <c r="B156" s="77">
        <f t="shared" si="100"/>
        <v>0</v>
      </c>
      <c r="C156" s="77">
        <f t="shared" si="99"/>
        <v>0</v>
      </c>
      <c r="D156" s="77">
        <f t="shared" si="99"/>
        <v>0</v>
      </c>
      <c r="E156" s="77">
        <f t="shared" si="99"/>
        <v>0</v>
      </c>
      <c r="F156" s="77">
        <f t="shared" si="99"/>
        <v>0</v>
      </c>
      <c r="G156" s="77">
        <f t="shared" si="99"/>
        <v>0</v>
      </c>
      <c r="H156" s="77">
        <f t="shared" si="99"/>
        <v>0</v>
      </c>
      <c r="I156" s="77">
        <f t="shared" si="99"/>
        <v>0</v>
      </c>
      <c r="J156" s="77">
        <f t="shared" si="99"/>
        <v>0</v>
      </c>
      <c r="K156" s="77">
        <f t="shared" si="99"/>
        <v>0</v>
      </c>
      <c r="L156" s="77">
        <f t="shared" si="99"/>
        <v>0</v>
      </c>
      <c r="M156" s="77">
        <f t="shared" si="99"/>
        <v>0</v>
      </c>
      <c r="N156" s="77">
        <f t="shared" si="99"/>
        <v>0</v>
      </c>
      <c r="O156" s="77">
        <f t="shared" si="99"/>
        <v>0</v>
      </c>
      <c r="P156" s="77">
        <f t="shared" si="99"/>
        <v>0</v>
      </c>
      <c r="Q156" s="77">
        <f t="shared" si="99"/>
        <v>0</v>
      </c>
      <c r="R156" s="77">
        <f t="shared" si="99"/>
        <v>0</v>
      </c>
      <c r="S156" s="77">
        <f t="shared" si="99"/>
        <v>0</v>
      </c>
      <c r="T156" s="77">
        <f t="shared" si="99"/>
        <v>0</v>
      </c>
      <c r="U156" s="77">
        <f t="shared" si="99"/>
        <v>0</v>
      </c>
      <c r="V156" s="77">
        <f t="shared" si="99"/>
        <v>0</v>
      </c>
      <c r="W156" s="77">
        <f t="shared" si="99"/>
        <v>0</v>
      </c>
      <c r="X156" s="77">
        <f t="shared" si="99"/>
        <v>0</v>
      </c>
      <c r="Y156" s="77">
        <f t="shared" si="99"/>
        <v>0</v>
      </c>
      <c r="Z156" s="77">
        <f t="shared" si="99"/>
        <v>0</v>
      </c>
      <c r="AA156" s="77">
        <f t="shared" si="99"/>
        <v>0</v>
      </c>
      <c r="AB156" s="77">
        <f t="shared" si="99"/>
        <v>0</v>
      </c>
      <c r="AC156" s="77">
        <f t="shared" si="99"/>
        <v>0</v>
      </c>
      <c r="AD156" s="77">
        <f t="shared" si="99"/>
        <v>0</v>
      </c>
      <c r="AE156" s="77">
        <f t="shared" si="99"/>
        <v>0</v>
      </c>
    </row>
    <row r="157" spans="1:33" x14ac:dyDescent="0.3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</row>
    <row r="158" spans="1:33" x14ac:dyDescent="0.3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</row>
    <row r="159" spans="1:33" x14ac:dyDescent="0.3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</row>
    <row r="160" spans="1:33" x14ac:dyDescent="0.3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</row>
  </sheetData>
  <mergeCells count="25">
    <mergeCell ref="A105:AF105"/>
    <mergeCell ref="A112:AF112"/>
    <mergeCell ref="A113:AF113"/>
    <mergeCell ref="A9:AF9"/>
    <mergeCell ref="A10:AF10"/>
    <mergeCell ref="A17:AF17"/>
    <mergeCell ref="A90:AF90"/>
    <mergeCell ref="A91:AF91"/>
    <mergeCell ref="A104:AF104"/>
    <mergeCell ref="V6:W6"/>
    <mergeCell ref="X6:Y6"/>
    <mergeCell ref="Z6:AA6"/>
    <mergeCell ref="AB6:AC6"/>
    <mergeCell ref="AD6:AE6"/>
    <mergeCell ref="AF6:AF7"/>
    <mergeCell ref="A4:AF4"/>
    <mergeCell ref="A6:A7"/>
    <mergeCell ref="F6:G6"/>
    <mergeCell ref="H6:I6"/>
    <mergeCell ref="J6:K6"/>
    <mergeCell ref="L6:M6"/>
    <mergeCell ref="N6:O6"/>
    <mergeCell ref="P6:Q6"/>
    <mergeCell ref="R6:S6"/>
    <mergeCell ref="T6:U6"/>
  </mergeCells>
  <hyperlinks>
    <hyperlink ref="A4:AF4" location="Оглавление!A1" display="Комплексный план (сетевой график) по реализации муниципальной программы  &quot;Развитие физической культуры и спорта в городе Когалыме&quot;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2024-02-22T09:47:38Z</dcterms:created>
  <dcterms:modified xsi:type="dcterms:W3CDTF">2024-02-22T09:50:42Z</dcterms:modified>
</cp:coreProperties>
</file>