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ocuments\Программы\Сетевые графики\"/>
    </mc:Choice>
  </mc:AlternateContent>
  <bookViews>
    <workbookView xWindow="0" yWindow="0" windowWidth="25200" windowHeight="10500"/>
  </bookViews>
  <sheets>
    <sheet name="19.МП СОГХ"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10" i="1"/>
  <c r="D11" i="1"/>
  <c r="D12" i="1"/>
  <c r="D13" i="1"/>
  <c r="D16" i="1"/>
  <c r="F104" i="1"/>
  <c r="G104" i="1"/>
  <c r="G105" i="1"/>
  <c r="E95" i="1"/>
  <c r="F95" i="1"/>
  <c r="C81" i="1"/>
  <c r="G81" i="1" s="1"/>
  <c r="D81" i="1"/>
  <c r="E81" i="1"/>
  <c r="F80" i="1"/>
  <c r="G80" i="1"/>
  <c r="F81" i="1"/>
  <c r="F82" i="1"/>
  <c r="G82" i="1"/>
  <c r="F67" i="1"/>
  <c r="G67" i="1"/>
  <c r="F60" i="1"/>
  <c r="G60" i="1"/>
  <c r="E53" i="1"/>
  <c r="D53" i="1" s="1"/>
  <c r="F53" i="1"/>
  <c r="G53" i="1"/>
  <c r="F18" i="1"/>
  <c r="C39" i="1"/>
  <c r="D39" i="1"/>
  <c r="E39" i="1"/>
  <c r="F39" i="1"/>
  <c r="G32" i="1"/>
  <c r="G33" i="1"/>
  <c r="F32" i="1"/>
  <c r="F33" i="1"/>
  <c r="F31" i="1"/>
  <c r="E18" i="1"/>
  <c r="D18" i="1"/>
  <c r="H101" i="1" l="1"/>
  <c r="E97" i="1" l="1"/>
  <c r="C97" i="1"/>
  <c r="B97" i="1"/>
  <c r="E96" i="1"/>
  <c r="F96" i="1" s="1"/>
  <c r="C96" i="1"/>
  <c r="G96" i="1" s="1"/>
  <c r="B96" i="1"/>
  <c r="C95" i="1"/>
  <c r="B95" i="1"/>
  <c r="E94" i="1"/>
  <c r="F94" i="1" s="1"/>
  <c r="C94" i="1"/>
  <c r="G94" i="1" s="1"/>
  <c r="B94" i="1"/>
  <c r="E93" i="1"/>
  <c r="C93" i="1"/>
  <c r="B93" i="1"/>
  <c r="AE92" i="1"/>
  <c r="AD92" i="1"/>
  <c r="AC92" i="1"/>
  <c r="AB92" i="1"/>
  <c r="AA92" i="1"/>
  <c r="Z92" i="1"/>
  <c r="Y92" i="1"/>
  <c r="X92" i="1"/>
  <c r="W92" i="1"/>
  <c r="V92" i="1"/>
  <c r="U92" i="1"/>
  <c r="T92" i="1"/>
  <c r="S92" i="1"/>
  <c r="R92" i="1"/>
  <c r="Q92" i="1"/>
  <c r="P92" i="1"/>
  <c r="O92" i="1"/>
  <c r="N92" i="1"/>
  <c r="M92" i="1"/>
  <c r="L92" i="1"/>
  <c r="K92" i="1"/>
  <c r="J92" i="1"/>
  <c r="I92" i="1"/>
  <c r="H92" i="1"/>
  <c r="B92" i="1"/>
  <c r="E90" i="1"/>
  <c r="C90" i="1"/>
  <c r="B90" i="1"/>
  <c r="E89" i="1"/>
  <c r="F89" i="1" s="1"/>
  <c r="C89" i="1"/>
  <c r="G89" i="1" s="1"/>
  <c r="B89" i="1"/>
  <c r="E88" i="1"/>
  <c r="C88" i="1"/>
  <c r="B88" i="1"/>
  <c r="E87" i="1"/>
  <c r="F87" i="1" s="1"/>
  <c r="C87" i="1"/>
  <c r="G87" i="1" s="1"/>
  <c r="B87" i="1"/>
  <c r="E86" i="1"/>
  <c r="C86" i="1"/>
  <c r="B86" i="1"/>
  <c r="AE85" i="1"/>
  <c r="AD85" i="1"/>
  <c r="AC85" i="1"/>
  <c r="AB85" i="1"/>
  <c r="AA85" i="1"/>
  <c r="Z85" i="1"/>
  <c r="Y85" i="1"/>
  <c r="X85" i="1"/>
  <c r="W85" i="1"/>
  <c r="V85" i="1"/>
  <c r="U85" i="1"/>
  <c r="T85" i="1"/>
  <c r="S85" i="1"/>
  <c r="R85" i="1"/>
  <c r="Q85" i="1"/>
  <c r="P85" i="1"/>
  <c r="O85" i="1"/>
  <c r="N85" i="1"/>
  <c r="M85" i="1"/>
  <c r="L85" i="1"/>
  <c r="K85" i="1"/>
  <c r="J85" i="1"/>
  <c r="I85" i="1"/>
  <c r="H85" i="1"/>
  <c r="B85" i="1"/>
  <c r="E83" i="1"/>
  <c r="C83" i="1"/>
  <c r="B83" i="1"/>
  <c r="E82" i="1"/>
  <c r="C82" i="1"/>
  <c r="B82" i="1"/>
  <c r="B81" i="1"/>
  <c r="E80" i="1"/>
  <c r="C80" i="1"/>
  <c r="B80" i="1"/>
  <c r="E79" i="1"/>
  <c r="C79" i="1"/>
  <c r="B79" i="1"/>
  <c r="AE78" i="1"/>
  <c r="AD78" i="1"/>
  <c r="AC78" i="1"/>
  <c r="AB78" i="1"/>
  <c r="AA78" i="1"/>
  <c r="Z78" i="1"/>
  <c r="Y78" i="1"/>
  <c r="X78" i="1"/>
  <c r="W78" i="1"/>
  <c r="V78" i="1"/>
  <c r="U78" i="1"/>
  <c r="T78" i="1"/>
  <c r="S78" i="1"/>
  <c r="R78" i="1"/>
  <c r="Q78" i="1"/>
  <c r="P78" i="1"/>
  <c r="O78" i="1"/>
  <c r="N78" i="1"/>
  <c r="M78" i="1"/>
  <c r="L78" i="1"/>
  <c r="K78" i="1"/>
  <c r="J78" i="1"/>
  <c r="I78" i="1"/>
  <c r="H78" i="1"/>
  <c r="B78" i="1"/>
  <c r="E76" i="1"/>
  <c r="C76" i="1"/>
  <c r="B76" i="1"/>
  <c r="E75" i="1"/>
  <c r="F75" i="1" s="1"/>
  <c r="C75" i="1"/>
  <c r="G75" i="1" s="1"/>
  <c r="B75" i="1"/>
  <c r="E74" i="1"/>
  <c r="C74" i="1"/>
  <c r="B74" i="1"/>
  <c r="E73" i="1"/>
  <c r="C73" i="1"/>
  <c r="G73" i="1" s="1"/>
  <c r="B73" i="1"/>
  <c r="E72" i="1"/>
  <c r="C72" i="1"/>
  <c r="G72" i="1" s="1"/>
  <c r="B72" i="1"/>
  <c r="AE71" i="1"/>
  <c r="AD71" i="1"/>
  <c r="AC71" i="1"/>
  <c r="AB71" i="1"/>
  <c r="AA71" i="1"/>
  <c r="Z71" i="1"/>
  <c r="Y71" i="1"/>
  <c r="X71" i="1"/>
  <c r="W71" i="1"/>
  <c r="V71" i="1"/>
  <c r="U71" i="1"/>
  <c r="T71" i="1"/>
  <c r="S71" i="1"/>
  <c r="R71" i="1"/>
  <c r="Q71" i="1"/>
  <c r="P71" i="1"/>
  <c r="O71" i="1"/>
  <c r="N71" i="1"/>
  <c r="M71" i="1"/>
  <c r="L71" i="1"/>
  <c r="K71" i="1"/>
  <c r="J71" i="1"/>
  <c r="I71" i="1"/>
  <c r="H71" i="1"/>
  <c r="C71" i="1"/>
  <c r="B71" i="1"/>
  <c r="E69" i="1"/>
  <c r="C69" i="1"/>
  <c r="G69" i="1" s="1"/>
  <c r="B69" i="1"/>
  <c r="E68" i="1"/>
  <c r="C68" i="1"/>
  <c r="G68" i="1" s="1"/>
  <c r="B68" i="1"/>
  <c r="E67" i="1"/>
  <c r="C67" i="1"/>
  <c r="B67" i="1"/>
  <c r="E66" i="1"/>
  <c r="C66" i="1"/>
  <c r="C64" i="1" s="1"/>
  <c r="B66" i="1"/>
  <c r="E65" i="1"/>
  <c r="C65" i="1"/>
  <c r="G65" i="1" s="1"/>
  <c r="B65" i="1"/>
  <c r="AE64" i="1"/>
  <c r="AD64" i="1"/>
  <c r="AC64" i="1"/>
  <c r="AB64" i="1"/>
  <c r="AA64" i="1"/>
  <c r="Z64" i="1"/>
  <c r="Y64" i="1"/>
  <c r="X64" i="1"/>
  <c r="W64" i="1"/>
  <c r="V64" i="1"/>
  <c r="U64" i="1"/>
  <c r="T64" i="1"/>
  <c r="S64" i="1"/>
  <c r="R64" i="1"/>
  <c r="Q64" i="1"/>
  <c r="P64" i="1"/>
  <c r="O64" i="1"/>
  <c r="N64" i="1"/>
  <c r="M64" i="1"/>
  <c r="L64" i="1"/>
  <c r="K64" i="1"/>
  <c r="J64" i="1"/>
  <c r="I64" i="1"/>
  <c r="H64" i="1"/>
  <c r="E64" i="1"/>
  <c r="G64" i="1" s="1"/>
  <c r="B64" i="1"/>
  <c r="E62" i="1"/>
  <c r="F62" i="1" s="1"/>
  <c r="C62" i="1"/>
  <c r="B62" i="1"/>
  <c r="G61" i="1"/>
  <c r="E61" i="1"/>
  <c r="D61" i="1" s="1"/>
  <c r="C61" i="1"/>
  <c r="B61" i="1"/>
  <c r="E60" i="1"/>
  <c r="C60" i="1"/>
  <c r="B60" i="1"/>
  <c r="E59" i="1"/>
  <c r="D59" i="1" s="1"/>
  <c r="C59" i="1"/>
  <c r="C57" i="1" s="1"/>
  <c r="B59" i="1"/>
  <c r="E58" i="1"/>
  <c r="F58" i="1" s="1"/>
  <c r="C58" i="1"/>
  <c r="B58" i="1"/>
  <c r="AE57" i="1"/>
  <c r="AD57" i="1"/>
  <c r="AC57" i="1"/>
  <c r="AB57" i="1"/>
  <c r="AA57" i="1"/>
  <c r="Z57" i="1"/>
  <c r="Y57" i="1"/>
  <c r="X57" i="1"/>
  <c r="W57" i="1"/>
  <c r="V57" i="1"/>
  <c r="U57" i="1"/>
  <c r="T57" i="1"/>
  <c r="S57" i="1"/>
  <c r="R57" i="1"/>
  <c r="Q57" i="1"/>
  <c r="P57" i="1"/>
  <c r="O57" i="1"/>
  <c r="N57" i="1"/>
  <c r="M57" i="1"/>
  <c r="L57" i="1"/>
  <c r="K57" i="1"/>
  <c r="J57" i="1"/>
  <c r="I57" i="1"/>
  <c r="H57" i="1"/>
  <c r="B57" i="1"/>
  <c r="E55" i="1"/>
  <c r="F55" i="1" s="1"/>
  <c r="C55" i="1"/>
  <c r="B55" i="1"/>
  <c r="E54" i="1"/>
  <c r="D54" i="1" s="1"/>
  <c r="C54" i="1"/>
  <c r="B54" i="1"/>
  <c r="B47" i="1" s="1"/>
  <c r="C53" i="1"/>
  <c r="B53" i="1"/>
  <c r="G52" i="1"/>
  <c r="E52" i="1"/>
  <c r="D52" i="1" s="1"/>
  <c r="C52" i="1"/>
  <c r="B52" i="1"/>
  <c r="B50" i="1" s="1"/>
  <c r="E51" i="1"/>
  <c r="F51" i="1" s="1"/>
  <c r="C51" i="1"/>
  <c r="C50" i="1" s="1"/>
  <c r="B51" i="1"/>
  <c r="AE50" i="1"/>
  <c r="AD50" i="1"/>
  <c r="AC50" i="1"/>
  <c r="AB50" i="1"/>
  <c r="AA50" i="1"/>
  <c r="Z50" i="1"/>
  <c r="Y50" i="1"/>
  <c r="X50" i="1"/>
  <c r="W50" i="1"/>
  <c r="V50" i="1"/>
  <c r="U50" i="1"/>
  <c r="T50" i="1"/>
  <c r="S50" i="1"/>
  <c r="R50" i="1"/>
  <c r="Q50" i="1"/>
  <c r="P50" i="1"/>
  <c r="O50" i="1"/>
  <c r="N50" i="1"/>
  <c r="M50" i="1"/>
  <c r="L50" i="1"/>
  <c r="K50" i="1"/>
  <c r="J50" i="1"/>
  <c r="I50" i="1"/>
  <c r="H50" i="1"/>
  <c r="E50" i="1"/>
  <c r="AE48" i="1"/>
  <c r="AD48" i="1"/>
  <c r="AC48" i="1"/>
  <c r="AB48" i="1"/>
  <c r="AA48" i="1"/>
  <c r="Z48" i="1"/>
  <c r="Y48" i="1"/>
  <c r="X48" i="1"/>
  <c r="W48" i="1"/>
  <c r="V48" i="1"/>
  <c r="U48" i="1"/>
  <c r="T48" i="1"/>
  <c r="S48" i="1"/>
  <c r="R48" i="1"/>
  <c r="Q48" i="1"/>
  <c r="P48" i="1"/>
  <c r="O48" i="1"/>
  <c r="N48" i="1"/>
  <c r="M48" i="1"/>
  <c r="L48" i="1"/>
  <c r="K48" i="1"/>
  <c r="E48" i="1" s="1"/>
  <c r="J48" i="1"/>
  <c r="I48" i="1"/>
  <c r="H48" i="1"/>
  <c r="C48" i="1"/>
  <c r="B48" i="1"/>
  <c r="AE47" i="1"/>
  <c r="AD47" i="1"/>
  <c r="AC47" i="1"/>
  <c r="AB47" i="1"/>
  <c r="AA47" i="1"/>
  <c r="Z47" i="1"/>
  <c r="Y47" i="1"/>
  <c r="X47" i="1"/>
  <c r="W47" i="1"/>
  <c r="V47" i="1"/>
  <c r="U47" i="1"/>
  <c r="U102" i="1" s="1"/>
  <c r="T47" i="1"/>
  <c r="S47" i="1"/>
  <c r="R47" i="1"/>
  <c r="Q47" i="1"/>
  <c r="P47" i="1"/>
  <c r="O47" i="1"/>
  <c r="N47" i="1"/>
  <c r="M47" i="1"/>
  <c r="L47" i="1"/>
  <c r="K47" i="1"/>
  <c r="J47" i="1"/>
  <c r="I47" i="1"/>
  <c r="H47" i="1"/>
  <c r="E47" i="1"/>
  <c r="D47" i="1" s="1"/>
  <c r="C47" i="1"/>
  <c r="AE46" i="1"/>
  <c r="AE43" i="1" s="1"/>
  <c r="AD46" i="1"/>
  <c r="AD43" i="1" s="1"/>
  <c r="AC46" i="1"/>
  <c r="AB46" i="1"/>
  <c r="AA46" i="1"/>
  <c r="AA43" i="1" s="1"/>
  <c r="Z46" i="1"/>
  <c r="Z43" i="1" s="1"/>
  <c r="Y46" i="1"/>
  <c r="X46" i="1"/>
  <c r="W46" i="1"/>
  <c r="W43" i="1" s="1"/>
  <c r="V46" i="1"/>
  <c r="V43" i="1" s="1"/>
  <c r="U46" i="1"/>
  <c r="T46" i="1"/>
  <c r="S46" i="1"/>
  <c r="S43" i="1" s="1"/>
  <c r="R46" i="1"/>
  <c r="R43" i="1" s="1"/>
  <c r="Q46" i="1"/>
  <c r="P46" i="1"/>
  <c r="O46" i="1"/>
  <c r="O43" i="1" s="1"/>
  <c r="N46" i="1"/>
  <c r="N43" i="1" s="1"/>
  <c r="M46" i="1"/>
  <c r="L46" i="1"/>
  <c r="K46" i="1"/>
  <c r="E46" i="1" s="1"/>
  <c r="J46" i="1"/>
  <c r="J43" i="1" s="1"/>
  <c r="I46" i="1"/>
  <c r="H46" i="1"/>
  <c r="C46" i="1"/>
  <c r="C43" i="1" s="1"/>
  <c r="B46" i="1"/>
  <c r="AE45" i="1"/>
  <c r="AD45" i="1"/>
  <c r="AC45" i="1"/>
  <c r="AB45" i="1"/>
  <c r="AA45" i="1"/>
  <c r="Z45" i="1"/>
  <c r="Y45" i="1"/>
  <c r="X45" i="1"/>
  <c r="W45" i="1"/>
  <c r="V45" i="1"/>
  <c r="U45" i="1"/>
  <c r="T45" i="1"/>
  <c r="S45" i="1"/>
  <c r="R45" i="1"/>
  <c r="Q45" i="1"/>
  <c r="Q100" i="1" s="1"/>
  <c r="P45" i="1"/>
  <c r="O45" i="1"/>
  <c r="N45" i="1"/>
  <c r="M45" i="1"/>
  <c r="L45" i="1"/>
  <c r="K45" i="1"/>
  <c r="J45" i="1"/>
  <c r="I45" i="1"/>
  <c r="H45" i="1"/>
  <c r="E45" i="1"/>
  <c r="D45" i="1" s="1"/>
  <c r="C45" i="1"/>
  <c r="AE44" i="1"/>
  <c r="AD44" i="1"/>
  <c r="AC44" i="1"/>
  <c r="AB44" i="1"/>
  <c r="AA44" i="1"/>
  <c r="Z44" i="1"/>
  <c r="Y44" i="1"/>
  <c r="X44" i="1"/>
  <c r="W44" i="1"/>
  <c r="V44" i="1"/>
  <c r="U44" i="1"/>
  <c r="T44" i="1"/>
  <c r="S44" i="1"/>
  <c r="R44" i="1"/>
  <c r="Q44" i="1"/>
  <c r="P44" i="1"/>
  <c r="O44" i="1"/>
  <c r="N44" i="1"/>
  <c r="M44" i="1"/>
  <c r="L44" i="1"/>
  <c r="K44" i="1"/>
  <c r="E44" i="1" s="1"/>
  <c r="J44" i="1"/>
  <c r="I44" i="1"/>
  <c r="H44" i="1"/>
  <c r="C44" i="1"/>
  <c r="B44" i="1"/>
  <c r="AC43" i="1"/>
  <c r="AB43" i="1"/>
  <c r="Y43" i="1"/>
  <c r="X43" i="1"/>
  <c r="U43" i="1"/>
  <c r="T43" i="1"/>
  <c r="Q43" i="1"/>
  <c r="P43" i="1"/>
  <c r="M43" i="1"/>
  <c r="L43" i="1"/>
  <c r="I43" i="1"/>
  <c r="H43" i="1"/>
  <c r="E41" i="1"/>
  <c r="F41" i="1" s="1"/>
  <c r="C41" i="1"/>
  <c r="G41" i="1" s="1"/>
  <c r="B41" i="1"/>
  <c r="E40" i="1"/>
  <c r="D40" i="1" s="1"/>
  <c r="C40" i="1"/>
  <c r="B40" i="1"/>
  <c r="G39" i="1"/>
  <c r="B39" i="1"/>
  <c r="E38" i="1"/>
  <c r="D38" i="1" s="1"/>
  <c r="C38" i="1"/>
  <c r="B38" i="1"/>
  <c r="E37" i="1"/>
  <c r="F37" i="1" s="1"/>
  <c r="C37" i="1"/>
  <c r="G37" i="1" s="1"/>
  <c r="B37" i="1"/>
  <c r="B36" i="1" s="1"/>
  <c r="AE36" i="1"/>
  <c r="AD36" i="1"/>
  <c r="AC36" i="1"/>
  <c r="AB36" i="1"/>
  <c r="AA36" i="1"/>
  <c r="Z36" i="1"/>
  <c r="Y36" i="1"/>
  <c r="X36" i="1"/>
  <c r="W36" i="1"/>
  <c r="V36" i="1"/>
  <c r="U36" i="1"/>
  <c r="T36" i="1"/>
  <c r="S36" i="1"/>
  <c r="R36" i="1"/>
  <c r="Q36" i="1"/>
  <c r="P36" i="1"/>
  <c r="O36" i="1"/>
  <c r="N36" i="1"/>
  <c r="M36" i="1"/>
  <c r="L36" i="1"/>
  <c r="K36" i="1"/>
  <c r="J36" i="1"/>
  <c r="I36" i="1"/>
  <c r="H36" i="1"/>
  <c r="E36" i="1"/>
  <c r="E34" i="1"/>
  <c r="F34" i="1" s="1"/>
  <c r="C34" i="1"/>
  <c r="C29" i="1" s="1"/>
  <c r="B34" i="1"/>
  <c r="E33" i="1"/>
  <c r="D33" i="1" s="1"/>
  <c r="C33" i="1"/>
  <c r="B33" i="1"/>
  <c r="N32" i="1"/>
  <c r="N29" i="1" s="1"/>
  <c r="L32" i="1"/>
  <c r="J32" i="1"/>
  <c r="E32" i="1"/>
  <c r="D32" i="1"/>
  <c r="C32" i="1"/>
  <c r="B32" i="1"/>
  <c r="E31" i="1"/>
  <c r="D31" i="1"/>
  <c r="C31" i="1"/>
  <c r="G31" i="1" s="1"/>
  <c r="B31" i="1"/>
  <c r="E30" i="1"/>
  <c r="G30" i="1" s="1"/>
  <c r="D30" i="1"/>
  <c r="C30" i="1"/>
  <c r="B30" i="1"/>
  <c r="B29" i="1" s="1"/>
  <c r="AE29" i="1"/>
  <c r="AD29" i="1"/>
  <c r="AC29" i="1"/>
  <c r="AB29" i="1"/>
  <c r="AA29" i="1"/>
  <c r="Z29" i="1"/>
  <c r="Y29" i="1"/>
  <c r="X29" i="1"/>
  <c r="W29" i="1"/>
  <c r="V29" i="1"/>
  <c r="U29" i="1"/>
  <c r="T29" i="1"/>
  <c r="S29" i="1"/>
  <c r="R29" i="1"/>
  <c r="Q29" i="1"/>
  <c r="P29" i="1"/>
  <c r="O29" i="1"/>
  <c r="M29" i="1"/>
  <c r="L29" i="1"/>
  <c r="K29" i="1"/>
  <c r="J29" i="1"/>
  <c r="I29" i="1"/>
  <c r="H29" i="1"/>
  <c r="E27" i="1"/>
  <c r="G27" i="1" s="1"/>
  <c r="D27" i="1"/>
  <c r="C27" i="1"/>
  <c r="B27" i="1"/>
  <c r="F27" i="1" s="1"/>
  <c r="E26" i="1"/>
  <c r="D26" i="1"/>
  <c r="C26" i="1"/>
  <c r="G26" i="1" s="1"/>
  <c r="B26" i="1"/>
  <c r="F26" i="1" s="1"/>
  <c r="N25" i="1"/>
  <c r="L25" i="1"/>
  <c r="L11" i="1" s="1"/>
  <c r="J25" i="1"/>
  <c r="B25" i="1" s="1"/>
  <c r="E25" i="1"/>
  <c r="D25" i="1" s="1"/>
  <c r="C25" i="1"/>
  <c r="C11" i="1" s="1"/>
  <c r="C107" i="1" s="1"/>
  <c r="C101" i="1" s="1"/>
  <c r="E24" i="1"/>
  <c r="F24" i="1" s="1"/>
  <c r="C24" i="1"/>
  <c r="C10" i="1" s="1"/>
  <c r="B24" i="1"/>
  <c r="E23" i="1"/>
  <c r="D23" i="1" s="1"/>
  <c r="C23" i="1"/>
  <c r="C9" i="1" s="1"/>
  <c r="C105" i="1" s="1"/>
  <c r="B23" i="1"/>
  <c r="AE22" i="1"/>
  <c r="AD22" i="1"/>
  <c r="AC22" i="1"/>
  <c r="AB22" i="1"/>
  <c r="AA22" i="1"/>
  <c r="Z22" i="1"/>
  <c r="Y22" i="1"/>
  <c r="X22" i="1"/>
  <c r="W22" i="1"/>
  <c r="V22" i="1"/>
  <c r="U22" i="1"/>
  <c r="T22" i="1"/>
  <c r="S22" i="1"/>
  <c r="R22" i="1"/>
  <c r="Q22" i="1"/>
  <c r="P22" i="1"/>
  <c r="O22" i="1"/>
  <c r="N22" i="1"/>
  <c r="M22" i="1"/>
  <c r="K22" i="1"/>
  <c r="J22" i="1"/>
  <c r="I22" i="1"/>
  <c r="H22" i="1"/>
  <c r="C22" i="1"/>
  <c r="E20" i="1"/>
  <c r="D20" i="1" s="1"/>
  <c r="D15" i="1" s="1"/>
  <c r="C20" i="1"/>
  <c r="C15" i="1" s="1"/>
  <c r="B20" i="1"/>
  <c r="E19" i="1"/>
  <c r="F19" i="1" s="1"/>
  <c r="C19" i="1"/>
  <c r="C12" i="1" s="1"/>
  <c r="C108" i="1" s="1"/>
  <c r="C102" i="1" s="1"/>
  <c r="B19" i="1"/>
  <c r="AD18" i="1"/>
  <c r="G18" i="1"/>
  <c r="C18" i="1"/>
  <c r="B18" i="1"/>
  <c r="E17" i="1"/>
  <c r="D17" i="1"/>
  <c r="C17" i="1"/>
  <c r="G17" i="1" s="1"/>
  <c r="B17" i="1"/>
  <c r="F17" i="1" s="1"/>
  <c r="E16" i="1"/>
  <c r="G16" i="1" s="1"/>
  <c r="C16" i="1"/>
  <c r="B16" i="1"/>
  <c r="B15" i="1" s="1"/>
  <c r="AE15" i="1"/>
  <c r="AD15" i="1"/>
  <c r="AC15" i="1"/>
  <c r="AB15" i="1"/>
  <c r="AA15" i="1"/>
  <c r="Z15" i="1"/>
  <c r="Y15" i="1"/>
  <c r="X15" i="1"/>
  <c r="W15" i="1"/>
  <c r="V15" i="1"/>
  <c r="U15" i="1"/>
  <c r="T15" i="1"/>
  <c r="S15" i="1"/>
  <c r="R15" i="1"/>
  <c r="Q15" i="1"/>
  <c r="P15" i="1"/>
  <c r="O15" i="1"/>
  <c r="N15" i="1"/>
  <c r="M15" i="1"/>
  <c r="L15" i="1"/>
  <c r="K15" i="1"/>
  <c r="J15" i="1"/>
  <c r="I15" i="1"/>
  <c r="H15" i="1"/>
  <c r="AE13" i="1"/>
  <c r="AD13" i="1"/>
  <c r="AC13" i="1"/>
  <c r="AB13" i="1"/>
  <c r="AB109" i="1" s="1"/>
  <c r="AA13" i="1"/>
  <c r="Z13" i="1"/>
  <c r="Y13" i="1"/>
  <c r="X13" i="1"/>
  <c r="X103" i="1" s="1"/>
  <c r="W13" i="1"/>
  <c r="V13" i="1"/>
  <c r="U13" i="1"/>
  <c r="T13" i="1"/>
  <c r="T109" i="1" s="1"/>
  <c r="S13" i="1"/>
  <c r="R13" i="1"/>
  <c r="Q13" i="1"/>
  <c r="P13" i="1"/>
  <c r="P103" i="1" s="1"/>
  <c r="O13" i="1"/>
  <c r="N13" i="1"/>
  <c r="M13" i="1"/>
  <c r="L13" i="1"/>
  <c r="L109" i="1" s="1"/>
  <c r="K13" i="1"/>
  <c r="J13" i="1"/>
  <c r="I13" i="1"/>
  <c r="H13" i="1"/>
  <c r="H103" i="1" s="1"/>
  <c r="B13" i="1"/>
  <c r="B109" i="1" s="1"/>
  <c r="B103" i="1" s="1"/>
  <c r="AE12" i="1"/>
  <c r="AD12" i="1"/>
  <c r="AD102" i="1" s="1"/>
  <c r="AC12" i="1"/>
  <c r="AB12" i="1"/>
  <c r="AA12" i="1"/>
  <c r="Z12" i="1"/>
  <c r="Z108" i="1" s="1"/>
  <c r="Y12" i="1"/>
  <c r="X12" i="1"/>
  <c r="W12" i="1"/>
  <c r="V12" i="1"/>
  <c r="V102" i="1" s="1"/>
  <c r="U12" i="1"/>
  <c r="T12" i="1"/>
  <c r="S12" i="1"/>
  <c r="R12" i="1"/>
  <c r="Q12" i="1"/>
  <c r="P12" i="1"/>
  <c r="P108" i="1" s="1"/>
  <c r="O12" i="1"/>
  <c r="N12" i="1"/>
  <c r="N102" i="1" s="1"/>
  <c r="M12" i="1"/>
  <c r="L12" i="1"/>
  <c r="K12" i="1"/>
  <c r="J12" i="1"/>
  <c r="J108" i="1" s="1"/>
  <c r="I12" i="1"/>
  <c r="H12" i="1"/>
  <c r="B12" i="1"/>
  <c r="AE11" i="1"/>
  <c r="AD11" i="1"/>
  <c r="AD107" i="1" s="1"/>
  <c r="AC11" i="1"/>
  <c r="AB11" i="1"/>
  <c r="AB101" i="1" s="1"/>
  <c r="AA11" i="1"/>
  <c r="Z11" i="1"/>
  <c r="Y11" i="1"/>
  <c r="X11" i="1"/>
  <c r="X107" i="1" s="1"/>
  <c r="W11" i="1"/>
  <c r="V11" i="1"/>
  <c r="U11" i="1"/>
  <c r="T11" i="1"/>
  <c r="T101" i="1" s="1"/>
  <c r="S11" i="1"/>
  <c r="R11" i="1"/>
  <c r="Q11" i="1"/>
  <c r="P11" i="1"/>
  <c r="O11" i="1"/>
  <c r="N11" i="1"/>
  <c r="N107" i="1" s="1"/>
  <c r="M11" i="1"/>
  <c r="K11" i="1"/>
  <c r="J11" i="1"/>
  <c r="I11" i="1"/>
  <c r="H11" i="1"/>
  <c r="H107" i="1" s="1"/>
  <c r="AE10" i="1"/>
  <c r="AD10" i="1"/>
  <c r="AC10" i="1"/>
  <c r="AB10" i="1"/>
  <c r="AB106" i="1" s="1"/>
  <c r="AA10" i="1"/>
  <c r="Z10" i="1"/>
  <c r="Z100" i="1" s="1"/>
  <c r="Y10" i="1"/>
  <c r="X10" i="1"/>
  <c r="W10" i="1"/>
  <c r="V10" i="1"/>
  <c r="V106" i="1" s="1"/>
  <c r="U10" i="1"/>
  <c r="T10" i="1"/>
  <c r="S10" i="1"/>
  <c r="R10" i="1"/>
  <c r="R100" i="1" s="1"/>
  <c r="Q10" i="1"/>
  <c r="P10" i="1"/>
  <c r="O10" i="1"/>
  <c r="N10" i="1"/>
  <c r="M10" i="1"/>
  <c r="L10" i="1"/>
  <c r="L106" i="1" s="1"/>
  <c r="K10" i="1"/>
  <c r="J10" i="1"/>
  <c r="J100" i="1" s="1"/>
  <c r="I10" i="1"/>
  <c r="H10" i="1"/>
  <c r="B10" i="1"/>
  <c r="AE9" i="1"/>
  <c r="AD9" i="1"/>
  <c r="AC9" i="1"/>
  <c r="AC8" i="1" s="1"/>
  <c r="AB9" i="1"/>
  <c r="AA9" i="1"/>
  <c r="Z9" i="1"/>
  <c r="Z105" i="1" s="1"/>
  <c r="Y9" i="1"/>
  <c r="Y8" i="1" s="1"/>
  <c r="X9" i="1"/>
  <c r="X99" i="1" s="1"/>
  <c r="W9" i="1"/>
  <c r="V9" i="1"/>
  <c r="U9" i="1"/>
  <c r="U8" i="1" s="1"/>
  <c r="T9" i="1"/>
  <c r="T105" i="1" s="1"/>
  <c r="S9" i="1"/>
  <c r="R9" i="1"/>
  <c r="R8" i="1" s="1"/>
  <c r="Q9" i="1"/>
  <c r="Q8" i="1" s="1"/>
  <c r="P9" i="1"/>
  <c r="P99" i="1" s="1"/>
  <c r="O9" i="1"/>
  <c r="N9" i="1"/>
  <c r="M9" i="1"/>
  <c r="M8" i="1" s="1"/>
  <c r="L9" i="1"/>
  <c r="K9" i="1"/>
  <c r="J9" i="1"/>
  <c r="J105" i="1" s="1"/>
  <c r="I9" i="1"/>
  <c r="I8" i="1" s="1"/>
  <c r="H9" i="1"/>
  <c r="H99" i="1" s="1"/>
  <c r="B9" i="1"/>
  <c r="B105" i="1" s="1"/>
  <c r="AE8" i="1"/>
  <c r="AB8" i="1"/>
  <c r="AA8" i="1"/>
  <c r="X8" i="1"/>
  <c r="W8" i="1"/>
  <c r="T8" i="1"/>
  <c r="S8" i="1"/>
  <c r="P8" i="1"/>
  <c r="O8" i="1"/>
  <c r="L8" i="1"/>
  <c r="K8" i="1"/>
  <c r="H8" i="1"/>
  <c r="B22" i="1" l="1"/>
  <c r="B11" i="1"/>
  <c r="F44" i="1"/>
  <c r="D44" i="1"/>
  <c r="G44" i="1"/>
  <c r="F46" i="1"/>
  <c r="E43" i="1"/>
  <c r="D46" i="1"/>
  <c r="G46" i="1"/>
  <c r="B99" i="1"/>
  <c r="C99" i="1"/>
  <c r="L101" i="1"/>
  <c r="L107" i="1"/>
  <c r="G50" i="1"/>
  <c r="C106" i="1"/>
  <c r="C100" i="1" s="1"/>
  <c r="C8" i="1"/>
  <c r="F48" i="1"/>
  <c r="D48" i="1"/>
  <c r="D43" i="1" s="1"/>
  <c r="G48" i="1"/>
  <c r="P106" i="1"/>
  <c r="P100" i="1"/>
  <c r="Z107" i="1"/>
  <c r="Z101" i="1"/>
  <c r="H108" i="1"/>
  <c r="H102" i="1"/>
  <c r="L108" i="1"/>
  <c r="L102" i="1"/>
  <c r="T108" i="1"/>
  <c r="T102" i="1"/>
  <c r="X108" i="1"/>
  <c r="X102" i="1"/>
  <c r="J109" i="1"/>
  <c r="J103" i="1"/>
  <c r="R109" i="1"/>
  <c r="R103" i="1"/>
  <c r="AD109" i="1"/>
  <c r="AD103" i="1"/>
  <c r="F16" i="1"/>
  <c r="G19" i="1"/>
  <c r="G24" i="1"/>
  <c r="F30" i="1"/>
  <c r="D57" i="1"/>
  <c r="D76" i="1"/>
  <c r="G76" i="1"/>
  <c r="F76" i="1"/>
  <c r="D83" i="1"/>
  <c r="G83" i="1"/>
  <c r="F83" i="1"/>
  <c r="D90" i="1"/>
  <c r="G90" i="1"/>
  <c r="F90" i="1"/>
  <c r="D97" i="1"/>
  <c r="G97" i="1"/>
  <c r="F97" i="1"/>
  <c r="Z99" i="1"/>
  <c r="AD101" i="1"/>
  <c r="T103" i="1"/>
  <c r="X105" i="1"/>
  <c r="Z106" i="1"/>
  <c r="Z104" i="1" s="1"/>
  <c r="AB107" i="1"/>
  <c r="AD108" i="1"/>
  <c r="K105" i="1"/>
  <c r="K99" i="1"/>
  <c r="O105" i="1"/>
  <c r="S99" i="1"/>
  <c r="S105" i="1"/>
  <c r="W105" i="1"/>
  <c r="W99" i="1"/>
  <c r="AA105" i="1"/>
  <c r="AA99" i="1"/>
  <c r="AE105" i="1"/>
  <c r="E10" i="1"/>
  <c r="I106" i="1"/>
  <c r="I100" i="1"/>
  <c r="M106" i="1"/>
  <c r="M100" i="1"/>
  <c r="Q106" i="1"/>
  <c r="U100" i="1"/>
  <c r="U106" i="1"/>
  <c r="Y106" i="1"/>
  <c r="Y100" i="1"/>
  <c r="Y98" i="1" s="1"/>
  <c r="AC106" i="1"/>
  <c r="AC100" i="1"/>
  <c r="K107" i="1"/>
  <c r="K101" i="1"/>
  <c r="O107" i="1"/>
  <c r="O101" i="1"/>
  <c r="S107" i="1"/>
  <c r="W101" i="1"/>
  <c r="W107" i="1"/>
  <c r="AA107" i="1"/>
  <c r="AA101" i="1"/>
  <c r="AE107" i="1"/>
  <c r="AE101" i="1"/>
  <c r="E12" i="1"/>
  <c r="I102" i="1"/>
  <c r="I108" i="1"/>
  <c r="M108" i="1"/>
  <c r="M102" i="1"/>
  <c r="Q108" i="1"/>
  <c r="Q102" i="1"/>
  <c r="U108" i="1"/>
  <c r="Y102" i="1"/>
  <c r="Y108" i="1"/>
  <c r="AC108" i="1"/>
  <c r="AC102" i="1"/>
  <c r="C13" i="1"/>
  <c r="C109" i="1" s="1"/>
  <c r="C103" i="1" s="1"/>
  <c r="K103" i="1"/>
  <c r="K109" i="1"/>
  <c r="O109" i="1"/>
  <c r="O103" i="1"/>
  <c r="S103" i="1"/>
  <c r="S109" i="1"/>
  <c r="W109" i="1"/>
  <c r="W103" i="1"/>
  <c r="AA103" i="1"/>
  <c r="AA109" i="1"/>
  <c r="AE109" i="1"/>
  <c r="AE103" i="1"/>
  <c r="E15" i="1"/>
  <c r="D19" i="1"/>
  <c r="F20" i="1"/>
  <c r="L22" i="1"/>
  <c r="F23" i="1"/>
  <c r="D24" i="1"/>
  <c r="D22" i="1" s="1"/>
  <c r="F25" i="1"/>
  <c r="E29" i="1"/>
  <c r="D34" i="1"/>
  <c r="D29" i="1" s="1"/>
  <c r="F36" i="1"/>
  <c r="D37" i="1"/>
  <c r="F38" i="1"/>
  <c r="F40" i="1"/>
  <c r="D41" i="1"/>
  <c r="B45" i="1"/>
  <c r="B43" i="1" s="1"/>
  <c r="F45" i="1"/>
  <c r="F47" i="1"/>
  <c r="F50" i="1"/>
  <c r="D51" i="1"/>
  <c r="F54" i="1"/>
  <c r="D55" i="1"/>
  <c r="G58" i="1"/>
  <c r="F59" i="1"/>
  <c r="D60" i="1"/>
  <c r="G62" i="1"/>
  <c r="F64" i="1"/>
  <c r="D65" i="1"/>
  <c r="F65" i="1"/>
  <c r="F66" i="1"/>
  <c r="D66" i="1"/>
  <c r="D67" i="1"/>
  <c r="F68" i="1"/>
  <c r="D68" i="1"/>
  <c r="D69" i="1"/>
  <c r="F69" i="1"/>
  <c r="E71" i="1"/>
  <c r="D72" i="1"/>
  <c r="F72" i="1"/>
  <c r="F73" i="1"/>
  <c r="D73" i="1"/>
  <c r="D71" i="1" s="1"/>
  <c r="D74" i="1"/>
  <c r="G74" i="1"/>
  <c r="F74" i="1"/>
  <c r="E78" i="1"/>
  <c r="D88" i="1"/>
  <c r="G88" i="1"/>
  <c r="E85" i="1"/>
  <c r="F88" i="1"/>
  <c r="D95" i="1"/>
  <c r="G95" i="1"/>
  <c r="J99" i="1"/>
  <c r="AE99" i="1"/>
  <c r="V100" i="1"/>
  <c r="N101" i="1"/>
  <c r="Z102" i="1"/>
  <c r="AB103" i="1"/>
  <c r="H109" i="1"/>
  <c r="N105" i="1"/>
  <c r="N99" i="1"/>
  <c r="V105" i="1"/>
  <c r="V99" i="1"/>
  <c r="AD105" i="1"/>
  <c r="AD104" i="1" s="1"/>
  <c r="AD99" i="1"/>
  <c r="H106" i="1"/>
  <c r="H100" i="1"/>
  <c r="H98" i="1" s="1"/>
  <c r="R107" i="1"/>
  <c r="R101" i="1"/>
  <c r="V107" i="1"/>
  <c r="V101" i="1"/>
  <c r="N109" i="1"/>
  <c r="N103" i="1"/>
  <c r="Z109" i="1"/>
  <c r="Z103" i="1"/>
  <c r="J8" i="1"/>
  <c r="Z8" i="1"/>
  <c r="AD8" i="1"/>
  <c r="AB105" i="1"/>
  <c r="AB104" i="1" s="1"/>
  <c r="AB99" i="1"/>
  <c r="N106" i="1"/>
  <c r="N100" i="1"/>
  <c r="Z98" i="1"/>
  <c r="AD106" i="1"/>
  <c r="AD100" i="1"/>
  <c r="AD98" i="1" s="1"/>
  <c r="G20" i="1"/>
  <c r="E22" i="1"/>
  <c r="G23" i="1"/>
  <c r="G25" i="1"/>
  <c r="C36" i="1"/>
  <c r="G36" i="1" s="1"/>
  <c r="G38" i="1"/>
  <c r="G40" i="1"/>
  <c r="K43" i="1"/>
  <c r="G45" i="1"/>
  <c r="G47" i="1"/>
  <c r="G54" i="1"/>
  <c r="E57" i="1"/>
  <c r="G59" i="1"/>
  <c r="G66" i="1"/>
  <c r="C78" i="1"/>
  <c r="D79" i="1"/>
  <c r="G79" i="1"/>
  <c r="F79" i="1"/>
  <c r="C85" i="1"/>
  <c r="D86" i="1"/>
  <c r="G86" i="1"/>
  <c r="F86" i="1"/>
  <c r="C92" i="1"/>
  <c r="D93" i="1"/>
  <c r="G93" i="1"/>
  <c r="E92" i="1"/>
  <c r="F93" i="1"/>
  <c r="O99" i="1"/>
  <c r="AB100" i="1"/>
  <c r="AB98" i="1" s="1"/>
  <c r="S101" i="1"/>
  <c r="J102" i="1"/>
  <c r="H105" i="1"/>
  <c r="H104" i="1" s="1"/>
  <c r="J106" i="1"/>
  <c r="J104" i="1" s="1"/>
  <c r="N108" i="1"/>
  <c r="P109" i="1"/>
  <c r="R105" i="1"/>
  <c r="R99" i="1"/>
  <c r="T106" i="1"/>
  <c r="T100" i="1"/>
  <c r="T98" i="1" s="1"/>
  <c r="X106" i="1"/>
  <c r="X100" i="1"/>
  <c r="J107" i="1"/>
  <c r="J101" i="1"/>
  <c r="J98" i="1" s="1"/>
  <c r="AB108" i="1"/>
  <c r="AB102" i="1"/>
  <c r="V109" i="1"/>
  <c r="V103" i="1"/>
  <c r="G34" i="1"/>
  <c r="N8" i="1"/>
  <c r="V8" i="1"/>
  <c r="L105" i="1"/>
  <c r="L104" i="1" s="1"/>
  <c r="L99" i="1"/>
  <c r="T104" i="1"/>
  <c r="R98" i="1"/>
  <c r="P107" i="1"/>
  <c r="P101" i="1"/>
  <c r="B108" i="1"/>
  <c r="B102" i="1" s="1"/>
  <c r="R108" i="1"/>
  <c r="R102" i="1"/>
  <c r="E9" i="1"/>
  <c r="I105" i="1"/>
  <c r="I104" i="1" s="1"/>
  <c r="I99" i="1"/>
  <c r="M105" i="1"/>
  <c r="M99" i="1"/>
  <c r="Q105" i="1"/>
  <c r="Q104" i="1" s="1"/>
  <c r="Q99" i="1"/>
  <c r="U105" i="1"/>
  <c r="U99" i="1"/>
  <c r="Y105" i="1"/>
  <c r="Y104" i="1" s="1"/>
  <c r="Y99" i="1"/>
  <c r="AC105" i="1"/>
  <c r="AC99" i="1"/>
  <c r="K106" i="1"/>
  <c r="K100" i="1"/>
  <c r="O106" i="1"/>
  <c r="O100" i="1"/>
  <c r="O98" i="1" s="1"/>
  <c r="S106" i="1"/>
  <c r="S100" i="1"/>
  <c r="S98" i="1" s="1"/>
  <c r="W106" i="1"/>
  <c r="W100" i="1"/>
  <c r="AA106" i="1"/>
  <c r="AA100" i="1"/>
  <c r="AA98" i="1" s="1"/>
  <c r="AE106" i="1"/>
  <c r="AE100" i="1"/>
  <c r="AE98" i="1" s="1"/>
  <c r="E11" i="1"/>
  <c r="I107" i="1"/>
  <c r="I101" i="1"/>
  <c r="M107" i="1"/>
  <c r="M101" i="1"/>
  <c r="Q107" i="1"/>
  <c r="Q101" i="1"/>
  <c r="Q98" i="1" s="1"/>
  <c r="U107" i="1"/>
  <c r="U101" i="1"/>
  <c r="Y107" i="1"/>
  <c r="Y101" i="1"/>
  <c r="AC107" i="1"/>
  <c r="AC101" i="1"/>
  <c r="K108" i="1"/>
  <c r="K102" i="1"/>
  <c r="O108" i="1"/>
  <c r="O102" i="1"/>
  <c r="S108" i="1"/>
  <c r="S102" i="1"/>
  <c r="W108" i="1"/>
  <c r="W102" i="1"/>
  <c r="AA108" i="1"/>
  <c r="AA102" i="1"/>
  <c r="AE108" i="1"/>
  <c r="AE102" i="1"/>
  <c r="E13" i="1"/>
  <c r="I109" i="1"/>
  <c r="I103" i="1"/>
  <c r="M109" i="1"/>
  <c r="M103" i="1"/>
  <c r="Q109" i="1"/>
  <c r="Q103" i="1"/>
  <c r="U109" i="1"/>
  <c r="U103" i="1"/>
  <c r="Y109" i="1"/>
  <c r="Y103" i="1"/>
  <c r="AC109" i="1"/>
  <c r="AC103" i="1"/>
  <c r="G51" i="1"/>
  <c r="F52" i="1"/>
  <c r="D50" i="1"/>
  <c r="G55" i="1"/>
  <c r="D58" i="1"/>
  <c r="F61" i="1"/>
  <c r="D62" i="1"/>
  <c r="T99" i="1"/>
  <c r="L100" i="1"/>
  <c r="X101" i="1"/>
  <c r="P102" i="1"/>
  <c r="L103" i="1"/>
  <c r="P105" i="1"/>
  <c r="P104" i="1" s="1"/>
  <c r="R106" i="1"/>
  <c r="T107" i="1"/>
  <c r="V108" i="1"/>
  <c r="X109" i="1"/>
  <c r="D75" i="1"/>
  <c r="D80" i="1"/>
  <c r="D82" i="1"/>
  <c r="D87" i="1"/>
  <c r="D85" i="1" s="1"/>
  <c r="D89" i="1"/>
  <c r="D94" i="1"/>
  <c r="D96" i="1"/>
  <c r="N104" i="1" l="1"/>
  <c r="F85" i="1"/>
  <c r="G85" i="1"/>
  <c r="L98" i="1"/>
  <c r="W98" i="1"/>
  <c r="E105" i="1"/>
  <c r="D105" i="1"/>
  <c r="G9" i="1"/>
  <c r="F9" i="1"/>
  <c r="R104" i="1"/>
  <c r="D92" i="1"/>
  <c r="F57" i="1"/>
  <c r="G57" i="1"/>
  <c r="N98" i="1"/>
  <c r="V98" i="1"/>
  <c r="D64" i="1"/>
  <c r="G15" i="1"/>
  <c r="F15" i="1"/>
  <c r="M98" i="1"/>
  <c r="E106" i="1"/>
  <c r="G10" i="1"/>
  <c r="F10" i="1"/>
  <c r="E8" i="1"/>
  <c r="O104" i="1"/>
  <c r="P98" i="1"/>
  <c r="C98" i="1"/>
  <c r="B107" i="1"/>
  <c r="B101" i="1" s="1"/>
  <c r="B8" i="1"/>
  <c r="X98" i="1"/>
  <c r="F78" i="1"/>
  <c r="G78" i="1"/>
  <c r="AA104" i="1"/>
  <c r="AC104" i="1"/>
  <c r="U104" i="1"/>
  <c r="M104" i="1"/>
  <c r="V104" i="1"/>
  <c r="F71" i="1"/>
  <c r="G71" i="1"/>
  <c r="D36" i="1"/>
  <c r="G29" i="1"/>
  <c r="F29" i="1"/>
  <c r="E108" i="1"/>
  <c r="G12" i="1"/>
  <c r="F12" i="1"/>
  <c r="D108" i="1"/>
  <c r="D102" i="1" s="1"/>
  <c r="AC98" i="1"/>
  <c r="AE104" i="1"/>
  <c r="W104" i="1"/>
  <c r="C104" i="1"/>
  <c r="E107" i="1"/>
  <c r="D107" i="1"/>
  <c r="D101" i="1" s="1"/>
  <c r="F11" i="1"/>
  <c r="G11" i="1"/>
  <c r="F22" i="1"/>
  <c r="G22" i="1"/>
  <c r="G43" i="1"/>
  <c r="F43" i="1"/>
  <c r="D78" i="1"/>
  <c r="E109" i="1"/>
  <c r="F13" i="1"/>
  <c r="D109" i="1"/>
  <c r="D103" i="1" s="1"/>
  <c r="G13" i="1"/>
  <c r="K98" i="1"/>
  <c r="F92" i="1"/>
  <c r="G92" i="1"/>
  <c r="U98" i="1"/>
  <c r="I98" i="1"/>
  <c r="S104" i="1"/>
  <c r="K104" i="1"/>
  <c r="X104" i="1"/>
  <c r="B106" i="1"/>
  <c r="F105" i="1" l="1"/>
  <c r="E99" i="1"/>
  <c r="E104" i="1"/>
  <c r="B100" i="1"/>
  <c r="B98" i="1" s="1"/>
  <c r="B104" i="1"/>
  <c r="F109" i="1"/>
  <c r="E103" i="1"/>
  <c r="G109" i="1"/>
  <c r="D106" i="1"/>
  <c r="D100" i="1" s="1"/>
  <c r="D8" i="1"/>
  <c r="G106" i="1"/>
  <c r="E100" i="1"/>
  <c r="F106" i="1"/>
  <c r="F107" i="1"/>
  <c r="E101" i="1"/>
  <c r="G107" i="1"/>
  <c r="G108" i="1"/>
  <c r="F108" i="1"/>
  <c r="E102" i="1"/>
  <c r="G8" i="1"/>
  <c r="F8" i="1"/>
  <c r="D104" i="1"/>
  <c r="D99" i="1"/>
  <c r="D98" i="1" l="1"/>
  <c r="G99" i="1"/>
  <c r="F99" i="1"/>
  <c r="G102" i="1"/>
  <c r="F102" i="1"/>
  <c r="G101" i="1"/>
  <c r="F101" i="1"/>
  <c r="F103" i="1"/>
  <c r="G103" i="1"/>
  <c r="G100" i="1"/>
  <c r="E98" i="1"/>
  <c r="F100" i="1"/>
  <c r="F98" i="1" l="1"/>
  <c r="G98" i="1"/>
</calcChain>
</file>

<file path=xl/sharedStrings.xml><?xml version="1.0" encoding="utf-8"?>
<sst xmlns="http://schemas.openxmlformats.org/spreadsheetml/2006/main" count="157" uniqueCount="56">
  <si>
    <t xml:space="preserve">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t>
  </si>
  <si>
    <t>Основные мероприятия
 муниципальной программы</t>
  </si>
  <si>
    <t>План на
 2024 год, тыс.руб.</t>
  </si>
  <si>
    <t>План на 01.02.2024</t>
  </si>
  <si>
    <t>Профинансировано на 01.02.2024</t>
  </si>
  <si>
    <t>Кассовый расход на 01.02.2024</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</si>
  <si>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</si>
  <si>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</si>
  <si>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</si>
  <si>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</si>
  <si>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</si>
  <si>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</si>
  <si>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</si>
  <si>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</si>
  <si>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</si>
  <si>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</si>
  <si>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</si>
  <si>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</si>
  <si>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</si>
  <si>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</si>
  <si>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</si>
  <si>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</si>
  <si>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</si>
  <si>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касса</t>
  </si>
  <si>
    <t>Процессная часть</t>
  </si>
  <si>
    <t>1.1.   Содержание объектов благоустройства территории города Когалыма, включая озеленение территории и содержание малых архитектурных форм (I)</t>
  </si>
  <si>
    <t xml:space="preserve">Всего </t>
  </si>
  <si>
    <t>федеральный бюджет</t>
  </si>
  <si>
    <t>бюджет автономного округа</t>
  </si>
  <si>
    <t>бюджет города Когалыма</t>
  </si>
  <si>
    <t>в т.ч. бюджет города Когалыма в части софинансирования</t>
  </si>
  <si>
    <t>иные внебюджетные источники</t>
  </si>
  <si>
    <t>1.1.1. Выполнение муниципальной работы «Уборка территории и аналогичная деятельность»</t>
  </si>
  <si>
    <t xml:space="preserve">МБУ "КСАТ": Отклонение от плана составляет  3 054,99 тыс.руб. в том числе:
1. 932,97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557,39 тыс.руб.  -неисполнение субсидии по статье начисления на оплату труда возникло в связи с оплатой страховых взносов в феврале 2024г.
3. 0,58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283,69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88,31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будет произведена по факту оказанных услуг
6. 41,67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7. 376,97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332,24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будет произведена по факту поставки товара
9. 350,9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2024г.
10. 62,98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11. 1,82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5,47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20,0 тыс. руб. неисполнение субсидии по статье  расходов на приобретение мягкого инвентаря, оплата будет произведена по факту поставки товара
</t>
  </si>
  <si>
    <t>1.1.2.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</si>
  <si>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На оказание услуг по очистке и вывозу снегу с территории города Когалыма в 2024-2025 годах заключены МК:
- №0187300013723000349 от 17.10.2023 с ООО "РУСАВТО" на сумму 17 272,25 тыс.руб.;
- №0187300013723000351 от 23.10.2023 с ООО "ТФК КИТ" на сумму 14 154,87 тыс.руб.;
- №0187300013723000352 от 23.10.2023 с ООО "ТФК КИТ"на сумму 18 932,41 тыс.руб.;
- №0187300013723000353 от 23.10.2023  с ООО "РУСАВТО" на сумму 14 968,32 тыс.руб.</t>
  </si>
  <si>
    <t>1.1.3. Обустройство и текущее содержание объектов городского хозяйства</t>
  </si>
  <si>
    <t>Неполное освоение плановых ассигнований обусловлено непредоставлением документов для оплаты исполнителем услуг по содержанию мест (площадок) накопления ТКО.</t>
  </si>
  <si>
    <t>федерадьный бюджет</t>
  </si>
  <si>
    <t>1.1.4. Ремонт пешеходного моста через реку ИнгуЯгун (Циркуль)</t>
  </si>
  <si>
    <t>1.2. Организация освещения территорий города Когалыма (1)</t>
  </si>
  <si>
    <t>Всего</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</si>
  <si>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</si>
  <si>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 xml:space="preserve">Неосвоение плановых ассигнований обусловлено поздним предоставлением документов для оплаты за выполненные работы. </t>
  </si>
  <si>
    <t>1.2.2. Обеспечение наружного освещения территории города Когалыма</t>
  </si>
  <si>
    <t xml:space="preserve">Заключены муниципальные контракты:
- №0187300013723000407 от 25.12.2023 на выполнение работ по оперативному, тех.обслуживанию и текущему ремонту эл/оборудования сетей НО и светофорных объектов г.Когалыма с АО "ЮТЭК-Когалым" на сумму 27 125,2 тыс.руб.;
- №ЭС1902000062/24 от 29.12.2023 на поставку эл/энергии для наружного освещения г.Когалыма с АО "Газпром энергосбыт Тюмень" на сумму 20 523,8 тыс.руб.
Неполное освоение плановых ассигнований обусловлено оплатой за электроэнергию для сетей НО по факту, на основании предоставленных актов снятия показаний приборов учета.
</t>
  </si>
  <si>
    <t>1.3. Организация ритуальных услуг и содержание мест захоронения (II, 2, 3)</t>
  </si>
  <si>
    <t>С ООО "Ритуал" заключены муниципальные контракты с периодом оказания услуг с 01.01.2024 по 31.12.2025:
- №0187300013723000388 от 04.12.2023 на оказание услуг по перевозке умерших с места летального исхода на сумму 2 390,386 тыс.руб.;
- №0187300013723000392 от 15.12.2023 на оказание услуг по содержанию городского кладбища на территории города Когалыма на сумму 2 901,36 тыс.руб.
На 2024 год с ООО "Ритуал" заключено соглашение №1-32-КО от 09.01.2024 о предоставлении из бюджета г.Когалыма субсидии на возмещение части затрат в связи с оказанием ритуальных услуг на сумму 1 517,24 тыс.руб.
 Оплата производится за фактически оказанные услуги на основании актов.</t>
  </si>
  <si>
    <t xml:space="preserve">1.4. Реализация полномочий переданных Администрации города Когалыма в сферах жилищно-оммунального комплекса и городского хозяйства, в рамках осуществления учреждением функций заказчика (5)
</t>
  </si>
  <si>
    <t xml:space="preserve">1.5. Организация мероприятий при осуществлении деятельности по обращению с животными без владельцев (7) </t>
  </si>
  <si>
    <t xml:space="preserve">  На оказание услуг по обращению с животными без владельцев на территории г.Когалыма заключены МК    с ИП Скляр Л.П.:
     - № 115/2023 от 15.12.2023 (услуги на сумму 582,6 тыс.руб. оказаны в период с 15.12.2023 по 21.01.2024). Услуги по МК выполнены и оплачены в полном объеме.;
     - № 6/2024 от 25.01.2024  на сумму 600,00 тыс.руб.</t>
  </si>
  <si>
    <t>1.6. Создание приюта для животных на территории города Когалыма (7)</t>
  </si>
  <si>
    <t>1.7. Архитектурная подсветка улиц, зданий, сооружений и жилых домов, расположенных на территории города Когалыма (9)</t>
  </si>
  <si>
    <t xml:space="preserve">Всего  </t>
  </si>
  <si>
    <t>Всего по муниципальной программе:</t>
  </si>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</sst>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Red]\-#,##0.0\ "/>
    <numFmt numFmtId="165" formatCode="#,##0.00_р_."/>
    <numFmt numFmtId="166" formatCode="#,##0_ ;[Red]\-#,##0\ "/>
    <numFmt numFmtId="167" formatCode="_(* #,##0.00_);_(* \(#,##0.00\);_(* &quot;-&quot;??_);_(@_)"/>
    <numFmt numFmtId="168" formatCode="#,##0.00_ ;[Red]\-#,##0.00\ "/>
  </numFmts>
  <fonts count="8" x14ac:knownFonts="1">
    <font>
      <sz val="11"/>
      <color theme="1"/>
      <name val="Calibri"/>
      <family val="2"/>
      <scheme val="minor"/>
    </font>
    <font>
      <u/>
      <sz val="11"/>
      <color theme="10"/>
      <name val="Calibri"/>
      <family val="2"/>
      <scheme val="minor"/>
    </font>
    <font>
      <u/>
      <sz val="14"/>
      <name val="Times New Roman"/>
      <family val="1"/>
      <charset val="204"/>
    </font>
    <font>
      <sz val="11"/>
      <color theme="1"/>
      <name val="Calibri"/>
      <family val="2"/>
      <charset val="204"/>
      <scheme val="minor"/>
    </font>
    <font>
      <b/>
      <sz val="12"/>
      <name val="Times New Roman"/>
      <family val="1"/>
      <charset val="204"/>
    </font>
    <font>
      <sz val="12"/>
      <name val="Times New Roman"/>
      <family val="1"/>
      <charset val="204"/>
    </font>
    <font>
      <sz val="11"/>
      <name val="Calibri"/>
      <family val="2"/>
      <charset val="204"/>
      <scheme val="minor"/>
    </font>
    <font>
      <sz val="10"/>
      <name val="Arial"/>
      <family val="2"/>
      <charset val="204"/>
    </font>
  </fonts>
  <fills count="5">
    <fill>
      <patternFill patternType="none"/>
    </fill>
    <fill>
      <patternFill patternType="gray125"/>
    </fill>
    <fill>
      <patternFill patternType="solid">
        <fgColor theme="0"/>
        <bgColor indexed="64"/>
      </patternFill>
    </fill>
    <fill>
      <patternFill patternType="solid">
        <fgColor rgb="FFABF3CC"/>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applyNumberFormat="0" applyFill="0" applyBorder="0" applyAlignment="0" applyProtection="0"/>
    <xf numFmtId="0" fontId="3" fillId="0" borderId="0"/>
    <xf numFmtId="0" fontId="3" fillId="0" borderId="0"/>
    <xf numFmtId="167" fontId="7" fillId="0" borderId="0" applyFont="0" applyFill="0" applyBorder="0" applyAlignment="0" applyProtection="0"/>
  </cellStyleXfs>
  <cellXfs count="98">
    <xf numFmtId="0" fontId="0" fillId="0" borderId="0" xfId="0"/>
    <xf numFmtId="0" fontId="4" fillId="0" borderId="0" xfId="2" applyFont="1" applyAlignment="1">
      <alignment vertical="center"/>
    </xf>
    <xf numFmtId="0" fontId="5" fillId="0" borderId="0" xfId="2" applyFont="1"/>
    <xf numFmtId="0" fontId="6" fillId="0" borderId="0" xfId="3" applyFont="1"/>
    <xf numFmtId="0" fontId="5" fillId="2" borderId="0" xfId="2" applyFont="1" applyFill="1"/>
    <xf numFmtId="0" fontId="5" fillId="0" borderId="0" xfId="2" applyFont="1" applyAlignment="1">
      <alignment horizontal="center"/>
    </xf>
    <xf numFmtId="0" fontId="4" fillId="2" borderId="1"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2" borderId="1" xfId="2" applyFont="1" applyFill="1" applyBorder="1" applyAlignment="1">
      <alignment horizontal="center" vertical="center" wrapText="1"/>
    </xf>
    <xf numFmtId="0" fontId="5" fillId="0" borderId="5" xfId="2" applyFont="1" applyBorder="1" applyAlignment="1">
      <alignment horizontal="center" vertical="center" wrapText="1"/>
    </xf>
    <xf numFmtId="0" fontId="5" fillId="2" borderId="5" xfId="2" applyFont="1" applyFill="1" applyBorder="1" applyAlignment="1">
      <alignment horizontal="center" vertical="center" wrapText="1"/>
    </xf>
    <xf numFmtId="0" fontId="5" fillId="0" borderId="1" xfId="2" applyFont="1" applyBorder="1" applyAlignment="1">
      <alignment horizontal="center" wrapText="1"/>
    </xf>
    <xf numFmtId="0" fontId="5" fillId="3" borderId="1" xfId="2" applyFont="1" applyFill="1" applyBorder="1" applyAlignment="1">
      <alignment horizontal="center" wrapText="1"/>
    </xf>
    <xf numFmtId="0" fontId="5" fillId="3" borderId="2" xfId="2" applyFont="1" applyFill="1" applyBorder="1" applyAlignment="1">
      <alignment horizontal="center" wrapText="1"/>
    </xf>
    <xf numFmtId="0" fontId="4" fillId="0" borderId="1" xfId="2" applyFont="1" applyBorder="1" applyAlignment="1">
      <alignment horizontal="left" vertical="center" wrapText="1"/>
    </xf>
    <xf numFmtId="4" fontId="4" fillId="0" borderId="1" xfId="2" applyNumberFormat="1" applyFont="1" applyBorder="1" applyAlignment="1">
      <alignment horizontal="center" vertical="center" wrapText="1"/>
    </xf>
    <xf numFmtId="0" fontId="5" fillId="0" borderId="1" xfId="2" applyFont="1" applyBorder="1" applyAlignment="1">
      <alignment horizontal="left" vertical="center"/>
    </xf>
    <xf numFmtId="4" fontId="5" fillId="0" borderId="3" xfId="2" applyNumberFormat="1" applyFont="1" applyBorder="1" applyAlignment="1">
      <alignment horizontal="center" vertical="center" wrapText="1"/>
    </xf>
    <xf numFmtId="4" fontId="5" fillId="2" borderId="3" xfId="2" applyNumberFormat="1" applyFont="1" applyFill="1" applyBorder="1" applyAlignment="1">
      <alignment horizontal="center" vertical="center" wrapText="1"/>
    </xf>
    <xf numFmtId="4" fontId="5" fillId="0" borderId="1" xfId="2" applyNumberFormat="1" applyFont="1" applyBorder="1" applyAlignment="1">
      <alignment horizontal="center" vertical="center" wrapText="1"/>
    </xf>
    <xf numFmtId="0" fontId="5" fillId="0" borderId="1" xfId="2" applyFont="1" applyBorder="1" applyAlignment="1">
      <alignment horizontal="left" vertical="center" wrapText="1"/>
    </xf>
    <xf numFmtId="0" fontId="5" fillId="0" borderId="1" xfId="2" applyFont="1" applyBorder="1" applyAlignment="1">
      <alignment horizontal="right" vertical="center" wrapText="1"/>
    </xf>
    <xf numFmtId="0" fontId="4" fillId="0" borderId="7" xfId="2" applyFont="1" applyBorder="1" applyAlignment="1">
      <alignment horizontal="center"/>
    </xf>
    <xf numFmtId="0" fontId="5" fillId="0" borderId="0" xfId="3" applyFont="1"/>
    <xf numFmtId="165" fontId="5" fillId="0" borderId="1" xfId="2" applyNumberFormat="1" applyFont="1" applyBorder="1" applyAlignment="1">
      <alignment horizontal="center" vertical="center" wrapText="1"/>
    </xf>
    <xf numFmtId="0" fontId="5" fillId="0" borderId="1" xfId="0" applyFont="1" applyFill="1" applyBorder="1" applyAlignment="1">
      <alignment horizontal="left" vertical="center" wrapText="1"/>
    </xf>
    <xf numFmtId="166" fontId="5" fillId="0" borderId="0" xfId="0" applyNumberFormat="1" applyFont="1" applyFill="1" applyAlignment="1">
      <alignment vertical="center" wrapText="1"/>
    </xf>
    <xf numFmtId="0" fontId="5" fillId="0" borderId="7" xfId="2" applyFont="1" applyBorder="1" applyAlignment="1">
      <alignment horizontal="left" vertical="center"/>
    </xf>
    <xf numFmtId="0" fontId="5" fillId="0" borderId="7" xfId="2" applyFont="1" applyBorder="1" applyAlignment="1">
      <alignment horizontal="center"/>
    </xf>
    <xf numFmtId="167" fontId="5" fillId="0" borderId="1" xfId="0" applyNumberFormat="1" applyFont="1" applyFill="1" applyBorder="1" applyAlignment="1">
      <alignment horizontal="justify" vertical="center" wrapText="1"/>
    </xf>
    <xf numFmtId="167" fontId="5" fillId="0" borderId="1" xfId="4" applyFont="1" applyFill="1" applyBorder="1" applyAlignment="1">
      <alignment horizontal="center" vertical="center" wrapText="1"/>
    </xf>
    <xf numFmtId="167" fontId="5" fillId="0" borderId="1" xfId="4" applyFont="1" applyFill="1" applyBorder="1" applyAlignment="1" applyProtection="1">
      <alignment vertical="center" wrapText="1"/>
    </xf>
    <xf numFmtId="166" fontId="5" fillId="0" borderId="0" xfId="0" applyNumberFormat="1" applyFont="1" applyFill="1" applyBorder="1" applyAlignment="1">
      <alignment vertical="center" wrapText="1"/>
    </xf>
    <xf numFmtId="0" fontId="5" fillId="0" borderId="7" xfId="2" applyFont="1" applyBorder="1" applyAlignment="1">
      <alignment horizontal="left" vertical="top" wrapText="1"/>
    </xf>
    <xf numFmtId="0" fontId="4" fillId="0" borderId="1" xfId="0" applyFont="1" applyFill="1" applyBorder="1" applyAlignment="1">
      <alignment horizontal="justify" vertical="center" wrapText="1"/>
    </xf>
    <xf numFmtId="0" fontId="4" fillId="0" borderId="7" xfId="2" applyFont="1" applyBorder="1" applyAlignment="1">
      <alignment horizontal="center" vertical="center" wrapText="1"/>
    </xf>
    <xf numFmtId="0" fontId="4" fillId="0" borderId="0" xfId="0" applyFont="1" applyFill="1" applyBorder="1" applyAlignment="1">
      <alignment vertical="center" wrapText="1"/>
    </xf>
    <xf numFmtId="0" fontId="4" fillId="0" borderId="2" xfId="2" applyFont="1" applyBorder="1" applyAlignment="1">
      <alignment horizontal="left" vertical="top" wrapText="1"/>
    </xf>
    <xf numFmtId="0" fontId="5" fillId="2" borderId="1" xfId="2" applyFont="1" applyFill="1" applyBorder="1" applyAlignment="1">
      <alignment horizontal="left" vertical="center"/>
    </xf>
    <xf numFmtId="0" fontId="5" fillId="2" borderId="1" xfId="2" applyFont="1" applyFill="1" applyBorder="1" applyAlignment="1">
      <alignment horizontal="left" vertical="center" wrapText="1"/>
    </xf>
    <xf numFmtId="168" fontId="5" fillId="0" borderId="1" xfId="0" applyNumberFormat="1" applyFont="1" applyFill="1" applyBorder="1" applyAlignment="1" applyProtection="1">
      <alignment vertical="center" wrapText="1"/>
    </xf>
    <xf numFmtId="0" fontId="4" fillId="0" borderId="7" xfId="2" applyFont="1" applyBorder="1" applyAlignment="1">
      <alignment horizontal="left" vertical="top" wrapText="1"/>
    </xf>
    <xf numFmtId="164" fontId="5" fillId="0" borderId="1" xfId="0" applyNumberFormat="1" applyFont="1" applyFill="1" applyBorder="1" applyAlignment="1" applyProtection="1">
      <alignment vertical="center" wrapText="1"/>
    </xf>
    <xf numFmtId="0" fontId="4" fillId="0" borderId="7" xfId="2" applyFont="1" applyBorder="1" applyAlignment="1">
      <alignment horizontal="left" vertical="center"/>
    </xf>
    <xf numFmtId="4" fontId="5" fillId="0" borderId="1" xfId="3" applyNumberFormat="1" applyFont="1" applyBorder="1" applyAlignment="1">
      <alignment horizontal="center" vertical="center"/>
    </xf>
    <xf numFmtId="167" fontId="4" fillId="0" borderId="1" xfId="4" applyFont="1" applyFill="1" applyBorder="1" applyAlignment="1" applyProtection="1">
      <alignment vertical="center" wrapText="1"/>
    </xf>
    <xf numFmtId="0" fontId="5" fillId="0" borderId="7" xfId="2" applyFont="1" applyBorder="1" applyAlignment="1">
      <alignment horizontal="left" vertical="center" wrapText="1"/>
    </xf>
    <xf numFmtId="0" fontId="4" fillId="0" borderId="7" xfId="2" applyFont="1" applyBorder="1" applyAlignment="1">
      <alignment horizontal="left" vertical="center" wrapText="1"/>
    </xf>
    <xf numFmtId="4" fontId="5" fillId="0" borderId="3" xfId="2" applyNumberFormat="1" applyFont="1" applyBorder="1" applyAlignment="1">
      <alignment horizontal="left" vertical="center" wrapText="1"/>
    </xf>
    <xf numFmtId="4" fontId="5" fillId="0" borderId="1" xfId="2" applyNumberFormat="1" applyFont="1" applyBorder="1" applyAlignment="1">
      <alignment horizontal="center" vertical="center"/>
    </xf>
    <xf numFmtId="0" fontId="4" fillId="4" borderId="1" xfId="2" applyFont="1" applyFill="1" applyBorder="1" applyAlignment="1">
      <alignment horizontal="left"/>
    </xf>
    <xf numFmtId="4" fontId="5" fillId="2" borderId="1" xfId="2" applyNumberFormat="1" applyFont="1" applyFill="1" applyBorder="1" applyAlignment="1">
      <alignment horizontal="center" vertical="center" wrapText="1"/>
    </xf>
    <xf numFmtId="0" fontId="5" fillId="0" borderId="1" xfId="2" applyFont="1" applyBorder="1" applyAlignment="1">
      <alignment horizontal="left" wrapText="1"/>
    </xf>
    <xf numFmtId="0" fontId="4" fillId="3" borderId="1" xfId="2" applyFont="1" applyFill="1" applyBorder="1" applyAlignment="1">
      <alignment horizontal="left" wrapText="1"/>
    </xf>
    <xf numFmtId="4" fontId="4" fillId="3" borderId="1" xfId="2" applyNumberFormat="1" applyFont="1" applyFill="1" applyBorder="1" applyAlignment="1">
      <alignment horizontal="center" vertical="center" wrapText="1"/>
    </xf>
    <xf numFmtId="0" fontId="2" fillId="0" borderId="0" xfId="1" applyFont="1" applyAlignment="1">
      <alignment horizontal="center" vertical="center" wrapText="1"/>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0" borderId="5" xfId="2" applyFont="1" applyBorder="1" applyAlignment="1">
      <alignment horizontal="center" vertical="center" wrapText="1"/>
    </xf>
    <xf numFmtId="0" fontId="4" fillId="2" borderId="2"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164" fontId="4" fillId="0" borderId="3" xfId="2" applyNumberFormat="1" applyFont="1" applyBorder="1" applyAlignment="1">
      <alignment horizontal="center" vertical="center" wrapText="1"/>
    </xf>
    <xf numFmtId="164" fontId="4" fillId="0" borderId="4" xfId="2" applyNumberFormat="1" applyFont="1" applyBorder="1" applyAlignment="1">
      <alignment horizontal="center" vertical="center" wrapText="1"/>
    </xf>
    <xf numFmtId="0" fontId="5" fillId="0" borderId="3" xfId="2" applyFont="1" applyBorder="1" applyAlignment="1">
      <alignment horizontal="left" vertical="center" wrapText="1"/>
    </xf>
    <xf numFmtId="0" fontId="5" fillId="0" borderId="6" xfId="2" applyFont="1" applyBorder="1" applyAlignment="1">
      <alignment horizontal="left" vertical="center" wrapText="1"/>
    </xf>
    <xf numFmtId="0" fontId="5" fillId="0" borderId="4" xfId="2" applyFont="1" applyBorder="1" applyAlignment="1">
      <alignment horizontal="left" vertical="center" wrapText="1"/>
    </xf>
    <xf numFmtId="164" fontId="4" fillId="0" borderId="1" xfId="2" applyNumberFormat="1" applyFont="1" applyBorder="1" applyAlignment="1">
      <alignment horizontal="center" vertical="center" wrapText="1"/>
    </xf>
    <xf numFmtId="0" fontId="5" fillId="0" borderId="1" xfId="2" applyFont="1" applyBorder="1" applyAlignment="1">
      <alignment horizontal="center" wrapText="1"/>
    </xf>
    <xf numFmtId="0" fontId="5" fillId="3" borderId="3"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4" xfId="2" applyFont="1" applyFill="1" applyBorder="1" applyAlignment="1">
      <alignment horizontal="left" vertical="center" wrapText="1"/>
    </xf>
    <xf numFmtId="0" fontId="4" fillId="0" borderId="2" xfId="2" applyFont="1" applyBorder="1" applyAlignment="1">
      <alignment horizontal="center"/>
    </xf>
    <xf numFmtId="0" fontId="4" fillId="0" borderId="7" xfId="2" applyFont="1" applyBorder="1" applyAlignment="1">
      <alignment horizontal="center"/>
    </xf>
    <xf numFmtId="0" fontId="4" fillId="0" borderId="5" xfId="2" applyFont="1" applyBorder="1" applyAlignment="1">
      <alignment horizontal="center"/>
    </xf>
    <xf numFmtId="0" fontId="5" fillId="0" borderId="2" xfId="2" applyFont="1" applyBorder="1" applyAlignment="1">
      <alignment horizontal="left" vertical="center" wrapText="1"/>
    </xf>
    <xf numFmtId="0" fontId="5" fillId="0" borderId="7" xfId="2" applyFont="1" applyBorder="1" applyAlignment="1">
      <alignment horizontal="left" vertical="center"/>
    </xf>
    <xf numFmtId="0" fontId="5" fillId="0" borderId="5" xfId="2" applyFont="1" applyBorder="1" applyAlignment="1">
      <alignment horizontal="left" vertical="center"/>
    </xf>
    <xf numFmtId="0" fontId="5" fillId="0" borderId="2" xfId="2" applyFont="1" applyBorder="1" applyAlignment="1">
      <alignment horizontal="left" wrapText="1"/>
    </xf>
    <xf numFmtId="0" fontId="5" fillId="0" borderId="7" xfId="2" applyFont="1" applyBorder="1" applyAlignment="1">
      <alignment horizontal="left"/>
    </xf>
    <xf numFmtId="0" fontId="5" fillId="0" borderId="5" xfId="2" applyFont="1" applyBorder="1" applyAlignment="1">
      <alignment horizontal="left"/>
    </xf>
    <xf numFmtId="0" fontId="5" fillId="0" borderId="7" xfId="2" applyFont="1" applyBorder="1" applyAlignment="1">
      <alignment horizontal="left" vertical="center" wrapText="1"/>
    </xf>
    <xf numFmtId="0" fontId="5" fillId="0" borderId="5" xfId="2" applyFont="1" applyBorder="1" applyAlignment="1">
      <alignment horizontal="left" vertical="center" wrapText="1"/>
    </xf>
    <xf numFmtId="0" fontId="5" fillId="0" borderId="2" xfId="2" applyFont="1" applyBorder="1" applyAlignment="1">
      <alignment horizontal="left" vertical="top" wrapText="1"/>
    </xf>
    <xf numFmtId="0" fontId="5" fillId="0" borderId="7" xfId="2" applyFont="1" applyBorder="1" applyAlignment="1">
      <alignment horizontal="left" vertical="top" wrapText="1"/>
    </xf>
    <xf numFmtId="0" fontId="5" fillId="0" borderId="5" xfId="2" applyFont="1" applyBorder="1" applyAlignment="1">
      <alignment horizontal="left" vertical="top" wrapText="1"/>
    </xf>
    <xf numFmtId="0" fontId="4" fillId="0" borderId="7" xfId="2" applyFont="1" applyBorder="1" applyAlignment="1">
      <alignment horizontal="center" vertical="center" wrapText="1"/>
    </xf>
    <xf numFmtId="0" fontId="4" fillId="0" borderId="1" xfId="2" applyFont="1" applyBorder="1" applyAlignment="1">
      <alignment horizontal="left" vertical="top" wrapText="1"/>
    </xf>
    <xf numFmtId="0" fontId="4" fillId="0" borderId="2" xfId="2" applyFont="1" applyBorder="1" applyAlignment="1">
      <alignment horizontal="left" vertical="top" wrapText="1"/>
    </xf>
    <xf numFmtId="0" fontId="4" fillId="0" borderId="7" xfId="2" applyFont="1" applyBorder="1" applyAlignment="1">
      <alignment horizontal="left" vertical="top" wrapText="1"/>
    </xf>
    <xf numFmtId="0" fontId="4" fillId="0" borderId="5" xfId="2" applyFont="1" applyBorder="1" applyAlignment="1">
      <alignment horizontal="left" vertical="top" wrapText="1"/>
    </xf>
    <xf numFmtId="0" fontId="4" fillId="0" borderId="2" xfId="2" applyFont="1" applyBorder="1" applyAlignment="1">
      <alignment horizontal="left" vertical="center" wrapText="1"/>
    </xf>
    <xf numFmtId="0" fontId="4" fillId="0" borderId="7" xfId="2" applyFont="1" applyBorder="1" applyAlignment="1">
      <alignment horizontal="left" vertical="center"/>
    </xf>
    <xf numFmtId="0" fontId="4" fillId="0" borderId="5" xfId="2" applyFont="1" applyBorder="1" applyAlignment="1">
      <alignment horizontal="left" vertical="center"/>
    </xf>
    <xf numFmtId="0" fontId="5" fillId="0" borderId="3" xfId="2" applyFont="1" applyBorder="1" applyAlignment="1">
      <alignment horizontal="left" vertical="top" wrapText="1"/>
    </xf>
    <xf numFmtId="0" fontId="5" fillId="0" borderId="6" xfId="2" applyFont="1" applyBorder="1" applyAlignment="1">
      <alignment horizontal="left" vertical="top" wrapText="1"/>
    </xf>
    <xf numFmtId="0" fontId="5" fillId="0" borderId="4" xfId="2" applyFont="1" applyBorder="1" applyAlignment="1">
      <alignment horizontal="left" vertical="top" wrapText="1"/>
    </xf>
  </cellXfs>
  <cellStyles count="5">
    <cellStyle name="Гиперссылка" xfId="1" builtinId="8"/>
    <cellStyle name="Обычный" xfId="0" builtinId="0"/>
    <cellStyle name="Обычный 3" xfId="3"/>
    <cellStyle name="Обычный 5 3" xfId="2"/>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tabSelected="1" zoomScale="70" zoomScaleNormal="70" workbookViewId="0">
      <pane xSplit="1" ySplit="4" topLeftCell="B83" activePane="bottomRight" state="frozen"/>
      <selection pane="topRight" activeCell="B1" sqref="B1"/>
      <selection pane="bottomLeft" activeCell="A5" sqref="A5"/>
      <selection pane="bottomRight" activeCell="F11" sqref="F11"/>
    </sheetView>
  </sheetViews>
  <sheetFormatPr defaultRowHeight="15" x14ac:dyDescent="0.25"/>
  <cols>
    <col min="1" max="1" width="44.42578125" style="3" customWidth="1"/>
    <col min="2" max="7" width="13.28515625" style="3" customWidth="1"/>
    <col min="8" max="17" width="10.7109375" style="3" customWidth="1"/>
    <col min="18" max="18" width="13.7109375" style="3" customWidth="1"/>
    <col min="19" max="25" width="10.7109375" style="3" customWidth="1"/>
    <col min="26" max="26" width="12.7109375" style="3" customWidth="1"/>
    <col min="27" max="27" width="12.28515625" style="3" customWidth="1"/>
    <col min="28" max="28" width="13" style="3" customWidth="1"/>
    <col min="29" max="31" width="10.7109375" style="3" customWidth="1"/>
    <col min="32" max="32" width="51.7109375" style="3" customWidth="1"/>
    <col min="33" max="16384" width="9.140625" style="3"/>
  </cols>
  <sheetData>
    <row r="1" spans="1:32" ht="18.75" x14ac:dyDescent="0.25">
      <c r="A1" s="55" t="s">
        <v>0</v>
      </c>
      <c r="B1" s="55"/>
      <c r="C1" s="55"/>
      <c r="D1" s="55"/>
      <c r="E1" s="55"/>
      <c r="F1" s="55"/>
      <c r="G1" s="55"/>
      <c r="H1" s="55"/>
      <c r="I1" s="55"/>
      <c r="J1" s="55"/>
      <c r="K1" s="55"/>
      <c r="L1" s="55"/>
      <c r="M1" s="55"/>
      <c r="N1" s="55"/>
      <c r="O1" s="55"/>
      <c r="P1" s="55"/>
      <c r="Q1" s="55"/>
      <c r="R1" s="55"/>
      <c r="S1" s="55"/>
      <c r="T1" s="55"/>
      <c r="U1" s="55"/>
      <c r="V1" s="55"/>
      <c r="W1" s="55"/>
      <c r="X1" s="1"/>
      <c r="Y1" s="1"/>
      <c r="Z1" s="1"/>
      <c r="AA1" s="1"/>
      <c r="AB1" s="1"/>
      <c r="AC1" s="1"/>
      <c r="AD1" s="1"/>
      <c r="AE1" s="2"/>
      <c r="AF1" s="2"/>
    </row>
    <row r="2" spans="1:32" ht="15.75" x14ac:dyDescent="0.25">
      <c r="A2" s="2"/>
      <c r="B2" s="2"/>
      <c r="C2" s="4"/>
      <c r="D2" s="4"/>
      <c r="E2" s="4"/>
      <c r="F2" s="4"/>
      <c r="G2" s="4"/>
      <c r="H2" s="5"/>
      <c r="I2" s="2"/>
      <c r="J2" s="2"/>
      <c r="K2" s="2"/>
      <c r="L2" s="2"/>
      <c r="M2" s="2"/>
      <c r="N2" s="2"/>
      <c r="O2" s="2"/>
      <c r="P2" s="2"/>
      <c r="Q2" s="2"/>
      <c r="R2" s="2"/>
      <c r="S2" s="2"/>
      <c r="T2" s="2"/>
      <c r="U2" s="2"/>
      <c r="V2" s="2"/>
      <c r="W2" s="2"/>
      <c r="X2" s="2"/>
      <c r="Y2" s="2"/>
      <c r="Z2" s="2"/>
      <c r="AA2" s="2"/>
      <c r="AB2" s="2"/>
      <c r="AC2" s="2"/>
      <c r="AD2" s="2"/>
      <c r="AE2" s="2"/>
      <c r="AF2" s="2"/>
    </row>
    <row r="3" spans="1:32" ht="15.75" x14ac:dyDescent="0.25">
      <c r="A3" s="56" t="s">
        <v>1</v>
      </c>
      <c r="B3" s="57" t="s">
        <v>2</v>
      </c>
      <c r="C3" s="59" t="s">
        <v>3</v>
      </c>
      <c r="D3" s="59" t="s">
        <v>4</v>
      </c>
      <c r="E3" s="59" t="s">
        <v>5</v>
      </c>
      <c r="F3" s="61" t="s">
        <v>6</v>
      </c>
      <c r="G3" s="62"/>
      <c r="H3" s="63" t="s">
        <v>7</v>
      </c>
      <c r="I3" s="64"/>
      <c r="J3" s="63" t="s">
        <v>8</v>
      </c>
      <c r="K3" s="64"/>
      <c r="L3" s="63" t="s">
        <v>9</v>
      </c>
      <c r="M3" s="64"/>
      <c r="N3" s="63" t="s">
        <v>10</v>
      </c>
      <c r="O3" s="64"/>
      <c r="P3" s="63" t="s">
        <v>11</v>
      </c>
      <c r="Q3" s="64"/>
      <c r="R3" s="63" t="s">
        <v>12</v>
      </c>
      <c r="S3" s="64"/>
      <c r="T3" s="63" t="s">
        <v>13</v>
      </c>
      <c r="U3" s="64"/>
      <c r="V3" s="63" t="s">
        <v>14</v>
      </c>
      <c r="W3" s="64"/>
      <c r="X3" s="63" t="s">
        <v>15</v>
      </c>
      <c r="Y3" s="64"/>
      <c r="Z3" s="63" t="s">
        <v>16</v>
      </c>
      <c r="AA3" s="64"/>
      <c r="AB3" s="63" t="s">
        <v>17</v>
      </c>
      <c r="AC3" s="64"/>
      <c r="AD3" s="68" t="s">
        <v>18</v>
      </c>
      <c r="AE3" s="68"/>
      <c r="AF3" s="69" t="s">
        <v>19</v>
      </c>
    </row>
    <row r="4" spans="1:32" ht="47.25" x14ac:dyDescent="0.25">
      <c r="A4" s="56"/>
      <c r="B4" s="58"/>
      <c r="C4" s="60"/>
      <c r="D4" s="60"/>
      <c r="E4" s="60"/>
      <c r="F4" s="6" t="s">
        <v>20</v>
      </c>
      <c r="G4" s="6" t="s">
        <v>21</v>
      </c>
      <c r="H4" s="7" t="s">
        <v>22</v>
      </c>
      <c r="I4" s="7" t="s">
        <v>23</v>
      </c>
      <c r="J4" s="7" t="s">
        <v>22</v>
      </c>
      <c r="K4" s="8" t="s">
        <v>23</v>
      </c>
      <c r="L4" s="7" t="s">
        <v>22</v>
      </c>
      <c r="M4" s="7" t="s">
        <v>23</v>
      </c>
      <c r="N4" s="7" t="s">
        <v>22</v>
      </c>
      <c r="O4" s="7" t="s">
        <v>23</v>
      </c>
      <c r="P4" s="7" t="s">
        <v>22</v>
      </c>
      <c r="Q4" s="7" t="s">
        <v>23</v>
      </c>
      <c r="R4" s="7" t="s">
        <v>22</v>
      </c>
      <c r="S4" s="7" t="s">
        <v>23</v>
      </c>
      <c r="T4" s="7" t="s">
        <v>22</v>
      </c>
      <c r="U4" s="7" t="s">
        <v>23</v>
      </c>
      <c r="V4" s="7" t="s">
        <v>22</v>
      </c>
      <c r="W4" s="7" t="s">
        <v>23</v>
      </c>
      <c r="X4" s="7" t="s">
        <v>22</v>
      </c>
      <c r="Y4" s="7" t="s">
        <v>23</v>
      </c>
      <c r="Z4" s="7" t="s">
        <v>22</v>
      </c>
      <c r="AA4" s="7" t="s">
        <v>23</v>
      </c>
      <c r="AB4" s="7" t="s">
        <v>22</v>
      </c>
      <c r="AC4" s="7" t="s">
        <v>23</v>
      </c>
      <c r="AD4" s="7" t="s">
        <v>22</v>
      </c>
      <c r="AE4" s="7" t="s">
        <v>23</v>
      </c>
      <c r="AF4" s="69"/>
    </row>
    <row r="5" spans="1:32" ht="15.75" x14ac:dyDescent="0.25">
      <c r="A5" s="7">
        <v>1</v>
      </c>
      <c r="B5" s="9">
        <v>2</v>
      </c>
      <c r="C5" s="10">
        <v>3</v>
      </c>
      <c r="D5" s="10">
        <v>4</v>
      </c>
      <c r="E5" s="10">
        <v>5</v>
      </c>
      <c r="F5" s="8">
        <v>6</v>
      </c>
      <c r="G5" s="8">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c r="AC5" s="7">
        <v>29</v>
      </c>
      <c r="AD5" s="7">
        <v>30</v>
      </c>
      <c r="AE5" s="7">
        <v>31</v>
      </c>
      <c r="AF5" s="11">
        <v>32</v>
      </c>
    </row>
    <row r="6" spans="1:32" ht="15.75" x14ac:dyDescent="0.25">
      <c r="A6" s="70" t="s">
        <v>24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F6" s="12"/>
    </row>
    <row r="7" spans="1:32" ht="15.75" x14ac:dyDescent="0.25">
      <c r="A7" s="65" t="s">
        <v>25</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7"/>
      <c r="AF7" s="13"/>
    </row>
    <row r="8" spans="1:32" ht="15.75" x14ac:dyDescent="0.25">
      <c r="A8" s="14" t="s">
        <v>26</v>
      </c>
      <c r="B8" s="15">
        <f>B10+B11+B9+B13</f>
        <v>146331.99000000002</v>
      </c>
      <c r="C8" s="15">
        <f>C10+C11+C9+C13</f>
        <v>5148.46</v>
      </c>
      <c r="D8" s="15">
        <f>D10+D11+D9+D13</f>
        <v>2013.02</v>
      </c>
      <c r="E8" s="15">
        <f>E10+E11+E9+E13</f>
        <v>2013.02</v>
      </c>
      <c r="F8" s="15">
        <f>E8/B8*100</f>
        <v>1.3756527195454662</v>
      </c>
      <c r="G8" s="15">
        <f>E8/C8*100</f>
        <v>39.099458867311775</v>
      </c>
      <c r="H8" s="15">
        <f>H9+H10+H11+H12+H13</f>
        <v>5148.46</v>
      </c>
      <c r="I8" s="15">
        <f t="shared" ref="I8:AE8" si="0">I9+I10+I11+I12+I13</f>
        <v>2013.02</v>
      </c>
      <c r="J8" s="15">
        <f t="shared" si="0"/>
        <v>14571.460000000001</v>
      </c>
      <c r="K8" s="15">
        <f t="shared" si="0"/>
        <v>0</v>
      </c>
      <c r="L8" s="15">
        <f t="shared" si="0"/>
        <v>14683.84</v>
      </c>
      <c r="M8" s="15">
        <f t="shared" si="0"/>
        <v>0</v>
      </c>
      <c r="N8" s="15">
        <f t="shared" si="0"/>
        <v>15012.89</v>
      </c>
      <c r="O8" s="15">
        <f t="shared" si="0"/>
        <v>0</v>
      </c>
      <c r="P8" s="15">
        <f t="shared" si="0"/>
        <v>15965.17</v>
      </c>
      <c r="Q8" s="15">
        <f t="shared" si="0"/>
        <v>0</v>
      </c>
      <c r="R8" s="15">
        <f t="shared" si="0"/>
        <v>12837.99</v>
      </c>
      <c r="S8" s="15">
        <f t="shared" si="0"/>
        <v>0</v>
      </c>
      <c r="T8" s="15">
        <f t="shared" si="0"/>
        <v>6273.75</v>
      </c>
      <c r="U8" s="15">
        <f t="shared" si="0"/>
        <v>0</v>
      </c>
      <c r="V8" s="15">
        <f t="shared" si="0"/>
        <v>6330.9699999999993</v>
      </c>
      <c r="W8" s="15">
        <f t="shared" si="0"/>
        <v>0</v>
      </c>
      <c r="X8" s="15">
        <f t="shared" si="0"/>
        <v>4169.6499999999996</v>
      </c>
      <c r="Y8" s="15">
        <f t="shared" si="0"/>
        <v>0</v>
      </c>
      <c r="Z8" s="15">
        <f t="shared" si="0"/>
        <v>19206.150000000001</v>
      </c>
      <c r="AA8" s="15">
        <f t="shared" si="0"/>
        <v>0</v>
      </c>
      <c r="AB8" s="15">
        <f t="shared" si="0"/>
        <v>16249.51</v>
      </c>
      <c r="AC8" s="15">
        <f t="shared" si="0"/>
        <v>0</v>
      </c>
      <c r="AD8" s="15">
        <f t="shared" si="0"/>
        <v>15882.149999999998</v>
      </c>
      <c r="AE8" s="15">
        <f t="shared" si="0"/>
        <v>0</v>
      </c>
      <c r="AF8" s="73"/>
    </row>
    <row r="9" spans="1:32" ht="15.75" x14ac:dyDescent="0.25">
      <c r="A9" s="16" t="s">
        <v>27</v>
      </c>
      <c r="B9" s="17">
        <f t="shared" ref="B9:C12" si="1">B16+B23+B30+B37</f>
        <v>0</v>
      </c>
      <c r="C9" s="17">
        <f t="shared" si="1"/>
        <v>0</v>
      </c>
      <c r="D9" s="18">
        <f t="shared" ref="D9:D12" si="2">E9</f>
        <v>0</v>
      </c>
      <c r="E9" s="18">
        <f t="shared" ref="E9:E10" si="3">E16+E23+E30+E37</f>
        <v>0</v>
      </c>
      <c r="F9" s="18">
        <f t="shared" ref="F9:F10" si="4">IFERROR(E9/B9*100,0)</f>
        <v>0</v>
      </c>
      <c r="G9" s="18">
        <f t="shared" ref="G9:G10" si="5">IFERROR(E9/C9*100,0)</f>
        <v>0</v>
      </c>
      <c r="H9" s="19">
        <f t="shared" ref="H9:AE13" si="6">H16+H23+H30+H37</f>
        <v>0</v>
      </c>
      <c r="I9" s="19">
        <f t="shared" si="6"/>
        <v>0</v>
      </c>
      <c r="J9" s="19">
        <f t="shared" si="6"/>
        <v>0</v>
      </c>
      <c r="K9" s="19">
        <f t="shared" si="6"/>
        <v>0</v>
      </c>
      <c r="L9" s="19">
        <f t="shared" si="6"/>
        <v>0</v>
      </c>
      <c r="M9" s="19">
        <f t="shared" si="6"/>
        <v>0</v>
      </c>
      <c r="N9" s="19">
        <f t="shared" si="6"/>
        <v>0</v>
      </c>
      <c r="O9" s="19">
        <f t="shared" si="6"/>
        <v>0</v>
      </c>
      <c r="P9" s="19">
        <f t="shared" si="6"/>
        <v>0</v>
      </c>
      <c r="Q9" s="19">
        <f t="shared" si="6"/>
        <v>0</v>
      </c>
      <c r="R9" s="19">
        <f t="shared" si="6"/>
        <v>0</v>
      </c>
      <c r="S9" s="19">
        <f t="shared" si="6"/>
        <v>0</v>
      </c>
      <c r="T9" s="19">
        <f t="shared" si="6"/>
        <v>0</v>
      </c>
      <c r="U9" s="19">
        <f t="shared" si="6"/>
        <v>0</v>
      </c>
      <c r="V9" s="19">
        <f t="shared" si="6"/>
        <v>0</v>
      </c>
      <c r="W9" s="19">
        <f t="shared" si="6"/>
        <v>0</v>
      </c>
      <c r="X9" s="19">
        <f t="shared" si="6"/>
        <v>0</v>
      </c>
      <c r="Y9" s="19">
        <f t="shared" si="6"/>
        <v>0</v>
      </c>
      <c r="Z9" s="19">
        <f t="shared" si="6"/>
        <v>0</v>
      </c>
      <c r="AA9" s="19">
        <f t="shared" si="6"/>
        <v>0</v>
      </c>
      <c r="AB9" s="19">
        <f t="shared" si="6"/>
        <v>0</v>
      </c>
      <c r="AC9" s="19">
        <f t="shared" si="6"/>
        <v>0</v>
      </c>
      <c r="AD9" s="19">
        <f t="shared" si="6"/>
        <v>0</v>
      </c>
      <c r="AE9" s="19">
        <f t="shared" si="6"/>
        <v>0</v>
      </c>
      <c r="AF9" s="74"/>
    </row>
    <row r="10" spans="1:32" ht="15.75" x14ac:dyDescent="0.25">
      <c r="A10" s="20" t="s">
        <v>28</v>
      </c>
      <c r="B10" s="17">
        <f t="shared" si="1"/>
        <v>0</v>
      </c>
      <c r="C10" s="17">
        <f t="shared" si="1"/>
        <v>0</v>
      </c>
      <c r="D10" s="18">
        <f t="shared" si="2"/>
        <v>0</v>
      </c>
      <c r="E10" s="18">
        <f t="shared" si="3"/>
        <v>0</v>
      </c>
      <c r="F10" s="18">
        <f t="shared" si="4"/>
        <v>0</v>
      </c>
      <c r="G10" s="18">
        <f t="shared" si="5"/>
        <v>0</v>
      </c>
      <c r="H10" s="19">
        <f t="shared" si="6"/>
        <v>0</v>
      </c>
      <c r="I10" s="19">
        <f t="shared" si="6"/>
        <v>0</v>
      </c>
      <c r="J10" s="19">
        <f t="shared" si="6"/>
        <v>0</v>
      </c>
      <c r="K10" s="19">
        <f t="shared" si="6"/>
        <v>0</v>
      </c>
      <c r="L10" s="19">
        <f t="shared" si="6"/>
        <v>0</v>
      </c>
      <c r="M10" s="19">
        <f t="shared" si="6"/>
        <v>0</v>
      </c>
      <c r="N10" s="19">
        <f t="shared" si="6"/>
        <v>0</v>
      </c>
      <c r="O10" s="19">
        <f t="shared" si="6"/>
        <v>0</v>
      </c>
      <c r="P10" s="19">
        <f t="shared" si="6"/>
        <v>0</v>
      </c>
      <c r="Q10" s="19">
        <f t="shared" si="6"/>
        <v>0</v>
      </c>
      <c r="R10" s="19">
        <f t="shared" si="6"/>
        <v>0</v>
      </c>
      <c r="S10" s="19">
        <f t="shared" si="6"/>
        <v>0</v>
      </c>
      <c r="T10" s="19">
        <f t="shared" si="6"/>
        <v>0</v>
      </c>
      <c r="U10" s="19">
        <f t="shared" si="6"/>
        <v>0</v>
      </c>
      <c r="V10" s="19">
        <f t="shared" si="6"/>
        <v>0</v>
      </c>
      <c r="W10" s="19">
        <f t="shared" si="6"/>
        <v>0</v>
      </c>
      <c r="X10" s="19">
        <f t="shared" si="6"/>
        <v>0</v>
      </c>
      <c r="Y10" s="19">
        <f t="shared" si="6"/>
        <v>0</v>
      </c>
      <c r="Z10" s="19">
        <f t="shared" si="6"/>
        <v>0</v>
      </c>
      <c r="AA10" s="19">
        <f t="shared" si="6"/>
        <v>0</v>
      </c>
      <c r="AB10" s="19">
        <f t="shared" si="6"/>
        <v>0</v>
      </c>
      <c r="AC10" s="19">
        <f t="shared" si="6"/>
        <v>0</v>
      </c>
      <c r="AD10" s="19">
        <f t="shared" si="6"/>
        <v>0</v>
      </c>
      <c r="AE10" s="19">
        <f t="shared" si="6"/>
        <v>0</v>
      </c>
      <c r="AF10" s="74"/>
    </row>
    <row r="11" spans="1:32" ht="15.75" x14ac:dyDescent="0.25">
      <c r="A11" s="20" t="s">
        <v>29</v>
      </c>
      <c r="B11" s="17">
        <f t="shared" si="1"/>
        <v>146331.99000000002</v>
      </c>
      <c r="C11" s="17">
        <f t="shared" si="1"/>
        <v>5148.46</v>
      </c>
      <c r="D11" s="18">
        <f t="shared" si="2"/>
        <v>2013.02</v>
      </c>
      <c r="E11" s="18">
        <f>E18+E25+E32+E39</f>
        <v>2013.02</v>
      </c>
      <c r="F11" s="18">
        <f>IFERROR(E11/B11*100,0)</f>
        <v>1.3756527195454662</v>
      </c>
      <c r="G11" s="18">
        <f>IFERROR(E11/C11*100,0)</f>
        <v>39.099458867311775</v>
      </c>
      <c r="H11" s="19">
        <f>H18+H25+H32+H39</f>
        <v>5148.46</v>
      </c>
      <c r="I11" s="19">
        <f t="shared" si="6"/>
        <v>2013.02</v>
      </c>
      <c r="J11" s="19">
        <f t="shared" si="6"/>
        <v>14571.460000000001</v>
      </c>
      <c r="K11" s="19">
        <f t="shared" si="6"/>
        <v>0</v>
      </c>
      <c r="L11" s="19">
        <f t="shared" si="6"/>
        <v>14683.84</v>
      </c>
      <c r="M11" s="19">
        <f t="shared" si="6"/>
        <v>0</v>
      </c>
      <c r="N11" s="19">
        <f t="shared" si="6"/>
        <v>15012.89</v>
      </c>
      <c r="O11" s="19">
        <f t="shared" si="6"/>
        <v>0</v>
      </c>
      <c r="P11" s="19">
        <f t="shared" si="6"/>
        <v>15965.17</v>
      </c>
      <c r="Q11" s="19">
        <f t="shared" si="6"/>
        <v>0</v>
      </c>
      <c r="R11" s="19">
        <f t="shared" si="6"/>
        <v>12837.99</v>
      </c>
      <c r="S11" s="19">
        <f t="shared" si="6"/>
        <v>0</v>
      </c>
      <c r="T11" s="19">
        <f t="shared" si="6"/>
        <v>6273.75</v>
      </c>
      <c r="U11" s="19">
        <f t="shared" si="6"/>
        <v>0</v>
      </c>
      <c r="V11" s="19">
        <f t="shared" si="6"/>
        <v>6330.9699999999993</v>
      </c>
      <c r="W11" s="19">
        <f t="shared" si="6"/>
        <v>0</v>
      </c>
      <c r="X11" s="19">
        <f t="shared" si="6"/>
        <v>4169.6499999999996</v>
      </c>
      <c r="Y11" s="19">
        <f t="shared" si="6"/>
        <v>0</v>
      </c>
      <c r="Z11" s="19">
        <f t="shared" si="6"/>
        <v>19206.150000000001</v>
      </c>
      <c r="AA11" s="19">
        <f t="shared" si="6"/>
        <v>0</v>
      </c>
      <c r="AB11" s="19">
        <f t="shared" si="6"/>
        <v>16249.51</v>
      </c>
      <c r="AC11" s="19">
        <f t="shared" si="6"/>
        <v>0</v>
      </c>
      <c r="AD11" s="19">
        <f t="shared" si="6"/>
        <v>15882.149999999998</v>
      </c>
      <c r="AE11" s="19">
        <f t="shared" si="6"/>
        <v>0</v>
      </c>
      <c r="AF11" s="74"/>
    </row>
    <row r="12" spans="1:32" ht="31.5" x14ac:dyDescent="0.25">
      <c r="A12" s="21" t="s">
        <v>30</v>
      </c>
      <c r="B12" s="17">
        <f t="shared" si="1"/>
        <v>0</v>
      </c>
      <c r="C12" s="17">
        <f t="shared" si="1"/>
        <v>0</v>
      </c>
      <c r="D12" s="18">
        <f t="shared" si="2"/>
        <v>0</v>
      </c>
      <c r="E12" s="18">
        <f t="shared" ref="E12:E13" si="7">E19+E26+E33+E40</f>
        <v>0</v>
      </c>
      <c r="F12" s="18">
        <f t="shared" ref="F12:F13" si="8">IFERROR(E12/B12*100,0)</f>
        <v>0</v>
      </c>
      <c r="G12" s="18">
        <f t="shared" ref="G12:G13" si="9">IFERROR(E12/C12*100,0)</f>
        <v>0</v>
      </c>
      <c r="H12" s="19">
        <f t="shared" ref="H12:W13" si="10">H19+H26+H33+H40</f>
        <v>0</v>
      </c>
      <c r="I12" s="19">
        <f t="shared" si="10"/>
        <v>0</v>
      </c>
      <c r="J12" s="19">
        <f t="shared" si="10"/>
        <v>0</v>
      </c>
      <c r="K12" s="19">
        <f t="shared" si="10"/>
        <v>0</v>
      </c>
      <c r="L12" s="19">
        <f t="shared" si="10"/>
        <v>0</v>
      </c>
      <c r="M12" s="19">
        <f t="shared" si="10"/>
        <v>0</v>
      </c>
      <c r="N12" s="19">
        <f t="shared" si="10"/>
        <v>0</v>
      </c>
      <c r="O12" s="19">
        <f t="shared" si="10"/>
        <v>0</v>
      </c>
      <c r="P12" s="19">
        <f t="shared" si="10"/>
        <v>0</v>
      </c>
      <c r="Q12" s="19">
        <f t="shared" si="10"/>
        <v>0</v>
      </c>
      <c r="R12" s="19">
        <f t="shared" si="10"/>
        <v>0</v>
      </c>
      <c r="S12" s="19">
        <f t="shared" si="10"/>
        <v>0</v>
      </c>
      <c r="T12" s="19">
        <f t="shared" si="10"/>
        <v>0</v>
      </c>
      <c r="U12" s="19">
        <f t="shared" si="10"/>
        <v>0</v>
      </c>
      <c r="V12" s="19">
        <f t="shared" si="10"/>
        <v>0</v>
      </c>
      <c r="W12" s="19">
        <f t="shared" si="10"/>
        <v>0</v>
      </c>
      <c r="X12" s="19">
        <f t="shared" si="6"/>
        <v>0</v>
      </c>
      <c r="Y12" s="19">
        <f t="shared" si="6"/>
        <v>0</v>
      </c>
      <c r="Z12" s="19">
        <f t="shared" si="6"/>
        <v>0</v>
      </c>
      <c r="AA12" s="19">
        <f t="shared" si="6"/>
        <v>0</v>
      </c>
      <c r="AB12" s="19">
        <f t="shared" si="6"/>
        <v>0</v>
      </c>
      <c r="AC12" s="19">
        <f t="shared" si="6"/>
        <v>0</v>
      </c>
      <c r="AD12" s="19">
        <f t="shared" si="6"/>
        <v>0</v>
      </c>
      <c r="AE12" s="19">
        <f t="shared" si="6"/>
        <v>0</v>
      </c>
      <c r="AF12" s="74"/>
    </row>
    <row r="13" spans="1:32" ht="15.75" x14ac:dyDescent="0.25">
      <c r="A13" s="20" t="s">
        <v>31</v>
      </c>
      <c r="B13" s="17">
        <f>B20+B27+B34+B41</f>
        <v>0</v>
      </c>
      <c r="C13" s="17">
        <f>C20+C27+C34+C41</f>
        <v>0</v>
      </c>
      <c r="D13" s="18">
        <f>E13</f>
        <v>0</v>
      </c>
      <c r="E13" s="18">
        <f t="shared" si="7"/>
        <v>0</v>
      </c>
      <c r="F13" s="18">
        <f t="shared" si="8"/>
        <v>0</v>
      </c>
      <c r="G13" s="18">
        <f t="shared" si="9"/>
        <v>0</v>
      </c>
      <c r="H13" s="19">
        <f t="shared" si="10"/>
        <v>0</v>
      </c>
      <c r="I13" s="19">
        <f t="shared" si="10"/>
        <v>0</v>
      </c>
      <c r="J13" s="19">
        <f t="shared" si="10"/>
        <v>0</v>
      </c>
      <c r="K13" s="19">
        <f t="shared" si="10"/>
        <v>0</v>
      </c>
      <c r="L13" s="19">
        <f t="shared" si="10"/>
        <v>0</v>
      </c>
      <c r="M13" s="19">
        <f t="shared" si="10"/>
        <v>0</v>
      </c>
      <c r="N13" s="19">
        <f t="shared" si="10"/>
        <v>0</v>
      </c>
      <c r="O13" s="19">
        <f t="shared" si="10"/>
        <v>0</v>
      </c>
      <c r="P13" s="19">
        <f t="shared" si="10"/>
        <v>0</v>
      </c>
      <c r="Q13" s="19">
        <f t="shared" si="10"/>
        <v>0</v>
      </c>
      <c r="R13" s="19">
        <f t="shared" si="10"/>
        <v>0</v>
      </c>
      <c r="S13" s="19">
        <f t="shared" si="10"/>
        <v>0</v>
      </c>
      <c r="T13" s="19">
        <f t="shared" si="10"/>
        <v>0</v>
      </c>
      <c r="U13" s="19">
        <f t="shared" si="10"/>
        <v>0</v>
      </c>
      <c r="V13" s="19">
        <f t="shared" si="10"/>
        <v>0</v>
      </c>
      <c r="W13" s="19">
        <f t="shared" si="10"/>
        <v>0</v>
      </c>
      <c r="X13" s="19">
        <f t="shared" si="6"/>
        <v>0</v>
      </c>
      <c r="Y13" s="19">
        <f t="shared" si="6"/>
        <v>0</v>
      </c>
      <c r="Z13" s="19">
        <f t="shared" si="6"/>
        <v>0</v>
      </c>
      <c r="AA13" s="19">
        <f t="shared" si="6"/>
        <v>0</v>
      </c>
      <c r="AB13" s="19">
        <f t="shared" si="6"/>
        <v>0</v>
      </c>
      <c r="AC13" s="19">
        <f t="shared" si="6"/>
        <v>0</v>
      </c>
      <c r="AD13" s="19">
        <f t="shared" si="6"/>
        <v>0</v>
      </c>
      <c r="AE13" s="19">
        <f t="shared" si="6"/>
        <v>0</v>
      </c>
      <c r="AF13" s="75"/>
    </row>
    <row r="14" spans="1:32" s="23" customFormat="1" ht="15.75" x14ac:dyDescent="0.25">
      <c r="A14" s="65" t="s">
        <v>32</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7"/>
      <c r="AF14" s="22"/>
    </row>
    <row r="15" spans="1:32" s="23" customFormat="1" ht="15.75" x14ac:dyDescent="0.25">
      <c r="A15" s="20" t="s">
        <v>26</v>
      </c>
      <c r="B15" s="17">
        <f>B16+B17+B18+B20</f>
        <v>73599.08</v>
      </c>
      <c r="C15" s="17">
        <f>C16+C17+C18+C20</f>
        <v>5009.18</v>
      </c>
      <c r="D15" s="17">
        <f>D16+D17+D18+D20</f>
        <v>1954.18</v>
      </c>
      <c r="E15" s="17">
        <f>E16+E17+E18+E20</f>
        <v>1954.18</v>
      </c>
      <c r="F15" s="17">
        <f>IFERROR(E15/B15*100,0)</f>
        <v>2.6551690591784571</v>
      </c>
      <c r="G15" s="17">
        <f t="shared" ref="G15:G20" si="11">IFERROR(E15/C15*100,0)</f>
        <v>39.01197401570716</v>
      </c>
      <c r="H15" s="19">
        <f>H16+H17+H18+H20</f>
        <v>5009.18</v>
      </c>
      <c r="I15" s="19">
        <f t="shared" ref="I15:AE15" si="12">I16+I17+I18+I20</f>
        <v>1954.18</v>
      </c>
      <c r="J15" s="19">
        <f t="shared" si="12"/>
        <v>7202.25</v>
      </c>
      <c r="K15" s="19">
        <f t="shared" si="12"/>
        <v>0</v>
      </c>
      <c r="L15" s="19">
        <f t="shared" si="12"/>
        <v>6738.31</v>
      </c>
      <c r="M15" s="19">
        <f t="shared" si="12"/>
        <v>0</v>
      </c>
      <c r="N15" s="19">
        <f t="shared" si="12"/>
        <v>5721.53</v>
      </c>
      <c r="O15" s="19">
        <f t="shared" si="12"/>
        <v>0</v>
      </c>
      <c r="P15" s="19">
        <f t="shared" si="12"/>
        <v>8700.2099999999991</v>
      </c>
      <c r="Q15" s="19">
        <f t="shared" si="12"/>
        <v>0</v>
      </c>
      <c r="R15" s="19">
        <f t="shared" si="12"/>
        <v>12457.3</v>
      </c>
      <c r="S15" s="19">
        <f t="shared" si="12"/>
        <v>0</v>
      </c>
      <c r="T15" s="19">
        <f t="shared" si="12"/>
        <v>5809.39</v>
      </c>
      <c r="U15" s="19">
        <f t="shared" si="12"/>
        <v>0</v>
      </c>
      <c r="V15" s="19">
        <f t="shared" si="12"/>
        <v>5779.61</v>
      </c>
      <c r="W15" s="19">
        <f t="shared" si="12"/>
        <v>0</v>
      </c>
      <c r="X15" s="19">
        <f t="shared" si="12"/>
        <v>3520.33</v>
      </c>
      <c r="Y15" s="19">
        <f t="shared" si="12"/>
        <v>0</v>
      </c>
      <c r="Z15" s="19">
        <f t="shared" si="12"/>
        <v>4565.5</v>
      </c>
      <c r="AA15" s="19">
        <f t="shared" si="12"/>
        <v>0</v>
      </c>
      <c r="AB15" s="19">
        <f t="shared" si="12"/>
        <v>4081.58</v>
      </c>
      <c r="AC15" s="19">
        <f t="shared" si="12"/>
        <v>0</v>
      </c>
      <c r="AD15" s="19">
        <f t="shared" si="12"/>
        <v>4013.89</v>
      </c>
      <c r="AE15" s="19">
        <f t="shared" si="12"/>
        <v>0</v>
      </c>
      <c r="AF15" s="76" t="s">
        <v>33</v>
      </c>
    </row>
    <row r="16" spans="1:32" s="23" customFormat="1" ht="15.75" x14ac:dyDescent="0.25">
      <c r="A16" s="16" t="s">
        <v>27</v>
      </c>
      <c r="B16" s="17">
        <f t="shared" ref="B16:B17" si="13">H16+J16+L16+N16+P16+R16+T16+V16+X16+Z16+AB16+AD16</f>
        <v>0</v>
      </c>
      <c r="C16" s="18">
        <f t="shared" ref="C16:C17" si="14">H16</f>
        <v>0</v>
      </c>
      <c r="D16" s="18">
        <f>E16</f>
        <v>0</v>
      </c>
      <c r="E16" s="18">
        <f t="shared" ref="E16:E20" si="15">I16+K16+M16+O16+Q16+S16+U16+W16+Y16+AA16+AC16+AE16</f>
        <v>0</v>
      </c>
      <c r="F16" s="17">
        <f>IFERROR(E16/B16*100,0)</f>
        <v>0</v>
      </c>
      <c r="G16" s="17">
        <f t="shared" si="11"/>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77"/>
    </row>
    <row r="17" spans="1:32" s="23" customFormat="1" ht="15.75" x14ac:dyDescent="0.25">
      <c r="A17" s="20" t="s">
        <v>28</v>
      </c>
      <c r="B17" s="17">
        <f t="shared" si="13"/>
        <v>0</v>
      </c>
      <c r="C17" s="18">
        <f t="shared" si="14"/>
        <v>0</v>
      </c>
      <c r="D17" s="18">
        <f t="shared" ref="D16:D17" si="16">E17</f>
        <v>0</v>
      </c>
      <c r="E17" s="18">
        <f t="shared" si="15"/>
        <v>0</v>
      </c>
      <c r="F17" s="17">
        <f t="shared" ref="F17:F20" si="17">IFERROR(E17/B17*100,0)</f>
        <v>0</v>
      </c>
      <c r="G17" s="17">
        <f t="shared" si="11"/>
        <v>0</v>
      </c>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77"/>
    </row>
    <row r="18" spans="1:32" s="26" customFormat="1" ht="24.75" customHeight="1" x14ac:dyDescent="0.25">
      <c r="A18" s="25" t="s">
        <v>29</v>
      </c>
      <c r="B18" s="17">
        <f>H18+J18+L18+N18+P18+R18+T18+V18+X18+Z18+AB18+AD18</f>
        <v>73599.08</v>
      </c>
      <c r="C18" s="18">
        <f>H18</f>
        <v>5009.18</v>
      </c>
      <c r="D18" s="18">
        <f>E18</f>
        <v>1954.18</v>
      </c>
      <c r="E18" s="18">
        <f>I18+K18+M18+O18+Q18+S18+U18+W18+Y18+AA18+AC18+AE18</f>
        <v>1954.18</v>
      </c>
      <c r="F18" s="17">
        <f t="shared" si="17"/>
        <v>2.6551690591784571</v>
      </c>
      <c r="G18" s="17">
        <f t="shared" si="11"/>
        <v>39.01197401570716</v>
      </c>
      <c r="H18" s="24">
        <v>5009.18</v>
      </c>
      <c r="I18" s="24">
        <v>1954.18</v>
      </c>
      <c r="J18" s="24">
        <v>7202.25</v>
      </c>
      <c r="K18" s="24">
        <v>0</v>
      </c>
      <c r="L18" s="24">
        <v>6738.31</v>
      </c>
      <c r="M18" s="24">
        <v>0</v>
      </c>
      <c r="N18" s="24">
        <v>5721.53</v>
      </c>
      <c r="O18" s="24">
        <v>0</v>
      </c>
      <c r="P18" s="24">
        <v>8700.2099999999991</v>
      </c>
      <c r="Q18" s="24">
        <v>0</v>
      </c>
      <c r="R18" s="24">
        <v>12457.3</v>
      </c>
      <c r="S18" s="24">
        <v>0</v>
      </c>
      <c r="T18" s="24">
        <v>5809.39</v>
      </c>
      <c r="U18" s="24">
        <v>0</v>
      </c>
      <c r="V18" s="24">
        <v>5779.61</v>
      </c>
      <c r="W18" s="24">
        <v>0</v>
      </c>
      <c r="X18" s="24">
        <v>3520.33</v>
      </c>
      <c r="Y18" s="24">
        <v>0</v>
      </c>
      <c r="Z18" s="24">
        <v>4565.5</v>
      </c>
      <c r="AA18" s="24">
        <v>0</v>
      </c>
      <c r="AB18" s="24">
        <v>4081.58</v>
      </c>
      <c r="AC18" s="24">
        <v>0</v>
      </c>
      <c r="AD18" s="24">
        <f>3925.89+88</f>
        <v>4013.89</v>
      </c>
      <c r="AE18" s="24">
        <v>0</v>
      </c>
      <c r="AF18" s="77"/>
    </row>
    <row r="19" spans="1:32" s="23" customFormat="1" ht="31.5" x14ac:dyDescent="0.25">
      <c r="A19" s="21" t="s">
        <v>30</v>
      </c>
      <c r="B19" s="17">
        <f t="shared" ref="B19:B20" si="18">H19+J19+L19+N19+P19+R19+T19+V19+X19+Z19+AB19+AD19</f>
        <v>0</v>
      </c>
      <c r="C19" s="18">
        <f t="shared" ref="C19:C20" si="19">H19</f>
        <v>0</v>
      </c>
      <c r="D19" s="18">
        <f t="shared" ref="D19:D20" si="20">E19</f>
        <v>0</v>
      </c>
      <c r="E19" s="18">
        <f t="shared" si="15"/>
        <v>0</v>
      </c>
      <c r="F19" s="17">
        <f t="shared" si="17"/>
        <v>0</v>
      </c>
      <c r="G19" s="17">
        <f t="shared" si="11"/>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77"/>
    </row>
    <row r="20" spans="1:32" s="23" customFormat="1" ht="15.75" x14ac:dyDescent="0.25">
      <c r="A20" s="20" t="s">
        <v>31</v>
      </c>
      <c r="B20" s="17">
        <f t="shared" si="18"/>
        <v>0</v>
      </c>
      <c r="C20" s="18">
        <f t="shared" si="19"/>
        <v>0</v>
      </c>
      <c r="D20" s="18">
        <f t="shared" si="20"/>
        <v>0</v>
      </c>
      <c r="E20" s="18">
        <f t="shared" si="15"/>
        <v>0</v>
      </c>
      <c r="F20" s="17">
        <f t="shared" si="17"/>
        <v>0</v>
      </c>
      <c r="G20" s="17">
        <f t="shared" si="11"/>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c r="AE20" s="24">
        <v>0</v>
      </c>
      <c r="AF20" s="78"/>
    </row>
    <row r="21" spans="1:32" s="23" customFormat="1" ht="15.75" x14ac:dyDescent="0.25">
      <c r="A21" s="65" t="s">
        <v>34</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7"/>
      <c r="AF21" s="27"/>
    </row>
    <row r="22" spans="1:32" s="23" customFormat="1" ht="15.75" x14ac:dyDescent="0.25">
      <c r="A22" s="20" t="s">
        <v>26</v>
      </c>
      <c r="B22" s="17">
        <f>B25+B23+B24+B27</f>
        <v>36986.100000000006</v>
      </c>
      <c r="C22" s="17">
        <f>C25+C23+C24+C27</f>
        <v>0</v>
      </c>
      <c r="D22" s="17">
        <f>D25+D23+D24+D27</f>
        <v>0</v>
      </c>
      <c r="E22" s="17">
        <f>E25+E23+E24+E27</f>
        <v>0</v>
      </c>
      <c r="F22" s="17">
        <f>IFERROR(E22/B22*100,0)</f>
        <v>0</v>
      </c>
      <c r="G22" s="17">
        <f t="shared" ref="G22:G27" si="21">IFERROR(E22/C22*100,0)</f>
        <v>0</v>
      </c>
      <c r="H22" s="19">
        <f t="shared" ref="H22:AE22" si="22">H25+H23+H24+H27</f>
        <v>0</v>
      </c>
      <c r="I22" s="19">
        <f t="shared" si="22"/>
        <v>0</v>
      </c>
      <c r="J22" s="19">
        <f t="shared" si="22"/>
        <v>7208.35</v>
      </c>
      <c r="K22" s="19">
        <f t="shared" si="22"/>
        <v>0</v>
      </c>
      <c r="L22" s="19">
        <f t="shared" si="22"/>
        <v>7208.35</v>
      </c>
      <c r="M22" s="19">
        <f t="shared" si="22"/>
        <v>0</v>
      </c>
      <c r="N22" s="19">
        <f t="shared" si="22"/>
        <v>7160</v>
      </c>
      <c r="O22" s="19">
        <f t="shared" si="22"/>
        <v>0</v>
      </c>
      <c r="P22" s="19">
        <f t="shared" si="22"/>
        <v>6604.1</v>
      </c>
      <c r="Q22" s="19">
        <f t="shared" si="22"/>
        <v>0</v>
      </c>
      <c r="R22" s="19">
        <f t="shared" si="22"/>
        <v>0</v>
      </c>
      <c r="S22" s="19">
        <f t="shared" si="22"/>
        <v>0</v>
      </c>
      <c r="T22" s="19">
        <f t="shared" si="22"/>
        <v>0</v>
      </c>
      <c r="U22" s="19">
        <f t="shared" si="22"/>
        <v>0</v>
      </c>
      <c r="V22" s="19">
        <f t="shared" si="22"/>
        <v>0</v>
      </c>
      <c r="W22" s="19">
        <f t="shared" si="22"/>
        <v>0</v>
      </c>
      <c r="X22" s="19">
        <f t="shared" si="22"/>
        <v>0</v>
      </c>
      <c r="Y22" s="19">
        <f t="shared" si="22"/>
        <v>0</v>
      </c>
      <c r="Z22" s="19">
        <f t="shared" si="22"/>
        <v>0</v>
      </c>
      <c r="AA22" s="19">
        <f t="shared" si="22"/>
        <v>0</v>
      </c>
      <c r="AB22" s="19">
        <f t="shared" si="22"/>
        <v>0</v>
      </c>
      <c r="AC22" s="19">
        <f t="shared" si="22"/>
        <v>0</v>
      </c>
      <c r="AD22" s="19">
        <f t="shared" si="22"/>
        <v>8805.2999999999993</v>
      </c>
      <c r="AE22" s="19">
        <f t="shared" si="22"/>
        <v>0</v>
      </c>
      <c r="AF22" s="79" t="s">
        <v>35</v>
      </c>
    </row>
    <row r="23" spans="1:32" s="23" customFormat="1" ht="15.75" x14ac:dyDescent="0.25">
      <c r="A23" s="16" t="s">
        <v>27</v>
      </c>
      <c r="B23" s="17">
        <f t="shared" ref="B23:B24" si="23">H23+J23+L23+N23+P23+R23+T23+V23+X23+Z23+AB23+AD23</f>
        <v>0</v>
      </c>
      <c r="C23" s="18">
        <f t="shared" ref="C23:C27" si="24">H23</f>
        <v>0</v>
      </c>
      <c r="D23" s="18">
        <f t="shared" ref="D23:D27" si="25">E23</f>
        <v>0</v>
      </c>
      <c r="E23" s="18">
        <f t="shared" ref="E23:E27" si="26">I23+K23+M23+O23+Q23+S23+U23+W23+Y23+AA23+AC23+AE23</f>
        <v>0</v>
      </c>
      <c r="F23" s="17">
        <f>IFERROR(E23/B23*100,0)</f>
        <v>0</v>
      </c>
      <c r="G23" s="17">
        <f t="shared" si="21"/>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c r="AE23" s="24">
        <v>0</v>
      </c>
      <c r="AF23" s="80"/>
    </row>
    <row r="24" spans="1:32" s="23" customFormat="1" ht="15.75" x14ac:dyDescent="0.25">
      <c r="A24" s="20" t="s">
        <v>28</v>
      </c>
      <c r="B24" s="17">
        <f t="shared" si="23"/>
        <v>0</v>
      </c>
      <c r="C24" s="18">
        <f t="shared" si="24"/>
        <v>0</v>
      </c>
      <c r="D24" s="18">
        <f t="shared" si="25"/>
        <v>0</v>
      </c>
      <c r="E24" s="18">
        <f t="shared" si="26"/>
        <v>0</v>
      </c>
      <c r="F24" s="17">
        <f t="shared" ref="F24:F27" si="27">IFERROR(E24/B24*100,0)</f>
        <v>0</v>
      </c>
      <c r="G24" s="17">
        <f t="shared" si="21"/>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80"/>
    </row>
    <row r="25" spans="1:32" s="26" customFormat="1" ht="24.75" customHeight="1" x14ac:dyDescent="0.25">
      <c r="A25" s="25" t="s">
        <v>29</v>
      </c>
      <c r="B25" s="17">
        <f>H25+J25+L25+N25+P25+R25+T25+V25+X25+Z25+AB25+AD25</f>
        <v>36986.100000000006</v>
      </c>
      <c r="C25" s="18">
        <f t="shared" si="24"/>
        <v>0</v>
      </c>
      <c r="D25" s="18">
        <f t="shared" si="25"/>
        <v>0</v>
      </c>
      <c r="E25" s="18">
        <f t="shared" si="26"/>
        <v>0</v>
      </c>
      <c r="F25" s="17">
        <f t="shared" si="27"/>
        <v>0</v>
      </c>
      <c r="G25" s="17">
        <f t="shared" si="21"/>
        <v>0</v>
      </c>
      <c r="H25" s="24">
        <v>0</v>
      </c>
      <c r="I25" s="24">
        <v>0</v>
      </c>
      <c r="J25" s="24">
        <f>6604.1+604.25</f>
        <v>7208.35</v>
      </c>
      <c r="K25" s="24">
        <v>0</v>
      </c>
      <c r="L25" s="24">
        <f>6604.1+604.25</f>
        <v>7208.35</v>
      </c>
      <c r="M25" s="24">
        <v>0</v>
      </c>
      <c r="N25" s="24">
        <f>6604.1+555.9</f>
        <v>7160</v>
      </c>
      <c r="O25" s="24">
        <v>0</v>
      </c>
      <c r="P25" s="24">
        <v>6604.1</v>
      </c>
      <c r="Q25" s="24">
        <v>0</v>
      </c>
      <c r="R25" s="24">
        <v>0</v>
      </c>
      <c r="S25" s="24">
        <v>0</v>
      </c>
      <c r="T25" s="24">
        <v>0</v>
      </c>
      <c r="U25" s="24">
        <v>0</v>
      </c>
      <c r="V25" s="24">
        <v>0</v>
      </c>
      <c r="W25" s="24">
        <v>0</v>
      </c>
      <c r="X25" s="24">
        <v>0</v>
      </c>
      <c r="Y25" s="24">
        <v>0</v>
      </c>
      <c r="Z25" s="24">
        <v>0</v>
      </c>
      <c r="AA25" s="24">
        <v>0</v>
      </c>
      <c r="AB25" s="24">
        <v>0</v>
      </c>
      <c r="AC25" s="24">
        <v>0</v>
      </c>
      <c r="AD25" s="24">
        <v>8805.2999999999993</v>
      </c>
      <c r="AE25" s="24">
        <v>0</v>
      </c>
      <c r="AF25" s="80"/>
    </row>
    <row r="26" spans="1:32" s="23" customFormat="1" ht="31.5" x14ac:dyDescent="0.25">
      <c r="A26" s="21" t="s">
        <v>30</v>
      </c>
      <c r="B26" s="17">
        <f t="shared" ref="B26:B27" si="28">H26+J26+L26+N26+P26+R26+T26+V26+X26+Z26+AB26+AD26</f>
        <v>0</v>
      </c>
      <c r="C26" s="18">
        <f t="shared" si="24"/>
        <v>0</v>
      </c>
      <c r="D26" s="18">
        <f t="shared" si="25"/>
        <v>0</v>
      </c>
      <c r="E26" s="18">
        <f t="shared" si="26"/>
        <v>0</v>
      </c>
      <c r="F26" s="17">
        <f t="shared" si="27"/>
        <v>0</v>
      </c>
      <c r="G26" s="17">
        <f t="shared" si="21"/>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80"/>
    </row>
    <row r="27" spans="1:32" s="23" customFormat="1" ht="15.75" x14ac:dyDescent="0.25">
      <c r="A27" s="20" t="s">
        <v>31</v>
      </c>
      <c r="B27" s="17">
        <f t="shared" si="28"/>
        <v>0</v>
      </c>
      <c r="C27" s="18">
        <f t="shared" si="24"/>
        <v>0</v>
      </c>
      <c r="D27" s="18">
        <f t="shared" si="25"/>
        <v>0</v>
      </c>
      <c r="E27" s="18">
        <f t="shared" si="26"/>
        <v>0</v>
      </c>
      <c r="F27" s="17">
        <f t="shared" si="27"/>
        <v>0</v>
      </c>
      <c r="G27" s="17">
        <f t="shared" si="21"/>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81"/>
    </row>
    <row r="28" spans="1:32" s="23" customFormat="1" ht="15.75" x14ac:dyDescent="0.25">
      <c r="A28" s="65" t="s">
        <v>36</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7"/>
      <c r="AF28" s="28"/>
    </row>
    <row r="29" spans="1:32" s="23" customFormat="1" ht="15.75" x14ac:dyDescent="0.25">
      <c r="A29" s="20" t="s">
        <v>26</v>
      </c>
      <c r="B29" s="17">
        <f t="shared" ref="B29:AE29" si="29">B30+B31+B34+B32</f>
        <v>23242.3</v>
      </c>
      <c r="C29" s="17">
        <f>C30+C31+C34+C32</f>
        <v>139.28</v>
      </c>
      <c r="D29" s="17">
        <f t="shared" si="29"/>
        <v>58.84</v>
      </c>
      <c r="E29" s="17">
        <f t="shared" si="29"/>
        <v>58.84</v>
      </c>
      <c r="F29" s="17">
        <f t="shared" ref="F29:F31" si="30">IFERROR(E29/B29*100,0)</f>
        <v>0.25315911075926223</v>
      </c>
      <c r="G29" s="17">
        <f t="shared" ref="G29:G33" si="31">IFERROR(E29/C29*100,0)</f>
        <v>42.24583572659391</v>
      </c>
      <c r="H29" s="19">
        <f t="shared" si="29"/>
        <v>139.28</v>
      </c>
      <c r="I29" s="19">
        <f t="shared" si="29"/>
        <v>58.84</v>
      </c>
      <c r="J29" s="19">
        <f>J30+J31+J34+J32</f>
        <v>160.86000000000001</v>
      </c>
      <c r="K29" s="19">
        <f>K30+K31+K34+K32</f>
        <v>0</v>
      </c>
      <c r="L29" s="19">
        <f t="shared" si="29"/>
        <v>160.87</v>
      </c>
      <c r="M29" s="19">
        <f>M30+M31+M34+M32</f>
        <v>0</v>
      </c>
      <c r="N29" s="19">
        <f t="shared" si="29"/>
        <v>2131.36</v>
      </c>
      <c r="O29" s="19">
        <f t="shared" si="29"/>
        <v>0</v>
      </c>
      <c r="P29" s="19">
        <f t="shared" si="29"/>
        <v>660.86</v>
      </c>
      <c r="Q29" s="19">
        <f t="shared" si="29"/>
        <v>0</v>
      </c>
      <c r="R29" s="19">
        <f t="shared" si="29"/>
        <v>380.69</v>
      </c>
      <c r="S29" s="19">
        <f t="shared" si="29"/>
        <v>0</v>
      </c>
      <c r="T29" s="19">
        <f t="shared" si="29"/>
        <v>464.36</v>
      </c>
      <c r="U29" s="19">
        <f t="shared" si="29"/>
        <v>0</v>
      </c>
      <c r="V29" s="19">
        <f t="shared" si="29"/>
        <v>551.36</v>
      </c>
      <c r="W29" s="19">
        <f t="shared" si="29"/>
        <v>0</v>
      </c>
      <c r="X29" s="19">
        <f t="shared" si="29"/>
        <v>649.32000000000005</v>
      </c>
      <c r="Y29" s="19">
        <f t="shared" si="29"/>
        <v>0</v>
      </c>
      <c r="Z29" s="19">
        <f t="shared" si="29"/>
        <v>14640.65</v>
      </c>
      <c r="AA29" s="19">
        <f t="shared" si="29"/>
        <v>0</v>
      </c>
      <c r="AB29" s="19">
        <f t="shared" si="29"/>
        <v>239.73</v>
      </c>
      <c r="AC29" s="19">
        <f t="shared" si="29"/>
        <v>0</v>
      </c>
      <c r="AD29" s="19">
        <f t="shared" si="29"/>
        <v>3062.96</v>
      </c>
      <c r="AE29" s="19">
        <f t="shared" si="29"/>
        <v>0</v>
      </c>
      <c r="AF29" s="84" t="s">
        <v>37</v>
      </c>
    </row>
    <row r="30" spans="1:32" s="23" customFormat="1" ht="15.75" x14ac:dyDescent="0.25">
      <c r="A30" s="16" t="s">
        <v>38</v>
      </c>
      <c r="B30" s="17">
        <f t="shared" ref="B30" si="32">H30+J30+L30+N30+P30+R30+T30+V30+X30+Z30+AB30+AD30</f>
        <v>0</v>
      </c>
      <c r="C30" s="18">
        <f t="shared" ref="C30:C31" si="33">H30</f>
        <v>0</v>
      </c>
      <c r="D30" s="18">
        <f t="shared" ref="D30:D31" si="34">E30</f>
        <v>0</v>
      </c>
      <c r="E30" s="18">
        <f t="shared" ref="E30:E31" si="35">I30+K30+M30+O30+Q30+S30+U30+W30+Y30+AA30+AC30+AE30</f>
        <v>0</v>
      </c>
      <c r="F30" s="17">
        <f t="shared" si="30"/>
        <v>0</v>
      </c>
      <c r="G30" s="18">
        <f t="shared" si="31"/>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c r="AB30" s="24">
        <v>0</v>
      </c>
      <c r="AC30" s="24">
        <v>0</v>
      </c>
      <c r="AD30" s="24">
        <v>0</v>
      </c>
      <c r="AE30" s="24">
        <v>0</v>
      </c>
      <c r="AF30" s="85"/>
    </row>
    <row r="31" spans="1:32" s="23" customFormat="1" ht="15.75" x14ac:dyDescent="0.25">
      <c r="A31" s="20" t="s">
        <v>28</v>
      </c>
      <c r="B31" s="17">
        <f>H31+J31+L31+N31+P31+R31+T31+V31+X31+Z31+AB31+AD31</f>
        <v>0</v>
      </c>
      <c r="C31" s="18">
        <f t="shared" si="33"/>
        <v>0</v>
      </c>
      <c r="D31" s="18">
        <f t="shared" si="34"/>
        <v>0</v>
      </c>
      <c r="E31" s="18">
        <f t="shared" si="35"/>
        <v>0</v>
      </c>
      <c r="F31" s="17">
        <f>IFERROR(E31/B31*100,0)</f>
        <v>0</v>
      </c>
      <c r="G31" s="18">
        <f t="shared" si="31"/>
        <v>0</v>
      </c>
      <c r="H31" s="24">
        <v>0</v>
      </c>
      <c r="I31" s="24">
        <v>0</v>
      </c>
      <c r="J31" s="24">
        <v>0</v>
      </c>
      <c r="K31" s="24">
        <v>0</v>
      </c>
      <c r="L31" s="24">
        <v>0</v>
      </c>
      <c r="M31" s="24">
        <v>0</v>
      </c>
      <c r="N31" s="24">
        <v>0</v>
      </c>
      <c r="O31" s="24">
        <v>0</v>
      </c>
      <c r="P31" s="24">
        <v>0</v>
      </c>
      <c r="Q31" s="24">
        <v>0</v>
      </c>
      <c r="R31" s="24">
        <v>0</v>
      </c>
      <c r="S31" s="24">
        <v>0</v>
      </c>
      <c r="T31" s="24">
        <v>0</v>
      </c>
      <c r="U31" s="24">
        <v>0</v>
      </c>
      <c r="V31" s="24">
        <v>0</v>
      </c>
      <c r="W31" s="24">
        <v>0</v>
      </c>
      <c r="X31" s="24">
        <v>0</v>
      </c>
      <c r="Y31" s="24">
        <v>0</v>
      </c>
      <c r="Z31" s="24">
        <v>0</v>
      </c>
      <c r="AA31" s="24">
        <v>0</v>
      </c>
      <c r="AB31" s="24">
        <v>0</v>
      </c>
      <c r="AC31" s="24">
        <v>0</v>
      </c>
      <c r="AD31" s="24">
        <v>0</v>
      </c>
      <c r="AE31" s="24">
        <v>0</v>
      </c>
      <c r="AF31" s="85"/>
    </row>
    <row r="32" spans="1:32" s="32" customFormat="1" ht="24.75" customHeight="1" x14ac:dyDescent="0.25">
      <c r="A32" s="25" t="s">
        <v>29</v>
      </c>
      <c r="B32" s="29">
        <f>H32+J32+L32+N32+P32+R32+T32+V32+X32+Z32+AB32+AD32</f>
        <v>23242.3</v>
      </c>
      <c r="C32" s="30">
        <f>H32</f>
        <v>139.28</v>
      </c>
      <c r="D32" s="31">
        <f>E32</f>
        <v>58.84</v>
      </c>
      <c r="E32" s="29">
        <f>I32+K32+M32+O32+Q32+S32+U32+W32+Y32+AA32+AC32+AE32</f>
        <v>58.84</v>
      </c>
      <c r="F32" s="17">
        <f t="shared" ref="F32:F33" si="36">IFERROR(E32/B32*100,0)</f>
        <v>0.25315911075926223</v>
      </c>
      <c r="G32" s="18">
        <f t="shared" si="31"/>
        <v>42.24583572659391</v>
      </c>
      <c r="H32" s="31">
        <v>139.28</v>
      </c>
      <c r="I32" s="31">
        <v>58.84</v>
      </c>
      <c r="J32" s="31">
        <f>160.86</f>
        <v>160.86000000000001</v>
      </c>
      <c r="K32" s="24">
        <v>0</v>
      </c>
      <c r="L32" s="31">
        <f>160.87</f>
        <v>160.87</v>
      </c>
      <c r="M32" s="24">
        <v>0</v>
      </c>
      <c r="N32" s="31">
        <f>2131.36</f>
        <v>2131.36</v>
      </c>
      <c r="O32" s="24">
        <v>0</v>
      </c>
      <c r="P32" s="31">
        <v>660.86</v>
      </c>
      <c r="Q32" s="24">
        <v>0</v>
      </c>
      <c r="R32" s="31">
        <v>380.69</v>
      </c>
      <c r="S32" s="24">
        <v>0</v>
      </c>
      <c r="T32" s="31">
        <v>464.36</v>
      </c>
      <c r="U32" s="24">
        <v>0</v>
      </c>
      <c r="V32" s="31">
        <v>551.36</v>
      </c>
      <c r="W32" s="24">
        <v>0</v>
      </c>
      <c r="X32" s="31">
        <v>649.32000000000005</v>
      </c>
      <c r="Y32" s="24">
        <v>0</v>
      </c>
      <c r="Z32" s="31">
        <v>14640.65</v>
      </c>
      <c r="AA32" s="24">
        <v>0</v>
      </c>
      <c r="AB32" s="31">
        <v>239.73</v>
      </c>
      <c r="AC32" s="24">
        <v>0</v>
      </c>
      <c r="AD32" s="31">
        <v>3062.96</v>
      </c>
      <c r="AE32" s="24">
        <v>0</v>
      </c>
      <c r="AF32" s="85"/>
    </row>
    <row r="33" spans="1:32" s="23" customFormat="1" ht="31.5" x14ac:dyDescent="0.25">
      <c r="A33" s="21" t="s">
        <v>30</v>
      </c>
      <c r="B33" s="17">
        <f t="shared" ref="B33:B34" si="37">H33+J33+L33+N33+P33+R33+T33+V33+X33+Z33+AB33+AD33</f>
        <v>0</v>
      </c>
      <c r="C33" s="18">
        <f t="shared" ref="C33:C34" si="38">H33</f>
        <v>0</v>
      </c>
      <c r="D33" s="18">
        <f t="shared" ref="D33:D34" si="39">E33</f>
        <v>0</v>
      </c>
      <c r="E33" s="18">
        <f t="shared" ref="E33:E34" si="40">I33+K33+M33+O33+Q33+S33+U33+W33+Y33+AA33+AC33+AE33</f>
        <v>0</v>
      </c>
      <c r="F33" s="17">
        <f t="shared" si="36"/>
        <v>0</v>
      </c>
      <c r="G33" s="18">
        <f t="shared" si="31"/>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c r="Z33" s="24">
        <v>0</v>
      </c>
      <c r="AA33" s="24">
        <v>0</v>
      </c>
      <c r="AB33" s="24">
        <v>0</v>
      </c>
      <c r="AC33" s="24">
        <v>0</v>
      </c>
      <c r="AD33" s="24">
        <v>0</v>
      </c>
      <c r="AE33" s="24">
        <v>0</v>
      </c>
      <c r="AF33" s="85"/>
    </row>
    <row r="34" spans="1:32" s="23" customFormat="1" ht="15.75" x14ac:dyDescent="0.25">
      <c r="A34" s="20" t="s">
        <v>31</v>
      </c>
      <c r="B34" s="17">
        <f t="shared" si="37"/>
        <v>0</v>
      </c>
      <c r="C34" s="18">
        <f t="shared" si="38"/>
        <v>0</v>
      </c>
      <c r="D34" s="18">
        <f t="shared" si="39"/>
        <v>0</v>
      </c>
      <c r="E34" s="18">
        <f t="shared" si="40"/>
        <v>0</v>
      </c>
      <c r="F34" s="17">
        <f t="shared" ref="F33:F34" si="41">IFERROR(E34/B34*100,0)</f>
        <v>0</v>
      </c>
      <c r="G34" s="18">
        <f t="shared" ref="G33:G34" si="42">IFERROR(E34/C34*100,0)</f>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86"/>
    </row>
    <row r="35" spans="1:32" s="23" customFormat="1" ht="15.75" x14ac:dyDescent="0.25">
      <c r="A35" s="65" t="s">
        <v>39</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7"/>
      <c r="AF35" s="33"/>
    </row>
    <row r="36" spans="1:32" s="23" customFormat="1" ht="15.75" x14ac:dyDescent="0.25">
      <c r="A36" s="20" t="s">
        <v>26</v>
      </c>
      <c r="B36" s="17">
        <f t="shared" ref="B36" si="43">B37+B38+B41+B39</f>
        <v>12504.51</v>
      </c>
      <c r="C36" s="17">
        <f>C37+C38+C41+C39</f>
        <v>0</v>
      </c>
      <c r="D36" s="17">
        <f t="shared" ref="D36:E36" si="44">D37+D38+D41+D39</f>
        <v>0</v>
      </c>
      <c r="E36" s="17">
        <f t="shared" si="44"/>
        <v>0</v>
      </c>
      <c r="F36" s="17">
        <f t="shared" ref="F36:F38" si="45">IFERROR(E36/B36*100,0)</f>
        <v>0</v>
      </c>
      <c r="G36" s="17">
        <f t="shared" ref="G36:G41" si="46">IFERROR(E36/C36*100,0)</f>
        <v>0</v>
      </c>
      <c r="H36" s="19">
        <f t="shared" ref="H36:I36" si="47">H37+H38+H41+H39</f>
        <v>0</v>
      </c>
      <c r="I36" s="19">
        <f t="shared" si="47"/>
        <v>0</v>
      </c>
      <c r="J36" s="19">
        <f>J37+J38+J41+J39</f>
        <v>0</v>
      </c>
      <c r="K36" s="19">
        <f>K37+K38+K41+K39</f>
        <v>0</v>
      </c>
      <c r="L36" s="19">
        <f t="shared" ref="L36" si="48">L37+L38+L41+L39</f>
        <v>576.30999999999995</v>
      </c>
      <c r="M36" s="19">
        <f>M37+M38+M41+M39</f>
        <v>0</v>
      </c>
      <c r="N36" s="19">
        <f t="shared" ref="N36:AE36" si="49">N37+N38+N41+N39</f>
        <v>0</v>
      </c>
      <c r="O36" s="19">
        <f t="shared" si="49"/>
        <v>0</v>
      </c>
      <c r="P36" s="19">
        <f t="shared" si="49"/>
        <v>0</v>
      </c>
      <c r="Q36" s="19">
        <f t="shared" si="49"/>
        <v>0</v>
      </c>
      <c r="R36" s="19">
        <f t="shared" si="49"/>
        <v>0</v>
      </c>
      <c r="S36" s="19">
        <f t="shared" si="49"/>
        <v>0</v>
      </c>
      <c r="T36" s="19">
        <f t="shared" si="49"/>
        <v>0</v>
      </c>
      <c r="U36" s="19">
        <f t="shared" si="49"/>
        <v>0</v>
      </c>
      <c r="V36" s="19">
        <f t="shared" si="49"/>
        <v>0</v>
      </c>
      <c r="W36" s="19">
        <f t="shared" si="49"/>
        <v>0</v>
      </c>
      <c r="X36" s="19">
        <f t="shared" si="49"/>
        <v>0</v>
      </c>
      <c r="Y36" s="19">
        <f t="shared" si="49"/>
        <v>0</v>
      </c>
      <c r="Z36" s="19">
        <f t="shared" si="49"/>
        <v>0</v>
      </c>
      <c r="AA36" s="19">
        <f t="shared" si="49"/>
        <v>0</v>
      </c>
      <c r="AB36" s="19">
        <f t="shared" si="49"/>
        <v>11928.2</v>
      </c>
      <c r="AC36" s="19">
        <f t="shared" si="49"/>
        <v>0</v>
      </c>
      <c r="AD36" s="19">
        <f t="shared" si="49"/>
        <v>0</v>
      </c>
      <c r="AE36" s="19">
        <f t="shared" si="49"/>
        <v>0</v>
      </c>
      <c r="AF36" s="33"/>
    </row>
    <row r="37" spans="1:32" s="23" customFormat="1" ht="15.75" x14ac:dyDescent="0.25">
      <c r="A37" s="16" t="s">
        <v>38</v>
      </c>
      <c r="B37" s="17">
        <f t="shared" ref="B37:B38" si="50">H37+J37+L37+N37+P37+R37+T37+V37+X37+Z37+AB37+AD37</f>
        <v>0</v>
      </c>
      <c r="C37" s="18">
        <f t="shared" ref="C37:C38" si="51">H37</f>
        <v>0</v>
      </c>
      <c r="D37" s="18">
        <f t="shared" ref="D37:D38" si="52">E37</f>
        <v>0</v>
      </c>
      <c r="E37" s="18">
        <f t="shared" ref="E37:E38" si="53">I37+K37+M37+O37+Q37+S37+U37+W37+Y37+AA37+AC37+AE37</f>
        <v>0</v>
      </c>
      <c r="F37" s="17">
        <f t="shared" si="45"/>
        <v>0</v>
      </c>
      <c r="G37" s="18">
        <f t="shared" si="46"/>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c r="AB37" s="24">
        <v>0</v>
      </c>
      <c r="AC37" s="24">
        <v>0</v>
      </c>
      <c r="AD37" s="24">
        <v>0</v>
      </c>
      <c r="AE37" s="24">
        <v>0</v>
      </c>
      <c r="AF37" s="33"/>
    </row>
    <row r="38" spans="1:32" s="23" customFormat="1" ht="15.75" x14ac:dyDescent="0.25">
      <c r="A38" s="20" t="s">
        <v>28</v>
      </c>
      <c r="B38" s="17">
        <f t="shared" si="50"/>
        <v>0</v>
      </c>
      <c r="C38" s="18">
        <f t="shared" si="51"/>
        <v>0</v>
      </c>
      <c r="D38" s="18">
        <f t="shared" si="52"/>
        <v>0</v>
      </c>
      <c r="E38" s="18">
        <f t="shared" si="53"/>
        <v>0</v>
      </c>
      <c r="F38" s="17">
        <f t="shared" si="45"/>
        <v>0</v>
      </c>
      <c r="G38" s="18">
        <f t="shared" si="46"/>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c r="AB38" s="24">
        <v>0</v>
      </c>
      <c r="AC38" s="24">
        <v>0</v>
      </c>
      <c r="AD38" s="24">
        <v>0</v>
      </c>
      <c r="AE38" s="24">
        <v>0</v>
      </c>
      <c r="AF38" s="33"/>
    </row>
    <row r="39" spans="1:32" s="26" customFormat="1" ht="24.75" customHeight="1" x14ac:dyDescent="0.25">
      <c r="A39" s="25" t="s">
        <v>29</v>
      </c>
      <c r="B39" s="29">
        <f>H39+J39+L39+N39+P39+R39+T39+V39+X39+Z39+AB39+AD39</f>
        <v>12504.51</v>
      </c>
      <c r="C39" s="18">
        <f t="shared" ref="C39" si="54">H39</f>
        <v>0</v>
      </c>
      <c r="D39" s="18">
        <f t="shared" ref="D39" si="55">E39</f>
        <v>0</v>
      </c>
      <c r="E39" s="18">
        <f t="shared" ref="E39" si="56">I39+K39+M39+O39+Q39+S39+U39+W39+Y39+AA39+AC39+AE39</f>
        <v>0</v>
      </c>
      <c r="F39" s="17">
        <f t="shared" ref="F39" si="57">IFERROR(E39/B39*100,0)</f>
        <v>0</v>
      </c>
      <c r="G39" s="18">
        <f t="shared" si="46"/>
        <v>0</v>
      </c>
      <c r="H39" s="24">
        <v>0</v>
      </c>
      <c r="I39" s="24">
        <v>0</v>
      </c>
      <c r="J39" s="24">
        <v>0</v>
      </c>
      <c r="K39" s="24">
        <v>0</v>
      </c>
      <c r="L39" s="31">
        <v>576.30999999999995</v>
      </c>
      <c r="M39" s="24">
        <v>0</v>
      </c>
      <c r="N39" s="24">
        <v>0</v>
      </c>
      <c r="O39" s="24">
        <v>0</v>
      </c>
      <c r="P39" s="24">
        <v>0</v>
      </c>
      <c r="Q39" s="24">
        <v>0</v>
      </c>
      <c r="R39" s="24">
        <v>0</v>
      </c>
      <c r="S39" s="24">
        <v>0</v>
      </c>
      <c r="T39" s="24">
        <v>0</v>
      </c>
      <c r="U39" s="24">
        <v>0</v>
      </c>
      <c r="V39" s="24">
        <v>0</v>
      </c>
      <c r="W39" s="24">
        <v>0</v>
      </c>
      <c r="X39" s="24">
        <v>0</v>
      </c>
      <c r="Y39" s="24">
        <v>0</v>
      </c>
      <c r="Z39" s="24">
        <v>0</v>
      </c>
      <c r="AA39" s="24">
        <v>0</v>
      </c>
      <c r="AB39" s="31">
        <v>11928.2</v>
      </c>
      <c r="AC39" s="24">
        <v>0</v>
      </c>
      <c r="AD39" s="24">
        <v>0</v>
      </c>
      <c r="AE39" s="24">
        <v>0</v>
      </c>
      <c r="AF39" s="34"/>
    </row>
    <row r="40" spans="1:32" s="23" customFormat="1" ht="31.5" x14ac:dyDescent="0.25">
      <c r="A40" s="21" t="s">
        <v>30</v>
      </c>
      <c r="B40" s="17">
        <f t="shared" ref="B40:B41" si="58">H40+J40+L40+N40+P40+R40+T40+V40+X40+Z40+AB40+AD40</f>
        <v>0</v>
      </c>
      <c r="C40" s="18">
        <f t="shared" ref="C40:C41" si="59">H40</f>
        <v>0</v>
      </c>
      <c r="D40" s="18">
        <f t="shared" ref="D40:D41" si="60">E40</f>
        <v>0</v>
      </c>
      <c r="E40" s="18">
        <f t="shared" ref="E40:E41" si="61">I40+K40+M40+O40+Q40+S40+U40+W40+Y40+AA40+AC40+AE40</f>
        <v>0</v>
      </c>
      <c r="F40" s="17">
        <f t="shared" ref="F40:F41" si="62">IFERROR(E40/B40*100,0)</f>
        <v>0</v>
      </c>
      <c r="G40" s="18">
        <f t="shared" si="46"/>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c r="AB40" s="24">
        <v>0</v>
      </c>
      <c r="AC40" s="24">
        <v>0</v>
      </c>
      <c r="AD40" s="24">
        <v>0</v>
      </c>
      <c r="AE40" s="24">
        <v>0</v>
      </c>
      <c r="AF40" s="33"/>
    </row>
    <row r="41" spans="1:32" s="23" customFormat="1" ht="15.75" x14ac:dyDescent="0.25">
      <c r="A41" s="20" t="s">
        <v>31</v>
      </c>
      <c r="B41" s="17">
        <f t="shared" si="58"/>
        <v>0</v>
      </c>
      <c r="C41" s="18">
        <f t="shared" si="59"/>
        <v>0</v>
      </c>
      <c r="D41" s="18">
        <f t="shared" si="60"/>
        <v>0</v>
      </c>
      <c r="E41" s="18">
        <f t="shared" si="61"/>
        <v>0</v>
      </c>
      <c r="F41" s="17">
        <f t="shared" si="62"/>
        <v>0</v>
      </c>
      <c r="G41" s="18">
        <f t="shared" si="46"/>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33"/>
    </row>
    <row r="42" spans="1:32" s="23" customFormat="1" ht="15.75" x14ac:dyDescent="0.25">
      <c r="A42" s="65" t="s">
        <v>40</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7"/>
      <c r="AF42" s="33"/>
    </row>
    <row r="43" spans="1:32" s="23" customFormat="1" ht="15.75" x14ac:dyDescent="0.25">
      <c r="A43" s="14" t="s">
        <v>41</v>
      </c>
      <c r="B43" s="15">
        <f>B45+B46+B44+B48</f>
        <v>53509.31</v>
      </c>
      <c r="C43" s="15">
        <f t="shared" ref="C43:AE43" si="63">C45+C46+C44+C48</f>
        <v>5142.3099999999995</v>
      </c>
      <c r="D43" s="15">
        <f t="shared" si="63"/>
        <v>3726.31</v>
      </c>
      <c r="E43" s="15">
        <f t="shared" si="63"/>
        <v>3726.31</v>
      </c>
      <c r="F43" s="15">
        <f>E43/B43*100</f>
        <v>6.9638535798723629</v>
      </c>
      <c r="G43" s="15">
        <f>E43/C43*100</f>
        <v>72.463737114254101</v>
      </c>
      <c r="H43" s="15">
        <f t="shared" si="63"/>
        <v>5142.3099999999995</v>
      </c>
      <c r="I43" s="15">
        <f t="shared" si="63"/>
        <v>3726.31</v>
      </c>
      <c r="J43" s="15">
        <f t="shared" si="63"/>
        <v>5472.92</v>
      </c>
      <c r="K43" s="15">
        <f t="shared" si="63"/>
        <v>0</v>
      </c>
      <c r="L43" s="15">
        <f>L45+L46+L44+L48</f>
        <v>4731.79</v>
      </c>
      <c r="M43" s="15">
        <f t="shared" si="63"/>
        <v>0</v>
      </c>
      <c r="N43" s="15">
        <f t="shared" si="63"/>
        <v>3977.92</v>
      </c>
      <c r="O43" s="15">
        <f t="shared" si="63"/>
        <v>0</v>
      </c>
      <c r="P43" s="15">
        <f t="shared" si="63"/>
        <v>2981.2799999999997</v>
      </c>
      <c r="Q43" s="15">
        <f t="shared" si="63"/>
        <v>0</v>
      </c>
      <c r="R43" s="15">
        <f t="shared" si="63"/>
        <v>2527.65</v>
      </c>
      <c r="S43" s="15">
        <f t="shared" si="63"/>
        <v>0</v>
      </c>
      <c r="T43" s="15">
        <f t="shared" si="63"/>
        <v>3132.16</v>
      </c>
      <c r="U43" s="15">
        <f t="shared" si="63"/>
        <v>0</v>
      </c>
      <c r="V43" s="15">
        <f t="shared" si="63"/>
        <v>4103.8100000000004</v>
      </c>
      <c r="W43" s="15">
        <f t="shared" si="63"/>
        <v>0</v>
      </c>
      <c r="X43" s="15">
        <f t="shared" si="63"/>
        <v>4851.67</v>
      </c>
      <c r="Y43" s="15">
        <f t="shared" si="63"/>
        <v>0</v>
      </c>
      <c r="Z43" s="15">
        <f t="shared" si="63"/>
        <v>6810.2</v>
      </c>
      <c r="AA43" s="15">
        <f t="shared" si="63"/>
        <v>0</v>
      </c>
      <c r="AB43" s="15">
        <f t="shared" si="63"/>
        <v>4842.46</v>
      </c>
      <c r="AC43" s="15">
        <f t="shared" si="63"/>
        <v>0</v>
      </c>
      <c r="AD43" s="15">
        <f t="shared" si="63"/>
        <v>4935.1400000000003</v>
      </c>
      <c r="AE43" s="15">
        <f t="shared" si="63"/>
        <v>0</v>
      </c>
      <c r="AF43" s="57"/>
    </row>
    <row r="44" spans="1:32" s="23" customFormat="1" ht="15.75" x14ac:dyDescent="0.25">
      <c r="A44" s="16" t="s">
        <v>27</v>
      </c>
      <c r="B44" s="18">
        <f t="shared" ref="B44:C48" si="64">B51+B58</f>
        <v>0</v>
      </c>
      <c r="C44" s="18">
        <f t="shared" si="64"/>
        <v>0</v>
      </c>
      <c r="D44" s="18">
        <f t="shared" ref="D44:D45" si="65">E44</f>
        <v>0</v>
      </c>
      <c r="E44" s="18">
        <f t="shared" ref="E44:E45" si="66">I44+K44+M44+O44+Q44+S44+U44+W44+Y44+AA44+AC44+AE44</f>
        <v>0</v>
      </c>
      <c r="F44" s="17">
        <f t="shared" ref="F44:F45" si="67">IFERROR(E44/B44*100,0)</f>
        <v>0</v>
      </c>
      <c r="G44" s="17">
        <f t="shared" ref="G44:G45" si="68">IFERROR(E44/C44*100,0)</f>
        <v>0</v>
      </c>
      <c r="H44" s="24">
        <f t="shared" ref="H44:AE48" si="69">H51+H58</f>
        <v>0</v>
      </c>
      <c r="I44" s="24">
        <f t="shared" si="69"/>
        <v>0</v>
      </c>
      <c r="J44" s="24">
        <f t="shared" si="69"/>
        <v>0</v>
      </c>
      <c r="K44" s="24">
        <f t="shared" si="69"/>
        <v>0</v>
      </c>
      <c r="L44" s="24">
        <f t="shared" si="69"/>
        <v>0</v>
      </c>
      <c r="M44" s="24">
        <f t="shared" si="69"/>
        <v>0</v>
      </c>
      <c r="N44" s="24">
        <f t="shared" si="69"/>
        <v>0</v>
      </c>
      <c r="O44" s="24">
        <f t="shared" si="69"/>
        <v>0</v>
      </c>
      <c r="P44" s="24">
        <f t="shared" si="69"/>
        <v>0</v>
      </c>
      <c r="Q44" s="24">
        <f t="shared" si="69"/>
        <v>0</v>
      </c>
      <c r="R44" s="24">
        <f t="shared" si="69"/>
        <v>0</v>
      </c>
      <c r="S44" s="24">
        <f t="shared" si="69"/>
        <v>0</v>
      </c>
      <c r="T44" s="24">
        <f t="shared" si="69"/>
        <v>0</v>
      </c>
      <c r="U44" s="24">
        <f t="shared" si="69"/>
        <v>0</v>
      </c>
      <c r="V44" s="24">
        <f t="shared" si="69"/>
        <v>0</v>
      </c>
      <c r="W44" s="24">
        <f t="shared" si="69"/>
        <v>0</v>
      </c>
      <c r="X44" s="24">
        <f t="shared" si="69"/>
        <v>0</v>
      </c>
      <c r="Y44" s="24">
        <f t="shared" si="69"/>
        <v>0</v>
      </c>
      <c r="Z44" s="24">
        <f t="shared" si="69"/>
        <v>0</v>
      </c>
      <c r="AA44" s="24">
        <f t="shared" si="69"/>
        <v>0</v>
      </c>
      <c r="AB44" s="24">
        <f t="shared" si="69"/>
        <v>0</v>
      </c>
      <c r="AC44" s="24">
        <f t="shared" si="69"/>
        <v>0</v>
      </c>
      <c r="AD44" s="24">
        <f t="shared" si="69"/>
        <v>0</v>
      </c>
      <c r="AE44" s="24">
        <f t="shared" si="69"/>
        <v>0</v>
      </c>
      <c r="AF44" s="87"/>
    </row>
    <row r="45" spans="1:32" s="23" customFormat="1" ht="15.75" x14ac:dyDescent="0.25">
      <c r="A45" s="20" t="s">
        <v>28</v>
      </c>
      <c r="B45" s="18">
        <f t="shared" si="64"/>
        <v>0</v>
      </c>
      <c r="C45" s="18">
        <f t="shared" si="64"/>
        <v>0</v>
      </c>
      <c r="D45" s="18">
        <f t="shared" si="65"/>
        <v>0</v>
      </c>
      <c r="E45" s="18">
        <f t="shared" si="66"/>
        <v>0</v>
      </c>
      <c r="F45" s="17">
        <f t="shared" si="67"/>
        <v>0</v>
      </c>
      <c r="G45" s="17">
        <f t="shared" si="68"/>
        <v>0</v>
      </c>
      <c r="H45" s="24">
        <f t="shared" si="69"/>
        <v>0</v>
      </c>
      <c r="I45" s="24">
        <f t="shared" si="69"/>
        <v>0</v>
      </c>
      <c r="J45" s="24">
        <f t="shared" si="69"/>
        <v>0</v>
      </c>
      <c r="K45" s="24">
        <f t="shared" si="69"/>
        <v>0</v>
      </c>
      <c r="L45" s="24">
        <f t="shared" si="69"/>
        <v>0</v>
      </c>
      <c r="M45" s="24">
        <f t="shared" si="69"/>
        <v>0</v>
      </c>
      <c r="N45" s="24">
        <f t="shared" si="69"/>
        <v>0</v>
      </c>
      <c r="O45" s="24">
        <f t="shared" si="69"/>
        <v>0</v>
      </c>
      <c r="P45" s="24">
        <f t="shared" si="69"/>
        <v>0</v>
      </c>
      <c r="Q45" s="24">
        <f t="shared" si="69"/>
        <v>0</v>
      </c>
      <c r="R45" s="24">
        <f t="shared" si="69"/>
        <v>0</v>
      </c>
      <c r="S45" s="24">
        <f t="shared" si="69"/>
        <v>0</v>
      </c>
      <c r="T45" s="24">
        <f t="shared" si="69"/>
        <v>0</v>
      </c>
      <c r="U45" s="24">
        <f t="shared" si="69"/>
        <v>0</v>
      </c>
      <c r="V45" s="24">
        <f t="shared" si="69"/>
        <v>0</v>
      </c>
      <c r="W45" s="24">
        <f t="shared" si="69"/>
        <v>0</v>
      </c>
      <c r="X45" s="24">
        <f t="shared" si="69"/>
        <v>0</v>
      </c>
      <c r="Y45" s="24">
        <f t="shared" si="69"/>
        <v>0</v>
      </c>
      <c r="Z45" s="24">
        <f t="shared" si="69"/>
        <v>0</v>
      </c>
      <c r="AA45" s="24">
        <f t="shared" si="69"/>
        <v>0</v>
      </c>
      <c r="AB45" s="24">
        <f t="shared" si="69"/>
        <v>0</v>
      </c>
      <c r="AC45" s="24">
        <f t="shared" si="69"/>
        <v>0</v>
      </c>
      <c r="AD45" s="24">
        <f t="shared" si="69"/>
        <v>0</v>
      </c>
      <c r="AE45" s="24">
        <f t="shared" si="69"/>
        <v>0</v>
      </c>
      <c r="AF45" s="87"/>
    </row>
    <row r="46" spans="1:32" s="23" customFormat="1" ht="15.75" x14ac:dyDescent="0.25">
      <c r="A46" s="20" t="s">
        <v>29</v>
      </c>
      <c r="B46" s="18">
        <f t="shared" si="64"/>
        <v>53509.31</v>
      </c>
      <c r="C46" s="18">
        <f t="shared" si="64"/>
        <v>5142.3099999999995</v>
      </c>
      <c r="D46" s="18">
        <f>E46</f>
        <v>3726.31</v>
      </c>
      <c r="E46" s="18">
        <f>I46+K46+M46+O46+Q46+S46+U46+W46+Y46+AA46+AC46+AE46</f>
        <v>3726.31</v>
      </c>
      <c r="F46" s="17">
        <f>IFERROR(E46/B46*100,0)</f>
        <v>6.9638535798723629</v>
      </c>
      <c r="G46" s="17">
        <f>IFERROR(E46/C46*100,0)</f>
        <v>72.463737114254101</v>
      </c>
      <c r="H46" s="24">
        <f t="shared" si="69"/>
        <v>5142.3099999999995</v>
      </c>
      <c r="I46" s="24">
        <f t="shared" si="69"/>
        <v>3726.31</v>
      </c>
      <c r="J46" s="24">
        <f t="shared" si="69"/>
        <v>5472.92</v>
      </c>
      <c r="K46" s="24">
        <f t="shared" si="69"/>
        <v>0</v>
      </c>
      <c r="L46" s="24">
        <f t="shared" si="69"/>
        <v>4731.79</v>
      </c>
      <c r="M46" s="24">
        <f t="shared" si="69"/>
        <v>0</v>
      </c>
      <c r="N46" s="24">
        <f t="shared" si="69"/>
        <v>3977.92</v>
      </c>
      <c r="O46" s="24">
        <f t="shared" si="69"/>
        <v>0</v>
      </c>
      <c r="P46" s="24">
        <f t="shared" si="69"/>
        <v>2981.2799999999997</v>
      </c>
      <c r="Q46" s="24">
        <f t="shared" si="69"/>
        <v>0</v>
      </c>
      <c r="R46" s="24">
        <f t="shared" si="69"/>
        <v>2527.65</v>
      </c>
      <c r="S46" s="24">
        <f t="shared" si="69"/>
        <v>0</v>
      </c>
      <c r="T46" s="24">
        <f t="shared" si="69"/>
        <v>3132.16</v>
      </c>
      <c r="U46" s="24">
        <f t="shared" si="69"/>
        <v>0</v>
      </c>
      <c r="V46" s="24">
        <f t="shared" si="69"/>
        <v>4103.8100000000004</v>
      </c>
      <c r="W46" s="24">
        <f t="shared" si="69"/>
        <v>0</v>
      </c>
      <c r="X46" s="24">
        <f t="shared" si="69"/>
        <v>4851.67</v>
      </c>
      <c r="Y46" s="24">
        <f t="shared" si="69"/>
        <v>0</v>
      </c>
      <c r="Z46" s="24">
        <f t="shared" si="69"/>
        <v>6810.2</v>
      </c>
      <c r="AA46" s="24">
        <f t="shared" si="69"/>
        <v>0</v>
      </c>
      <c r="AB46" s="24">
        <f t="shared" si="69"/>
        <v>4842.46</v>
      </c>
      <c r="AC46" s="24">
        <f t="shared" si="69"/>
        <v>0</v>
      </c>
      <c r="AD46" s="24">
        <f t="shared" si="69"/>
        <v>4935.1400000000003</v>
      </c>
      <c r="AE46" s="24">
        <f t="shared" si="69"/>
        <v>0</v>
      </c>
      <c r="AF46" s="87"/>
    </row>
    <row r="47" spans="1:32" s="23" customFormat="1" ht="31.5" x14ac:dyDescent="0.25">
      <c r="A47" s="21" t="s">
        <v>30</v>
      </c>
      <c r="B47" s="18">
        <f t="shared" si="64"/>
        <v>0</v>
      </c>
      <c r="C47" s="18">
        <f t="shared" si="64"/>
        <v>0</v>
      </c>
      <c r="D47" s="18">
        <f t="shared" ref="D47:D48" si="70">E47</f>
        <v>0</v>
      </c>
      <c r="E47" s="18">
        <f t="shared" ref="E47:E48" si="71">I47+K47+M47+O47+Q47+S47+U47+W47+Y47+AA47+AC47+AE47</f>
        <v>0</v>
      </c>
      <c r="F47" s="17">
        <f t="shared" ref="F47:F48" si="72">IFERROR(E47/B47*100,0)</f>
        <v>0</v>
      </c>
      <c r="G47" s="17">
        <f t="shared" ref="G47:G48" si="73">IFERROR(E47/C47*100,0)</f>
        <v>0</v>
      </c>
      <c r="H47" s="24">
        <f t="shared" si="69"/>
        <v>0</v>
      </c>
      <c r="I47" s="24">
        <f t="shared" si="69"/>
        <v>0</v>
      </c>
      <c r="J47" s="24">
        <f t="shared" si="69"/>
        <v>0</v>
      </c>
      <c r="K47" s="24">
        <f t="shared" si="69"/>
        <v>0</v>
      </c>
      <c r="L47" s="24">
        <f t="shared" si="69"/>
        <v>0</v>
      </c>
      <c r="M47" s="24">
        <f t="shared" si="69"/>
        <v>0</v>
      </c>
      <c r="N47" s="24">
        <f t="shared" si="69"/>
        <v>0</v>
      </c>
      <c r="O47" s="24">
        <f t="shared" si="69"/>
        <v>0</v>
      </c>
      <c r="P47" s="24">
        <f t="shared" si="69"/>
        <v>0</v>
      </c>
      <c r="Q47" s="24">
        <f t="shared" si="69"/>
        <v>0</v>
      </c>
      <c r="R47" s="24">
        <f t="shared" si="69"/>
        <v>0</v>
      </c>
      <c r="S47" s="24">
        <f t="shared" si="69"/>
        <v>0</v>
      </c>
      <c r="T47" s="24">
        <f t="shared" si="69"/>
        <v>0</v>
      </c>
      <c r="U47" s="24">
        <f t="shared" si="69"/>
        <v>0</v>
      </c>
      <c r="V47" s="24">
        <f t="shared" si="69"/>
        <v>0</v>
      </c>
      <c r="W47" s="24">
        <f t="shared" si="69"/>
        <v>0</v>
      </c>
      <c r="X47" s="24">
        <f t="shared" si="69"/>
        <v>0</v>
      </c>
      <c r="Y47" s="24">
        <f t="shared" si="69"/>
        <v>0</v>
      </c>
      <c r="Z47" s="24">
        <f t="shared" si="69"/>
        <v>0</v>
      </c>
      <c r="AA47" s="24">
        <f t="shared" si="69"/>
        <v>0</v>
      </c>
      <c r="AB47" s="24">
        <f t="shared" si="69"/>
        <v>0</v>
      </c>
      <c r="AC47" s="24">
        <f t="shared" si="69"/>
        <v>0</v>
      </c>
      <c r="AD47" s="24">
        <f t="shared" si="69"/>
        <v>0</v>
      </c>
      <c r="AE47" s="24">
        <f t="shared" si="69"/>
        <v>0</v>
      </c>
      <c r="AF47" s="87"/>
    </row>
    <row r="48" spans="1:32" s="23" customFormat="1" ht="15.75" x14ac:dyDescent="0.25">
      <c r="A48" s="20" t="s">
        <v>31</v>
      </c>
      <c r="B48" s="18">
        <f t="shared" si="64"/>
        <v>0</v>
      </c>
      <c r="C48" s="18">
        <f t="shared" si="64"/>
        <v>0</v>
      </c>
      <c r="D48" s="18">
        <f t="shared" si="70"/>
        <v>0</v>
      </c>
      <c r="E48" s="18">
        <f t="shared" si="71"/>
        <v>0</v>
      </c>
      <c r="F48" s="17">
        <f t="shared" si="72"/>
        <v>0</v>
      </c>
      <c r="G48" s="17">
        <f t="shared" si="73"/>
        <v>0</v>
      </c>
      <c r="H48" s="24">
        <f t="shared" si="69"/>
        <v>0</v>
      </c>
      <c r="I48" s="24">
        <f t="shared" si="69"/>
        <v>0</v>
      </c>
      <c r="J48" s="24">
        <f t="shared" si="69"/>
        <v>0</v>
      </c>
      <c r="K48" s="24">
        <f t="shared" si="69"/>
        <v>0</v>
      </c>
      <c r="L48" s="24">
        <f t="shared" si="69"/>
        <v>0</v>
      </c>
      <c r="M48" s="24">
        <f t="shared" si="69"/>
        <v>0</v>
      </c>
      <c r="N48" s="24">
        <f t="shared" si="69"/>
        <v>0</v>
      </c>
      <c r="O48" s="24">
        <f t="shared" si="69"/>
        <v>0</v>
      </c>
      <c r="P48" s="24">
        <f t="shared" si="69"/>
        <v>0</v>
      </c>
      <c r="Q48" s="24">
        <f t="shared" si="69"/>
        <v>0</v>
      </c>
      <c r="R48" s="24">
        <f t="shared" si="69"/>
        <v>0</v>
      </c>
      <c r="S48" s="24">
        <f t="shared" si="69"/>
        <v>0</v>
      </c>
      <c r="T48" s="24">
        <f t="shared" si="69"/>
        <v>0</v>
      </c>
      <c r="U48" s="24">
        <f t="shared" si="69"/>
        <v>0</v>
      </c>
      <c r="V48" s="24">
        <f t="shared" si="69"/>
        <v>0</v>
      </c>
      <c r="W48" s="24">
        <f t="shared" si="69"/>
        <v>0</v>
      </c>
      <c r="X48" s="24">
        <f t="shared" si="69"/>
        <v>0</v>
      </c>
      <c r="Y48" s="24">
        <f t="shared" si="69"/>
        <v>0</v>
      </c>
      <c r="Z48" s="24">
        <f t="shared" si="69"/>
        <v>0</v>
      </c>
      <c r="AA48" s="24">
        <f t="shared" si="69"/>
        <v>0</v>
      </c>
      <c r="AB48" s="24">
        <f t="shared" si="69"/>
        <v>0</v>
      </c>
      <c r="AC48" s="24">
        <f t="shared" si="69"/>
        <v>0</v>
      </c>
      <c r="AD48" s="24">
        <f t="shared" si="69"/>
        <v>0</v>
      </c>
      <c r="AE48" s="24">
        <f t="shared" si="69"/>
        <v>0</v>
      </c>
      <c r="AF48" s="87"/>
    </row>
    <row r="49" spans="1:32" s="23" customFormat="1" ht="15.75" x14ac:dyDescent="0.25">
      <c r="A49" s="65" t="s">
        <v>42</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7"/>
      <c r="AF49" s="35"/>
    </row>
    <row r="50" spans="1:32" s="23" customFormat="1" ht="15.75" x14ac:dyDescent="0.25">
      <c r="A50" s="20" t="s">
        <v>41</v>
      </c>
      <c r="B50" s="19">
        <f t="shared" ref="B50:AE50" si="74">B52+B53+B51+B55</f>
        <v>8644.3100000000013</v>
      </c>
      <c r="C50" s="19">
        <f>C52+C53+C51+C55</f>
        <v>1391.87</v>
      </c>
      <c r="D50" s="19">
        <f t="shared" si="74"/>
        <v>0</v>
      </c>
      <c r="E50" s="19">
        <f t="shared" si="74"/>
        <v>0</v>
      </c>
      <c r="F50" s="17">
        <f t="shared" ref="F50:F52" si="75">IFERROR(E50/B50*100,0)</f>
        <v>0</v>
      </c>
      <c r="G50" s="17">
        <f t="shared" ref="G50:G52" si="76">IFERROR(E50/C50*100,0)</f>
        <v>0</v>
      </c>
      <c r="H50" s="19">
        <f>H52+H53+H51+H55</f>
        <v>1391.87</v>
      </c>
      <c r="I50" s="19">
        <f t="shared" si="74"/>
        <v>0</v>
      </c>
      <c r="J50" s="19">
        <f t="shared" si="74"/>
        <v>1136.68</v>
      </c>
      <c r="K50" s="19">
        <f t="shared" si="74"/>
        <v>0</v>
      </c>
      <c r="L50" s="19">
        <f t="shared" si="74"/>
        <v>817.05</v>
      </c>
      <c r="M50" s="19">
        <f t="shared" si="74"/>
        <v>0</v>
      </c>
      <c r="N50" s="19">
        <f t="shared" si="74"/>
        <v>509.07</v>
      </c>
      <c r="O50" s="19">
        <f t="shared" si="74"/>
        <v>0</v>
      </c>
      <c r="P50" s="19">
        <f t="shared" si="74"/>
        <v>14.54</v>
      </c>
      <c r="Q50" s="19">
        <f t="shared" si="74"/>
        <v>0</v>
      </c>
      <c r="R50" s="19">
        <f t="shared" si="74"/>
        <v>109.61</v>
      </c>
      <c r="S50" s="19">
        <f t="shared" si="74"/>
        <v>0</v>
      </c>
      <c r="T50" s="19">
        <f t="shared" si="74"/>
        <v>706.92</v>
      </c>
      <c r="U50" s="19">
        <f t="shared" si="74"/>
        <v>0</v>
      </c>
      <c r="V50" s="19">
        <f t="shared" si="74"/>
        <v>1073.97</v>
      </c>
      <c r="W50" s="19">
        <f t="shared" si="74"/>
        <v>0</v>
      </c>
      <c r="X50" s="19">
        <f t="shared" si="74"/>
        <v>1386.93</v>
      </c>
      <c r="Y50" s="19">
        <f t="shared" si="74"/>
        <v>0</v>
      </c>
      <c r="Z50" s="19">
        <f t="shared" si="74"/>
        <v>1379.96</v>
      </c>
      <c r="AA50" s="19">
        <f t="shared" si="74"/>
        <v>0</v>
      </c>
      <c r="AB50" s="19">
        <f t="shared" si="74"/>
        <v>117.71</v>
      </c>
      <c r="AC50" s="19">
        <f t="shared" si="74"/>
        <v>0</v>
      </c>
      <c r="AD50" s="19">
        <f t="shared" si="74"/>
        <v>0</v>
      </c>
      <c r="AE50" s="19">
        <f t="shared" si="74"/>
        <v>0</v>
      </c>
      <c r="AF50" s="88" t="s">
        <v>43</v>
      </c>
    </row>
    <row r="51" spans="1:32" s="23" customFormat="1" ht="15.75" x14ac:dyDescent="0.25">
      <c r="A51" s="16" t="s">
        <v>27</v>
      </c>
      <c r="B51" s="17">
        <f>H51+J51+L51+N51+P51+R51+T51+V51+X51+Z51+AB51+AD51</f>
        <v>0</v>
      </c>
      <c r="C51" s="17">
        <f t="shared" ref="C51:C52" si="77">H51</f>
        <v>0</v>
      </c>
      <c r="D51" s="17">
        <f t="shared" ref="D51:D52" si="78">E51</f>
        <v>0</v>
      </c>
      <c r="E51" s="17">
        <f t="shared" ref="E51:E55" si="79">I51+K51+M51+O51+Q51+S51+U51+W51+Y51+AA51+AC51+AE51</f>
        <v>0</v>
      </c>
      <c r="F51" s="17">
        <f t="shared" si="75"/>
        <v>0</v>
      </c>
      <c r="G51" s="17">
        <f t="shared" si="76"/>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c r="AB51" s="24">
        <v>0</v>
      </c>
      <c r="AC51" s="24">
        <v>0</v>
      </c>
      <c r="AD51" s="24">
        <v>0</v>
      </c>
      <c r="AE51" s="24">
        <v>0</v>
      </c>
      <c r="AF51" s="88"/>
    </row>
    <row r="52" spans="1:32" s="23" customFormat="1" ht="15.75" x14ac:dyDescent="0.25">
      <c r="A52" s="20" t="s">
        <v>28</v>
      </c>
      <c r="B52" s="17">
        <f>H52+J52+L52+N52+P52+R52+T52+V52+X52+Z52+AB52+AD52</f>
        <v>0</v>
      </c>
      <c r="C52" s="17">
        <f t="shared" si="77"/>
        <v>0</v>
      </c>
      <c r="D52" s="17">
        <f t="shared" si="78"/>
        <v>0</v>
      </c>
      <c r="E52" s="17">
        <f t="shared" si="79"/>
        <v>0</v>
      </c>
      <c r="F52" s="17">
        <f t="shared" si="75"/>
        <v>0</v>
      </c>
      <c r="G52" s="17">
        <f t="shared" si="76"/>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c r="AB52" s="24">
        <v>0</v>
      </c>
      <c r="AC52" s="24">
        <v>0</v>
      </c>
      <c r="AD52" s="24">
        <v>0</v>
      </c>
      <c r="AE52" s="24">
        <v>0</v>
      </c>
      <c r="AF52" s="88"/>
    </row>
    <row r="53" spans="1:32" s="36" customFormat="1" ht="15.75" x14ac:dyDescent="0.25">
      <c r="A53" s="25" t="s">
        <v>29</v>
      </c>
      <c r="B53" s="29">
        <f>H53+J53+L53+N53+P53+R53+T53+V53+X53+Z53+AB53+AD53</f>
        <v>8644.3100000000013</v>
      </c>
      <c r="C53" s="30">
        <f>H53</f>
        <v>1391.87</v>
      </c>
      <c r="D53" s="17">
        <f t="shared" ref="D53" si="80">E53</f>
        <v>0</v>
      </c>
      <c r="E53" s="17">
        <f t="shared" ref="E53" si="81">I53+K53+M53+O53+Q53+S53+U53+W53+Y53+AA53+AC53+AE53</f>
        <v>0</v>
      </c>
      <c r="F53" s="17">
        <f t="shared" ref="F53" si="82">IFERROR(E53/B53*100,0)</f>
        <v>0</v>
      </c>
      <c r="G53" s="17">
        <f t="shared" ref="G53" si="83">IFERROR(E53/C53*100,0)</f>
        <v>0</v>
      </c>
      <c r="H53" s="31">
        <v>1391.87</v>
      </c>
      <c r="I53" s="24">
        <v>0</v>
      </c>
      <c r="J53" s="31">
        <v>1136.68</v>
      </c>
      <c r="K53" s="24">
        <v>0</v>
      </c>
      <c r="L53" s="31">
        <v>817.05</v>
      </c>
      <c r="M53" s="24">
        <v>0</v>
      </c>
      <c r="N53" s="31">
        <v>509.07</v>
      </c>
      <c r="O53" s="24">
        <v>0</v>
      </c>
      <c r="P53" s="31">
        <v>14.54</v>
      </c>
      <c r="Q53" s="24">
        <v>0</v>
      </c>
      <c r="R53" s="31">
        <v>109.61</v>
      </c>
      <c r="S53" s="24">
        <v>0</v>
      </c>
      <c r="T53" s="31">
        <v>706.92</v>
      </c>
      <c r="U53" s="24">
        <v>0</v>
      </c>
      <c r="V53" s="31">
        <v>1073.97</v>
      </c>
      <c r="W53" s="24">
        <v>0</v>
      </c>
      <c r="X53" s="31">
        <v>1386.93</v>
      </c>
      <c r="Y53" s="24">
        <v>0</v>
      </c>
      <c r="Z53" s="31">
        <v>1379.96</v>
      </c>
      <c r="AA53" s="24">
        <v>0</v>
      </c>
      <c r="AB53" s="31">
        <v>117.71</v>
      </c>
      <c r="AC53" s="24">
        <v>0</v>
      </c>
      <c r="AD53" s="24">
        <v>0</v>
      </c>
      <c r="AE53" s="24">
        <v>0</v>
      </c>
      <c r="AF53" s="88"/>
    </row>
    <row r="54" spans="1:32" s="23" customFormat="1" ht="31.5" x14ac:dyDescent="0.25">
      <c r="A54" s="21" t="s">
        <v>30</v>
      </c>
      <c r="B54" s="17">
        <f>H54+J54+L54+N54+P54+R54+T54+V54+X54+Z54+AB54+AD54</f>
        <v>0</v>
      </c>
      <c r="C54" s="17">
        <f t="shared" ref="C54:C55" si="84">H54</f>
        <v>0</v>
      </c>
      <c r="D54" s="17">
        <f t="shared" ref="D54:D55" si="85">E54</f>
        <v>0</v>
      </c>
      <c r="E54" s="17">
        <f t="shared" si="79"/>
        <v>0</v>
      </c>
      <c r="F54" s="17">
        <f t="shared" ref="F54:F55" si="86">IFERROR(E54/B54*100,0)</f>
        <v>0</v>
      </c>
      <c r="G54" s="17">
        <f t="shared" ref="G54:G55" si="87">IFERROR(E54/C54*100,0)</f>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88"/>
    </row>
    <row r="55" spans="1:32" s="23" customFormat="1" ht="15.75" x14ac:dyDescent="0.25">
      <c r="A55" s="20" t="s">
        <v>31</v>
      </c>
      <c r="B55" s="17">
        <f>H55+J55+L55+N55+P55+R55+T55+V55+X55+Z55+AB55+AD55</f>
        <v>0</v>
      </c>
      <c r="C55" s="17">
        <f t="shared" si="84"/>
        <v>0</v>
      </c>
      <c r="D55" s="17">
        <f t="shared" si="85"/>
        <v>0</v>
      </c>
      <c r="E55" s="17">
        <f t="shared" si="79"/>
        <v>0</v>
      </c>
      <c r="F55" s="17">
        <f t="shared" si="86"/>
        <v>0</v>
      </c>
      <c r="G55" s="17">
        <f t="shared" si="87"/>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c r="AB55" s="24">
        <v>0</v>
      </c>
      <c r="AC55" s="24">
        <v>0</v>
      </c>
      <c r="AD55" s="24">
        <v>0</v>
      </c>
      <c r="AE55" s="24">
        <v>0</v>
      </c>
      <c r="AF55" s="88"/>
    </row>
    <row r="56" spans="1:32" s="23" customFormat="1" ht="15.75" x14ac:dyDescent="0.25">
      <c r="A56" s="65" t="s">
        <v>44</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7"/>
      <c r="AF56" s="37"/>
    </row>
    <row r="57" spans="1:32" s="23" customFormat="1" ht="15.75" x14ac:dyDescent="0.25">
      <c r="A57" s="20" t="s">
        <v>41</v>
      </c>
      <c r="B57" s="19">
        <f t="shared" ref="B57" si="88">B59+B60+B58+B62</f>
        <v>44865</v>
      </c>
      <c r="C57" s="19">
        <f>C59+C60+C58+C62</f>
        <v>3750.44</v>
      </c>
      <c r="D57" s="19">
        <f t="shared" ref="D57" si="89">D59+D60+D58+D62</f>
        <v>3726.31</v>
      </c>
      <c r="E57" s="19">
        <f>E59+E60+E58+E62</f>
        <v>3726.31</v>
      </c>
      <c r="F57" s="17">
        <f t="shared" ref="F57:F59" si="90">IFERROR(E57/B57*100,0)</f>
        <v>8.3056057060069097</v>
      </c>
      <c r="G57" s="17">
        <f t="shared" ref="G57:G59" si="91">IFERROR(E57/C57*100,0)</f>
        <v>99.356608824564589</v>
      </c>
      <c r="H57" s="19">
        <f>H59+H60+H58+H62</f>
        <v>3750.44</v>
      </c>
      <c r="I57" s="19">
        <f t="shared" ref="I57:AE57" si="92">I59+I60+I58+I62</f>
        <v>3726.31</v>
      </c>
      <c r="J57" s="19">
        <f t="shared" si="92"/>
        <v>4336.24</v>
      </c>
      <c r="K57" s="19">
        <f t="shared" si="92"/>
        <v>0</v>
      </c>
      <c r="L57" s="19">
        <f t="shared" si="92"/>
        <v>3914.74</v>
      </c>
      <c r="M57" s="19">
        <f t="shared" si="92"/>
        <v>0</v>
      </c>
      <c r="N57" s="19">
        <f t="shared" si="92"/>
        <v>3468.85</v>
      </c>
      <c r="O57" s="19">
        <f t="shared" si="92"/>
        <v>0</v>
      </c>
      <c r="P57" s="19">
        <f t="shared" si="92"/>
        <v>2966.74</v>
      </c>
      <c r="Q57" s="19">
        <f t="shared" si="92"/>
        <v>0</v>
      </c>
      <c r="R57" s="19">
        <f t="shared" si="92"/>
        <v>2418.04</v>
      </c>
      <c r="S57" s="19">
        <f t="shared" si="92"/>
        <v>0</v>
      </c>
      <c r="T57" s="19">
        <f t="shared" si="92"/>
        <v>2425.2399999999998</v>
      </c>
      <c r="U57" s="19">
        <f t="shared" si="92"/>
        <v>0</v>
      </c>
      <c r="V57" s="19">
        <f t="shared" si="92"/>
        <v>3029.84</v>
      </c>
      <c r="W57" s="19">
        <f t="shared" si="92"/>
        <v>0</v>
      </c>
      <c r="X57" s="19">
        <f t="shared" si="92"/>
        <v>3464.74</v>
      </c>
      <c r="Y57" s="19">
        <f t="shared" si="92"/>
        <v>0</v>
      </c>
      <c r="Z57" s="19">
        <f t="shared" si="92"/>
        <v>5430.24</v>
      </c>
      <c r="AA57" s="19">
        <f t="shared" si="92"/>
        <v>0</v>
      </c>
      <c r="AB57" s="19">
        <f t="shared" si="92"/>
        <v>4724.75</v>
      </c>
      <c r="AC57" s="19">
        <f t="shared" si="92"/>
        <v>0</v>
      </c>
      <c r="AD57" s="19">
        <f t="shared" si="92"/>
        <v>4935.1400000000003</v>
      </c>
      <c r="AE57" s="19">
        <f t="shared" si="92"/>
        <v>0</v>
      </c>
      <c r="AF57" s="89" t="s">
        <v>45</v>
      </c>
    </row>
    <row r="58" spans="1:32" s="23" customFormat="1" ht="15.75" x14ac:dyDescent="0.25">
      <c r="A58" s="38" t="s">
        <v>27</v>
      </c>
      <c r="B58" s="18">
        <f>H58+J58+L58+N58+P58+R58+T58+V58+X58+Z58+AB58+AD58</f>
        <v>0</v>
      </c>
      <c r="C58" s="18">
        <f t="shared" ref="C58:C59" si="93">H58</f>
        <v>0</v>
      </c>
      <c r="D58" s="18">
        <f t="shared" ref="D58:D59" si="94">E58</f>
        <v>0</v>
      </c>
      <c r="E58" s="18">
        <f t="shared" ref="E58:E59" si="95">I58+K58+M58+O58+Q58+S58+U58+W58+Y58+AA58+AC58+AE58</f>
        <v>0</v>
      </c>
      <c r="F58" s="18">
        <f t="shared" si="90"/>
        <v>0</v>
      </c>
      <c r="G58" s="18">
        <f t="shared" si="91"/>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90"/>
    </row>
    <row r="59" spans="1:32" s="23" customFormat="1" ht="15.75" x14ac:dyDescent="0.25">
      <c r="A59" s="39" t="s">
        <v>28</v>
      </c>
      <c r="B59" s="18">
        <f>H59+J59+L59+N59+P59+R59+T59+V59+X59+Z59+AB59+AD59</f>
        <v>0</v>
      </c>
      <c r="C59" s="18">
        <f t="shared" si="93"/>
        <v>0</v>
      </c>
      <c r="D59" s="18">
        <f t="shared" si="94"/>
        <v>0</v>
      </c>
      <c r="E59" s="18">
        <f t="shared" si="95"/>
        <v>0</v>
      </c>
      <c r="F59" s="18">
        <f t="shared" si="90"/>
        <v>0</v>
      </c>
      <c r="G59" s="18">
        <f t="shared" si="91"/>
        <v>0</v>
      </c>
      <c r="H59" s="24">
        <v>0</v>
      </c>
      <c r="I59" s="24">
        <v>0</v>
      </c>
      <c r="J59" s="24">
        <v>0</v>
      </c>
      <c r="K59" s="24">
        <v>0</v>
      </c>
      <c r="L59" s="24">
        <v>0</v>
      </c>
      <c r="M59" s="24">
        <v>0</v>
      </c>
      <c r="N59" s="24">
        <v>0</v>
      </c>
      <c r="O59" s="24">
        <v>0</v>
      </c>
      <c r="P59" s="24">
        <v>0</v>
      </c>
      <c r="Q59" s="24">
        <v>0</v>
      </c>
      <c r="R59" s="24">
        <v>0</v>
      </c>
      <c r="S59" s="24">
        <v>0</v>
      </c>
      <c r="T59" s="24">
        <v>0</v>
      </c>
      <c r="U59" s="24">
        <v>0</v>
      </c>
      <c r="V59" s="24">
        <v>0</v>
      </c>
      <c r="W59" s="24">
        <v>0</v>
      </c>
      <c r="X59" s="24">
        <v>0</v>
      </c>
      <c r="Y59" s="24">
        <v>0</v>
      </c>
      <c r="Z59" s="24">
        <v>0</v>
      </c>
      <c r="AA59" s="24">
        <v>0</v>
      </c>
      <c r="AB59" s="24">
        <v>0</v>
      </c>
      <c r="AC59" s="24">
        <v>0</v>
      </c>
      <c r="AD59" s="24">
        <v>0</v>
      </c>
      <c r="AE59" s="24">
        <v>0</v>
      </c>
      <c r="AF59" s="90"/>
    </row>
    <row r="60" spans="1:32" s="36" customFormat="1" ht="15.75" x14ac:dyDescent="0.25">
      <c r="A60" s="25" t="s">
        <v>29</v>
      </c>
      <c r="B60" s="29">
        <f>H60+J60+L60+N60+P60+R60+T60+V60+X60+Z60+AB60+AD60</f>
        <v>44865</v>
      </c>
      <c r="C60" s="30">
        <f>H60</f>
        <v>3750.44</v>
      </c>
      <c r="D60" s="31">
        <f>E60</f>
        <v>3726.31</v>
      </c>
      <c r="E60" s="29">
        <f>I60+K60+M60+O60+Q60+S60+U60+W60+Y60+AA60+AC60+AE60</f>
        <v>3726.31</v>
      </c>
      <c r="F60" s="18">
        <f t="shared" ref="F60" si="96">IFERROR(E60/B60*100,0)</f>
        <v>8.3056057060069097</v>
      </c>
      <c r="G60" s="18">
        <f t="shared" ref="G60" si="97">IFERROR(E60/C60*100,0)</f>
        <v>99.356608824564589</v>
      </c>
      <c r="H60" s="31">
        <v>3750.44</v>
      </c>
      <c r="I60" s="31">
        <v>3726.31</v>
      </c>
      <c r="J60" s="31">
        <v>4336.24</v>
      </c>
      <c r="K60" s="31"/>
      <c r="L60" s="31">
        <v>3914.74</v>
      </c>
      <c r="M60" s="31"/>
      <c r="N60" s="31">
        <v>3468.85</v>
      </c>
      <c r="O60" s="31"/>
      <c r="P60" s="31">
        <v>2966.74</v>
      </c>
      <c r="Q60" s="31"/>
      <c r="R60" s="31">
        <v>2418.04</v>
      </c>
      <c r="S60" s="31"/>
      <c r="T60" s="31">
        <v>2425.2399999999998</v>
      </c>
      <c r="U60" s="31"/>
      <c r="V60" s="31">
        <v>3029.84</v>
      </c>
      <c r="W60" s="31"/>
      <c r="X60" s="31">
        <v>3464.74</v>
      </c>
      <c r="Y60" s="31"/>
      <c r="Z60" s="31">
        <v>5430.24</v>
      </c>
      <c r="AA60" s="31"/>
      <c r="AB60" s="31">
        <v>4724.75</v>
      </c>
      <c r="AC60" s="31"/>
      <c r="AD60" s="31">
        <v>4935.1400000000003</v>
      </c>
      <c r="AE60" s="40"/>
      <c r="AF60" s="90"/>
    </row>
    <row r="61" spans="1:32" s="23" customFormat="1" ht="31.5" x14ac:dyDescent="0.25">
      <c r="A61" s="21" t="s">
        <v>30</v>
      </c>
      <c r="B61" s="18">
        <f>H61+J61+L61+N61+P61+R61+T61+V61+X61+Z61+AB61+AD61</f>
        <v>0</v>
      </c>
      <c r="C61" s="18">
        <f t="shared" ref="C61:C62" si="98">H61</f>
        <v>0</v>
      </c>
      <c r="D61" s="18">
        <f>E61</f>
        <v>0</v>
      </c>
      <c r="E61" s="18">
        <f t="shared" ref="E61:E62" si="99">I61+K61+M61+O61+Q61+S61+U61+W61+Y61+AA61+AC61+AE61</f>
        <v>0</v>
      </c>
      <c r="F61" s="18">
        <f t="shared" ref="F61:F62" si="100">IFERROR(E61/B61*100,0)</f>
        <v>0</v>
      </c>
      <c r="G61" s="18">
        <f t="shared" ref="G61:G62" si="101">IFERROR(E61/C61*100,0)</f>
        <v>0</v>
      </c>
      <c r="H61" s="24">
        <v>0</v>
      </c>
      <c r="I61" s="24">
        <v>0</v>
      </c>
      <c r="J61" s="24">
        <v>0</v>
      </c>
      <c r="K61" s="24">
        <v>0</v>
      </c>
      <c r="L61" s="24">
        <v>0</v>
      </c>
      <c r="M61" s="24">
        <v>0</v>
      </c>
      <c r="N61" s="24">
        <v>0</v>
      </c>
      <c r="O61" s="24">
        <v>0</v>
      </c>
      <c r="P61" s="24">
        <v>0</v>
      </c>
      <c r="Q61" s="24">
        <v>0</v>
      </c>
      <c r="R61" s="24">
        <v>0</v>
      </c>
      <c r="S61" s="24">
        <v>0</v>
      </c>
      <c r="T61" s="24">
        <v>0</v>
      </c>
      <c r="U61" s="24">
        <v>0</v>
      </c>
      <c r="V61" s="24">
        <v>0</v>
      </c>
      <c r="W61" s="24">
        <v>0</v>
      </c>
      <c r="X61" s="24">
        <v>0</v>
      </c>
      <c r="Y61" s="24">
        <v>0</v>
      </c>
      <c r="Z61" s="24">
        <v>0</v>
      </c>
      <c r="AA61" s="24">
        <v>0</v>
      </c>
      <c r="AB61" s="24">
        <v>0</v>
      </c>
      <c r="AC61" s="24">
        <v>0</v>
      </c>
      <c r="AD61" s="24">
        <v>0</v>
      </c>
      <c r="AE61" s="24">
        <v>0</v>
      </c>
      <c r="AF61" s="90"/>
    </row>
    <row r="62" spans="1:32" s="23" customFormat="1" ht="15.75" x14ac:dyDescent="0.25">
      <c r="A62" s="39" t="s">
        <v>31</v>
      </c>
      <c r="B62" s="18">
        <f>H62+J62+L62+N62+P62+R62+T62+V62+X62+Z62+AB62+AD62</f>
        <v>0</v>
      </c>
      <c r="C62" s="18">
        <f t="shared" si="98"/>
        <v>0</v>
      </c>
      <c r="D62" s="18">
        <f t="shared" ref="D62" si="102">E62</f>
        <v>0</v>
      </c>
      <c r="E62" s="18">
        <f t="shared" si="99"/>
        <v>0</v>
      </c>
      <c r="F62" s="18">
        <f t="shared" si="100"/>
        <v>0</v>
      </c>
      <c r="G62" s="18">
        <f t="shared" si="101"/>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91"/>
    </row>
    <row r="63" spans="1:32" s="23" customFormat="1" ht="15.75" x14ac:dyDescent="0.25">
      <c r="A63" s="65" t="s">
        <v>46</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7"/>
      <c r="AF63" s="41"/>
    </row>
    <row r="64" spans="1:32" s="23" customFormat="1" ht="15.75" x14ac:dyDescent="0.25">
      <c r="A64" s="20" t="s">
        <v>41</v>
      </c>
      <c r="B64" s="19">
        <f t="shared" ref="B64:AE64" si="103">B66+B67+B65+B69</f>
        <v>6870.6</v>
      </c>
      <c r="C64" s="19">
        <f t="shared" si="103"/>
        <v>372.66</v>
      </c>
      <c r="D64" s="19">
        <f t="shared" si="103"/>
        <v>257.2</v>
      </c>
      <c r="E64" s="19">
        <f t="shared" si="103"/>
        <v>257.2</v>
      </c>
      <c r="F64" s="17">
        <f t="shared" ref="F64:F66" si="104">IFERROR(E64/B64*100,0)</f>
        <v>3.7434867406048964</v>
      </c>
      <c r="G64" s="17">
        <f t="shared" ref="G64:G66" si="105">IFERROR(E64/C64*100,0)</f>
        <v>69.017334836043574</v>
      </c>
      <c r="H64" s="19">
        <f t="shared" si="103"/>
        <v>372.66</v>
      </c>
      <c r="I64" s="19">
        <f t="shared" si="103"/>
        <v>257.2</v>
      </c>
      <c r="J64" s="19">
        <f t="shared" si="103"/>
        <v>481.29</v>
      </c>
      <c r="K64" s="19">
        <f t="shared" si="103"/>
        <v>0</v>
      </c>
      <c r="L64" s="19">
        <f t="shared" si="103"/>
        <v>424.53</v>
      </c>
      <c r="M64" s="19">
        <f t="shared" si="103"/>
        <v>0</v>
      </c>
      <c r="N64" s="19">
        <f t="shared" si="103"/>
        <v>493.11</v>
      </c>
      <c r="O64" s="19">
        <f t="shared" si="103"/>
        <v>0</v>
      </c>
      <c r="P64" s="19">
        <f t="shared" si="103"/>
        <v>474.94</v>
      </c>
      <c r="Q64" s="19">
        <f t="shared" si="103"/>
        <v>0</v>
      </c>
      <c r="R64" s="19">
        <f t="shared" si="103"/>
        <v>383.71</v>
      </c>
      <c r="S64" s="19">
        <f t="shared" si="103"/>
        <v>0</v>
      </c>
      <c r="T64" s="19">
        <f t="shared" si="103"/>
        <v>375.14</v>
      </c>
      <c r="U64" s="19">
        <f>U66+U67+U65+U69</f>
        <v>0</v>
      </c>
      <c r="V64" s="19">
        <f t="shared" si="103"/>
        <v>518.82000000000005</v>
      </c>
      <c r="W64" s="19">
        <f t="shared" si="103"/>
        <v>0</v>
      </c>
      <c r="X64" s="19">
        <f t="shared" si="103"/>
        <v>510.25</v>
      </c>
      <c r="Y64" s="19">
        <f t="shared" si="103"/>
        <v>0</v>
      </c>
      <c r="Z64" s="19">
        <f t="shared" si="103"/>
        <v>518.83000000000004</v>
      </c>
      <c r="AA64" s="19">
        <f t="shared" si="103"/>
        <v>0</v>
      </c>
      <c r="AB64" s="19">
        <f t="shared" si="103"/>
        <v>1685.82</v>
      </c>
      <c r="AC64" s="19">
        <f t="shared" si="103"/>
        <v>0</v>
      </c>
      <c r="AD64" s="19">
        <f t="shared" si="103"/>
        <v>631.5</v>
      </c>
      <c r="AE64" s="19">
        <f t="shared" si="103"/>
        <v>0</v>
      </c>
      <c r="AF64" s="92" t="s">
        <v>47</v>
      </c>
    </row>
    <row r="65" spans="1:32" s="23" customFormat="1" ht="15.75" x14ac:dyDescent="0.25">
      <c r="A65" s="16" t="s">
        <v>27</v>
      </c>
      <c r="B65" s="17">
        <f>H65+J65+L65+N65+P65+R65+T65+V65+X65+Z65+AB65+AD65</f>
        <v>0</v>
      </c>
      <c r="C65" s="18">
        <f t="shared" ref="C65:C66" si="106">H65</f>
        <v>0</v>
      </c>
      <c r="D65" s="18">
        <f t="shared" ref="D65:D66" si="107">E65</f>
        <v>0</v>
      </c>
      <c r="E65" s="18">
        <f t="shared" ref="E65:E69" si="108">I65+K65+M65+O65+Q65+S65+U65+W65+Y65+AA65+AC65+AE65</f>
        <v>0</v>
      </c>
      <c r="F65" s="17">
        <f t="shared" si="104"/>
        <v>0</v>
      </c>
      <c r="G65" s="17">
        <f t="shared" si="105"/>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93"/>
    </row>
    <row r="66" spans="1:32" s="23" customFormat="1" ht="15.75" x14ac:dyDescent="0.25">
      <c r="A66" s="20" t="s">
        <v>28</v>
      </c>
      <c r="B66" s="17">
        <f t="shared" ref="B66:B69" si="109">H66+J66+L66+N66+P66+R66+T66+V66+X66+Z66+AB66+AD66</f>
        <v>0</v>
      </c>
      <c r="C66" s="18">
        <f t="shared" si="106"/>
        <v>0</v>
      </c>
      <c r="D66" s="18">
        <f t="shared" si="107"/>
        <v>0</v>
      </c>
      <c r="E66" s="18">
        <f t="shared" si="108"/>
        <v>0</v>
      </c>
      <c r="F66" s="17">
        <f t="shared" si="104"/>
        <v>0</v>
      </c>
      <c r="G66" s="17">
        <f t="shared" si="105"/>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93"/>
    </row>
    <row r="67" spans="1:32" s="36" customFormat="1" ht="15.75" x14ac:dyDescent="0.25">
      <c r="A67" s="25" t="s">
        <v>29</v>
      </c>
      <c r="B67" s="29">
        <f>H67+J67+L67+N67+P67+R67+T67+V67+X67+Z67+AB67+AD67</f>
        <v>6870.6</v>
      </c>
      <c r="C67" s="30">
        <f>H67</f>
        <v>372.66</v>
      </c>
      <c r="D67" s="31">
        <f>E67</f>
        <v>257.2</v>
      </c>
      <c r="E67" s="29">
        <f t="shared" si="108"/>
        <v>257.2</v>
      </c>
      <c r="F67" s="17">
        <f t="shared" ref="F67" si="110">IFERROR(E67/B67*100,0)</f>
        <v>3.7434867406048964</v>
      </c>
      <c r="G67" s="17">
        <f t="shared" ref="G67" si="111">IFERROR(E67/C67*100,0)</f>
        <v>69.017334836043574</v>
      </c>
      <c r="H67" s="31">
        <v>372.66</v>
      </c>
      <c r="I67" s="31">
        <v>257.2</v>
      </c>
      <c r="J67" s="31">
        <v>481.29</v>
      </c>
      <c r="K67" s="31"/>
      <c r="L67" s="31">
        <v>424.53</v>
      </c>
      <c r="M67" s="31"/>
      <c r="N67" s="31">
        <v>493.11</v>
      </c>
      <c r="O67" s="31"/>
      <c r="P67" s="31">
        <v>474.94</v>
      </c>
      <c r="Q67" s="31"/>
      <c r="R67" s="31">
        <v>383.71</v>
      </c>
      <c r="S67" s="31"/>
      <c r="T67" s="31">
        <v>375.14</v>
      </c>
      <c r="U67" s="31"/>
      <c r="V67" s="31">
        <v>518.82000000000005</v>
      </c>
      <c r="W67" s="31"/>
      <c r="X67" s="31">
        <v>510.25</v>
      </c>
      <c r="Y67" s="31"/>
      <c r="Z67" s="31">
        <v>518.83000000000004</v>
      </c>
      <c r="AA67" s="31"/>
      <c r="AB67" s="31">
        <v>1685.82</v>
      </c>
      <c r="AC67" s="31"/>
      <c r="AD67" s="31">
        <v>631.5</v>
      </c>
      <c r="AE67" s="42"/>
      <c r="AF67" s="93"/>
    </row>
    <row r="68" spans="1:32" s="23" customFormat="1" ht="31.5" x14ac:dyDescent="0.25">
      <c r="A68" s="21" t="s">
        <v>30</v>
      </c>
      <c r="B68" s="17">
        <f t="shared" si="109"/>
        <v>0</v>
      </c>
      <c r="C68" s="18">
        <f t="shared" ref="C68:C69" si="112">H68</f>
        <v>0</v>
      </c>
      <c r="D68" s="18">
        <f t="shared" ref="D68:D69" si="113">E68</f>
        <v>0</v>
      </c>
      <c r="E68" s="18">
        <f t="shared" si="108"/>
        <v>0</v>
      </c>
      <c r="F68" s="17">
        <f t="shared" ref="F68:F69" si="114">IFERROR(E68/B68*100,0)</f>
        <v>0</v>
      </c>
      <c r="G68" s="17">
        <f t="shared" ref="G68:G69" si="115">IFERROR(E68/C68*100,0)</f>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93"/>
    </row>
    <row r="69" spans="1:32" s="23" customFormat="1" ht="15.75" x14ac:dyDescent="0.25">
      <c r="A69" s="20" t="s">
        <v>31</v>
      </c>
      <c r="B69" s="17">
        <f t="shared" si="109"/>
        <v>0</v>
      </c>
      <c r="C69" s="18">
        <f t="shared" si="112"/>
        <v>0</v>
      </c>
      <c r="D69" s="18">
        <f t="shared" si="113"/>
        <v>0</v>
      </c>
      <c r="E69" s="18">
        <f t="shared" si="108"/>
        <v>0</v>
      </c>
      <c r="F69" s="17">
        <f t="shared" si="114"/>
        <v>0</v>
      </c>
      <c r="G69" s="17">
        <f t="shared" si="115"/>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c r="AB69" s="24">
        <v>0</v>
      </c>
      <c r="AC69" s="24">
        <v>0</v>
      </c>
      <c r="AD69" s="24">
        <v>0</v>
      </c>
      <c r="AE69" s="24">
        <v>0</v>
      </c>
      <c r="AF69" s="94"/>
    </row>
    <row r="70" spans="1:32" s="23" customFormat="1" ht="15.75" x14ac:dyDescent="0.25">
      <c r="A70" s="95" t="s">
        <v>48</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7"/>
      <c r="AF70" s="43"/>
    </row>
    <row r="71" spans="1:32" s="23" customFormat="1" ht="15.75" x14ac:dyDescent="0.25">
      <c r="A71" s="20" t="s">
        <v>41</v>
      </c>
      <c r="B71" s="19">
        <f t="shared" ref="B71:AE71" si="116">B73+B74+B72+B76</f>
        <v>992.2</v>
      </c>
      <c r="C71" s="19">
        <f t="shared" si="116"/>
        <v>0</v>
      </c>
      <c r="D71" s="19">
        <f t="shared" si="116"/>
        <v>0</v>
      </c>
      <c r="E71" s="19">
        <f t="shared" si="116"/>
        <v>0</v>
      </c>
      <c r="F71" s="19">
        <f>IFERROR(E71/B71%,0)</f>
        <v>0</v>
      </c>
      <c r="G71" s="19">
        <f>IFERROR(E71/C71%,0)</f>
        <v>0</v>
      </c>
      <c r="H71" s="19">
        <f t="shared" si="116"/>
        <v>0</v>
      </c>
      <c r="I71" s="19">
        <f t="shared" si="116"/>
        <v>0</v>
      </c>
      <c r="J71" s="19">
        <f t="shared" si="116"/>
        <v>0</v>
      </c>
      <c r="K71" s="19">
        <f t="shared" si="116"/>
        <v>0</v>
      </c>
      <c r="L71" s="19">
        <f t="shared" si="116"/>
        <v>0</v>
      </c>
      <c r="M71" s="19">
        <f t="shared" si="116"/>
        <v>0</v>
      </c>
      <c r="N71" s="19">
        <f t="shared" si="116"/>
        <v>0</v>
      </c>
      <c r="O71" s="19">
        <f t="shared" si="116"/>
        <v>0</v>
      </c>
      <c r="P71" s="19">
        <f t="shared" si="116"/>
        <v>0</v>
      </c>
      <c r="Q71" s="19">
        <f t="shared" si="116"/>
        <v>0</v>
      </c>
      <c r="R71" s="19">
        <f t="shared" si="116"/>
        <v>0</v>
      </c>
      <c r="S71" s="19">
        <f t="shared" si="116"/>
        <v>0</v>
      </c>
      <c r="T71" s="19">
        <f t="shared" si="116"/>
        <v>0</v>
      </c>
      <c r="U71" s="19">
        <f t="shared" si="116"/>
        <v>0</v>
      </c>
      <c r="V71" s="19">
        <f t="shared" si="116"/>
        <v>0</v>
      </c>
      <c r="W71" s="19">
        <f t="shared" si="116"/>
        <v>0</v>
      </c>
      <c r="X71" s="19">
        <f t="shared" si="116"/>
        <v>0</v>
      </c>
      <c r="Y71" s="19">
        <f t="shared" si="116"/>
        <v>0</v>
      </c>
      <c r="Z71" s="19">
        <f t="shared" si="116"/>
        <v>992.2</v>
      </c>
      <c r="AA71" s="19">
        <f t="shared" si="116"/>
        <v>0</v>
      </c>
      <c r="AB71" s="19">
        <f t="shared" si="116"/>
        <v>0</v>
      </c>
      <c r="AC71" s="19">
        <f t="shared" si="116"/>
        <v>0</v>
      </c>
      <c r="AD71" s="19">
        <f t="shared" si="116"/>
        <v>0</v>
      </c>
      <c r="AE71" s="19">
        <f t="shared" si="116"/>
        <v>0</v>
      </c>
      <c r="AF71" s="76"/>
    </row>
    <row r="72" spans="1:32" s="23" customFormat="1" ht="15.75" x14ac:dyDescent="0.25">
      <c r="A72" s="16" t="s">
        <v>27</v>
      </c>
      <c r="B72" s="17">
        <f t="shared" ref="B72" si="117">H72+J72+L72+N72+P72+R72+T72+V72+X72+Z72+AB72+AD72</f>
        <v>0</v>
      </c>
      <c r="C72" s="17">
        <f t="shared" ref="C72:C76" si="118">H72</f>
        <v>0</v>
      </c>
      <c r="D72" s="17">
        <f t="shared" ref="D72:D76" si="119">E72</f>
        <v>0</v>
      </c>
      <c r="E72" s="17">
        <f t="shared" ref="E72:E76" si="120">I72+K72+M72+O72+Q72+S72+U72+W72+Y72+AA72+AC72+AE72</f>
        <v>0</v>
      </c>
      <c r="F72" s="44">
        <f t="shared" ref="F72:F76" si="121">IFERROR(E72/B72%,0)</f>
        <v>0</v>
      </c>
      <c r="G72" s="44">
        <f t="shared" ref="G72:G76" si="122">IFERROR(E72/C72%,0)</f>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c r="AB72" s="24">
        <v>0</v>
      </c>
      <c r="AC72" s="24">
        <v>0</v>
      </c>
      <c r="AD72" s="24">
        <v>0</v>
      </c>
      <c r="AE72" s="24">
        <v>0</v>
      </c>
      <c r="AF72" s="82"/>
    </row>
    <row r="73" spans="1:32" s="36" customFormat="1" ht="15.75" x14ac:dyDescent="0.25">
      <c r="A73" s="25" t="s">
        <v>28</v>
      </c>
      <c r="B73" s="29">
        <f>H73+J73+L73+N73+P73+R73+T73+V73+X73+Z73+AB73+AD73</f>
        <v>992.2</v>
      </c>
      <c r="C73" s="17">
        <f t="shared" si="118"/>
        <v>0</v>
      </c>
      <c r="D73" s="17">
        <f t="shared" si="119"/>
        <v>0</v>
      </c>
      <c r="E73" s="17">
        <f t="shared" si="120"/>
        <v>0</v>
      </c>
      <c r="F73" s="44">
        <f t="shared" si="121"/>
        <v>0</v>
      </c>
      <c r="G73" s="44">
        <f t="shared" si="122"/>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45">
        <v>992.2</v>
      </c>
      <c r="AA73" s="24">
        <v>0</v>
      </c>
      <c r="AB73" s="24">
        <v>0</v>
      </c>
      <c r="AC73" s="24">
        <v>0</v>
      </c>
      <c r="AD73" s="24">
        <v>0</v>
      </c>
      <c r="AE73" s="24">
        <v>0</v>
      </c>
      <c r="AF73" s="82"/>
    </row>
    <row r="74" spans="1:32" s="23" customFormat="1" ht="15.75" x14ac:dyDescent="0.25">
      <c r="A74" s="20" t="s">
        <v>29</v>
      </c>
      <c r="B74" s="17">
        <f>H74+J74+L74+N74+P74+R74+T74+V74+X74+Z74+AB74+AD74</f>
        <v>0</v>
      </c>
      <c r="C74" s="17">
        <f t="shared" si="118"/>
        <v>0</v>
      </c>
      <c r="D74" s="17">
        <f t="shared" si="119"/>
        <v>0</v>
      </c>
      <c r="E74" s="17">
        <f t="shared" si="120"/>
        <v>0</v>
      </c>
      <c r="F74" s="44">
        <f t="shared" si="121"/>
        <v>0</v>
      </c>
      <c r="G74" s="44">
        <f t="shared" si="122"/>
        <v>0</v>
      </c>
      <c r="H74" s="24">
        <v>0</v>
      </c>
      <c r="I74" s="24">
        <v>0</v>
      </c>
      <c r="J74" s="24">
        <v>0</v>
      </c>
      <c r="K74" s="24">
        <v>0</v>
      </c>
      <c r="L74" s="24">
        <v>0</v>
      </c>
      <c r="M74" s="24">
        <v>0</v>
      </c>
      <c r="N74" s="24">
        <v>0</v>
      </c>
      <c r="O74" s="24">
        <v>0</v>
      </c>
      <c r="P74" s="24">
        <v>0</v>
      </c>
      <c r="Q74" s="24">
        <v>0</v>
      </c>
      <c r="R74" s="24">
        <v>0</v>
      </c>
      <c r="S74" s="24">
        <v>0</v>
      </c>
      <c r="T74" s="24">
        <v>0</v>
      </c>
      <c r="U74" s="24">
        <v>0</v>
      </c>
      <c r="V74" s="24">
        <v>0</v>
      </c>
      <c r="W74" s="24">
        <v>0</v>
      </c>
      <c r="X74" s="24">
        <v>0</v>
      </c>
      <c r="Y74" s="24">
        <v>0</v>
      </c>
      <c r="Z74" s="24">
        <v>0</v>
      </c>
      <c r="AA74" s="24">
        <v>0</v>
      </c>
      <c r="AB74" s="24">
        <v>0</v>
      </c>
      <c r="AC74" s="24">
        <v>0</v>
      </c>
      <c r="AD74" s="24">
        <v>0</v>
      </c>
      <c r="AE74" s="24">
        <v>0</v>
      </c>
      <c r="AF74" s="82"/>
    </row>
    <row r="75" spans="1:32" s="23" customFormat="1" ht="31.5" x14ac:dyDescent="0.25">
      <c r="A75" s="21" t="s">
        <v>30</v>
      </c>
      <c r="B75" s="17">
        <f t="shared" ref="B75:B76" si="123">H75+J75+L75+N75+P75+R75+T75+V75+X75+Z75+AB75+AD75</f>
        <v>0</v>
      </c>
      <c r="C75" s="17">
        <f t="shared" si="118"/>
        <v>0</v>
      </c>
      <c r="D75" s="17">
        <f t="shared" si="119"/>
        <v>0</v>
      </c>
      <c r="E75" s="17">
        <f t="shared" si="120"/>
        <v>0</v>
      </c>
      <c r="F75" s="44">
        <f t="shared" si="121"/>
        <v>0</v>
      </c>
      <c r="G75" s="44">
        <f t="shared" si="122"/>
        <v>0</v>
      </c>
      <c r="H75" s="24">
        <v>0</v>
      </c>
      <c r="I75" s="24">
        <v>0</v>
      </c>
      <c r="J75" s="24">
        <v>0</v>
      </c>
      <c r="K75" s="24">
        <v>0</v>
      </c>
      <c r="L75" s="24">
        <v>0</v>
      </c>
      <c r="M75" s="24">
        <v>0</v>
      </c>
      <c r="N75" s="24">
        <v>0</v>
      </c>
      <c r="O75" s="24">
        <v>0</v>
      </c>
      <c r="P75" s="24">
        <v>0</v>
      </c>
      <c r="Q75" s="24">
        <v>0</v>
      </c>
      <c r="R75" s="24">
        <v>0</v>
      </c>
      <c r="S75" s="24">
        <v>0</v>
      </c>
      <c r="T75" s="24">
        <v>0</v>
      </c>
      <c r="U75" s="24">
        <v>0</v>
      </c>
      <c r="V75" s="24">
        <v>0</v>
      </c>
      <c r="W75" s="24">
        <v>0</v>
      </c>
      <c r="X75" s="24">
        <v>0</v>
      </c>
      <c r="Y75" s="24">
        <v>0</v>
      </c>
      <c r="Z75" s="24">
        <v>0</v>
      </c>
      <c r="AA75" s="24">
        <v>0</v>
      </c>
      <c r="AB75" s="24">
        <v>0</v>
      </c>
      <c r="AC75" s="24">
        <v>0</v>
      </c>
      <c r="AD75" s="24">
        <v>0</v>
      </c>
      <c r="AE75" s="24">
        <v>0</v>
      </c>
      <c r="AF75" s="82"/>
    </row>
    <row r="76" spans="1:32" s="23" customFormat="1" ht="15.75" x14ac:dyDescent="0.25">
      <c r="A76" s="20" t="s">
        <v>31</v>
      </c>
      <c r="B76" s="17">
        <f t="shared" si="123"/>
        <v>0</v>
      </c>
      <c r="C76" s="17">
        <f t="shared" si="118"/>
        <v>0</v>
      </c>
      <c r="D76" s="17">
        <f t="shared" si="119"/>
        <v>0</v>
      </c>
      <c r="E76" s="17">
        <f t="shared" si="120"/>
        <v>0</v>
      </c>
      <c r="F76" s="44">
        <f t="shared" si="121"/>
        <v>0</v>
      </c>
      <c r="G76" s="44">
        <f t="shared" si="122"/>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83"/>
    </row>
    <row r="77" spans="1:32" s="23" customFormat="1" ht="15.75" x14ac:dyDescent="0.25">
      <c r="A77" s="95" t="s">
        <v>49</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7"/>
      <c r="AF77" s="46"/>
    </row>
    <row r="78" spans="1:32" s="23" customFormat="1" ht="15.75" x14ac:dyDescent="0.25">
      <c r="A78" s="20" t="s">
        <v>41</v>
      </c>
      <c r="B78" s="19">
        <f t="shared" ref="B78:AE78" si="124">B80+B81+B79+B83</f>
        <v>8022.7</v>
      </c>
      <c r="C78" s="19">
        <f t="shared" si="124"/>
        <v>526.79999999999995</v>
      </c>
      <c r="D78" s="19">
        <f t="shared" si="124"/>
        <v>248.69</v>
      </c>
      <c r="E78" s="19">
        <f t="shared" si="124"/>
        <v>248.69</v>
      </c>
      <c r="F78" s="19">
        <f>IFERROR(E78/B78%,0)</f>
        <v>3.0998292345469727</v>
      </c>
      <c r="G78" s="19">
        <f>IFERROR(E78/C78%,0)</f>
        <v>47.207668944570997</v>
      </c>
      <c r="H78" s="19">
        <f>H80+H81+H79+H83</f>
        <v>526.79999999999995</v>
      </c>
      <c r="I78" s="19">
        <f t="shared" si="124"/>
        <v>248.69</v>
      </c>
      <c r="J78" s="19">
        <f t="shared" si="124"/>
        <v>956.85</v>
      </c>
      <c r="K78" s="19">
        <f t="shared" si="124"/>
        <v>0</v>
      </c>
      <c r="L78" s="19">
        <f t="shared" si="124"/>
        <v>956.86</v>
      </c>
      <c r="M78" s="19">
        <f t="shared" si="124"/>
        <v>0</v>
      </c>
      <c r="N78" s="19">
        <f t="shared" si="124"/>
        <v>956.75</v>
      </c>
      <c r="O78" s="19">
        <f t="shared" si="124"/>
        <v>0</v>
      </c>
      <c r="P78" s="19">
        <f t="shared" si="124"/>
        <v>576.45000000000005</v>
      </c>
      <c r="Q78" s="19">
        <f t="shared" si="124"/>
        <v>0</v>
      </c>
      <c r="R78" s="19">
        <f t="shared" si="124"/>
        <v>576.46</v>
      </c>
      <c r="S78" s="19">
        <f t="shared" si="124"/>
        <v>0</v>
      </c>
      <c r="T78" s="19">
        <f t="shared" si="124"/>
        <v>576.45000000000005</v>
      </c>
      <c r="U78" s="19">
        <f t="shared" si="124"/>
        <v>0</v>
      </c>
      <c r="V78" s="19">
        <f t="shared" si="124"/>
        <v>576.46</v>
      </c>
      <c r="W78" s="19">
        <f t="shared" si="124"/>
        <v>0</v>
      </c>
      <c r="X78" s="19">
        <f t="shared" si="124"/>
        <v>576.45000000000005</v>
      </c>
      <c r="Y78" s="19">
        <f t="shared" si="124"/>
        <v>0</v>
      </c>
      <c r="Z78" s="19">
        <f t="shared" si="124"/>
        <v>576.46</v>
      </c>
      <c r="AA78" s="19">
        <f t="shared" si="124"/>
        <v>0</v>
      </c>
      <c r="AB78" s="19">
        <f t="shared" si="124"/>
        <v>576.45000000000005</v>
      </c>
      <c r="AC78" s="19">
        <f t="shared" si="124"/>
        <v>0</v>
      </c>
      <c r="AD78" s="19">
        <f t="shared" si="124"/>
        <v>590.26</v>
      </c>
      <c r="AE78" s="19">
        <f t="shared" si="124"/>
        <v>0</v>
      </c>
      <c r="AF78" s="76" t="s">
        <v>50</v>
      </c>
    </row>
    <row r="79" spans="1:32" s="23" customFormat="1" ht="15.75" x14ac:dyDescent="0.25">
      <c r="A79" s="16" t="s">
        <v>27</v>
      </c>
      <c r="B79" s="17">
        <f t="shared" ref="B79" si="125">H79+J79+L79+N79+P79+R79+T79+V79+X79+Z79+AB79+AD79</f>
        <v>0</v>
      </c>
      <c r="C79" s="18">
        <f t="shared" ref="C79" si="126">H79</f>
        <v>0</v>
      </c>
      <c r="D79" s="18">
        <f t="shared" ref="D79" si="127">E79</f>
        <v>0</v>
      </c>
      <c r="E79" s="18">
        <f t="shared" ref="E79:E83" si="128">I79+K79+M79+O79+Q79+S79+U79+W79+Y79+AA79+AC79+AE79</f>
        <v>0</v>
      </c>
      <c r="F79" s="44">
        <f t="shared" ref="F79" si="129">IFERROR(E79/B79%,0)</f>
        <v>0</v>
      </c>
      <c r="G79" s="44">
        <f t="shared" ref="G79" si="130">IFERROR(E79/C79%,0)</f>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c r="AB79" s="24">
        <v>0</v>
      </c>
      <c r="AC79" s="24">
        <v>0</v>
      </c>
      <c r="AD79" s="24">
        <v>0</v>
      </c>
      <c r="AE79" s="24">
        <v>0</v>
      </c>
      <c r="AF79" s="77"/>
    </row>
    <row r="80" spans="1:32" s="36" customFormat="1" ht="15.75" x14ac:dyDescent="0.25">
      <c r="A80" s="25" t="s">
        <v>28</v>
      </c>
      <c r="B80" s="29">
        <f>H80+J80+L80+N80+P80+R80+T80+V80+X80+Z80+AB80+AD80</f>
        <v>595.29999999999995</v>
      </c>
      <c r="C80" s="31">
        <f>H80</f>
        <v>526.79999999999995</v>
      </c>
      <c r="D80" s="31">
        <f>E80</f>
        <v>248.69</v>
      </c>
      <c r="E80" s="29">
        <f t="shared" si="128"/>
        <v>248.69</v>
      </c>
      <c r="F80" s="44">
        <f t="shared" ref="F80:F82" si="131">IFERROR(E80/B80%,0)</f>
        <v>41.775575340164629</v>
      </c>
      <c r="G80" s="44">
        <f t="shared" ref="G80:G82" si="132">IFERROR(E80/C80%,0)</f>
        <v>47.207668944570997</v>
      </c>
      <c r="H80" s="31">
        <v>526.79999999999995</v>
      </c>
      <c r="I80" s="31">
        <v>248.69</v>
      </c>
      <c r="J80" s="31">
        <v>68.5</v>
      </c>
      <c r="K80" s="24">
        <v>0</v>
      </c>
      <c r="L80" s="45"/>
      <c r="M80" s="24">
        <v>0</v>
      </c>
      <c r="N80" s="45"/>
      <c r="O80" s="24">
        <v>0</v>
      </c>
      <c r="P80" s="45"/>
      <c r="Q80" s="24">
        <v>0</v>
      </c>
      <c r="R80" s="45"/>
      <c r="S80" s="24">
        <v>0</v>
      </c>
      <c r="T80" s="24">
        <v>0</v>
      </c>
      <c r="U80" s="24">
        <v>0</v>
      </c>
      <c r="V80" s="24">
        <v>0</v>
      </c>
      <c r="W80" s="24">
        <v>0</v>
      </c>
      <c r="X80" s="24">
        <v>0</v>
      </c>
      <c r="Y80" s="24">
        <v>0</v>
      </c>
      <c r="Z80" s="24">
        <v>0</v>
      </c>
      <c r="AA80" s="24">
        <v>0</v>
      </c>
      <c r="AB80" s="24">
        <v>0</v>
      </c>
      <c r="AC80" s="24">
        <v>0</v>
      </c>
      <c r="AD80" s="24">
        <v>0</v>
      </c>
      <c r="AE80" s="24">
        <v>0</v>
      </c>
      <c r="AF80" s="77"/>
    </row>
    <row r="81" spans="1:32" s="36" customFormat="1" ht="15.75" x14ac:dyDescent="0.25">
      <c r="A81" s="25" t="s">
        <v>29</v>
      </c>
      <c r="B81" s="29">
        <f>H81+J81+L81+N81+P81+R81+T81+V81+X81+Z81+AB81+AD81</f>
        <v>7427.4</v>
      </c>
      <c r="C81" s="31">
        <f>H81</f>
        <v>0</v>
      </c>
      <c r="D81" s="31">
        <f>E81</f>
        <v>0</v>
      </c>
      <c r="E81" s="29">
        <f t="shared" ref="E81" si="133">I81+K81+M81+O81+Q81+S81+U81+W81+Y81+AA81+AC81+AE81</f>
        <v>0</v>
      </c>
      <c r="F81" s="44">
        <f t="shared" si="131"/>
        <v>0</v>
      </c>
      <c r="G81" s="44">
        <f t="shared" si="132"/>
        <v>0</v>
      </c>
      <c r="H81" s="24">
        <v>0</v>
      </c>
      <c r="I81" s="24">
        <v>0</v>
      </c>
      <c r="J81" s="31">
        <v>888.35</v>
      </c>
      <c r="K81" s="24">
        <v>0</v>
      </c>
      <c r="L81" s="31">
        <v>956.86</v>
      </c>
      <c r="M81" s="24">
        <v>0</v>
      </c>
      <c r="N81" s="31">
        <v>956.75</v>
      </c>
      <c r="O81" s="24">
        <v>0</v>
      </c>
      <c r="P81" s="31">
        <v>576.45000000000005</v>
      </c>
      <c r="Q81" s="24">
        <v>0</v>
      </c>
      <c r="R81" s="31">
        <v>576.46</v>
      </c>
      <c r="S81" s="24">
        <v>0</v>
      </c>
      <c r="T81" s="31">
        <v>576.45000000000005</v>
      </c>
      <c r="U81" s="24">
        <v>0</v>
      </c>
      <c r="V81" s="31">
        <v>576.46</v>
      </c>
      <c r="W81" s="24">
        <v>0</v>
      </c>
      <c r="X81" s="31">
        <v>576.45000000000005</v>
      </c>
      <c r="Y81" s="24">
        <v>0</v>
      </c>
      <c r="Z81" s="31">
        <v>576.46</v>
      </c>
      <c r="AA81" s="24">
        <v>0</v>
      </c>
      <c r="AB81" s="31">
        <v>576.45000000000005</v>
      </c>
      <c r="AC81" s="24">
        <v>0</v>
      </c>
      <c r="AD81" s="31">
        <v>590.26</v>
      </c>
      <c r="AE81" s="24">
        <v>0</v>
      </c>
      <c r="AF81" s="77"/>
    </row>
    <row r="82" spans="1:32" s="23" customFormat="1" ht="31.5" x14ac:dyDescent="0.25">
      <c r="A82" s="21" t="s">
        <v>30</v>
      </c>
      <c r="B82" s="17">
        <f t="shared" ref="B82:B83" si="134">H82+J82+L82+N82+P82+R82+T82+V82+X82+Z82+AB82+AD82</f>
        <v>0</v>
      </c>
      <c r="C82" s="18">
        <f t="shared" ref="C82:C83" si="135">H82</f>
        <v>0</v>
      </c>
      <c r="D82" s="18">
        <f t="shared" ref="D82:D83" si="136">E82</f>
        <v>0</v>
      </c>
      <c r="E82" s="18">
        <f t="shared" si="128"/>
        <v>0</v>
      </c>
      <c r="F82" s="44">
        <f t="shared" si="131"/>
        <v>0</v>
      </c>
      <c r="G82" s="44">
        <f t="shared" si="132"/>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c r="AB82" s="24">
        <v>0</v>
      </c>
      <c r="AC82" s="24">
        <v>0</v>
      </c>
      <c r="AD82" s="24">
        <v>0</v>
      </c>
      <c r="AE82" s="24">
        <v>0</v>
      </c>
      <c r="AF82" s="77"/>
    </row>
    <row r="83" spans="1:32" s="23" customFormat="1" ht="15.75" x14ac:dyDescent="0.25">
      <c r="A83" s="20" t="s">
        <v>31</v>
      </c>
      <c r="B83" s="17">
        <f t="shared" si="134"/>
        <v>0</v>
      </c>
      <c r="C83" s="18">
        <f t="shared" si="135"/>
        <v>0</v>
      </c>
      <c r="D83" s="18">
        <f t="shared" si="136"/>
        <v>0</v>
      </c>
      <c r="E83" s="18">
        <f t="shared" si="128"/>
        <v>0</v>
      </c>
      <c r="F83" s="44">
        <f t="shared" ref="F82:F83" si="137">IFERROR(E83/B83%,0)</f>
        <v>0</v>
      </c>
      <c r="G83" s="44">
        <f t="shared" ref="G82:G83" si="138">IFERROR(E83/C83%,0)</f>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c r="AB83" s="24">
        <v>0</v>
      </c>
      <c r="AC83" s="24">
        <v>0</v>
      </c>
      <c r="AD83" s="24">
        <v>0</v>
      </c>
      <c r="AE83" s="24">
        <v>0</v>
      </c>
      <c r="AF83" s="78"/>
    </row>
    <row r="84" spans="1:32" s="23" customFormat="1" ht="15.75" x14ac:dyDescent="0.25">
      <c r="A84" s="95" t="s">
        <v>51</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7"/>
      <c r="AF84" s="27"/>
    </row>
    <row r="85" spans="1:32" s="23" customFormat="1" ht="15.75" x14ac:dyDescent="0.25">
      <c r="A85" s="20" t="s">
        <v>41</v>
      </c>
      <c r="B85" s="19">
        <f t="shared" ref="B85:AE85" si="139">B87+B88+B86+B90</f>
        <v>3592.4700000000003</v>
      </c>
      <c r="C85" s="19">
        <f t="shared" si="139"/>
        <v>0</v>
      </c>
      <c r="D85" s="19">
        <f t="shared" si="139"/>
        <v>0</v>
      </c>
      <c r="E85" s="19">
        <f t="shared" si="139"/>
        <v>0</v>
      </c>
      <c r="F85" s="19">
        <f>IFERROR(E85/B85%,0)</f>
        <v>0</v>
      </c>
      <c r="G85" s="19">
        <f>IFERROR(E85/C85%,0)</f>
        <v>0</v>
      </c>
      <c r="H85" s="19">
        <f t="shared" si="139"/>
        <v>0</v>
      </c>
      <c r="I85" s="19">
        <f t="shared" si="139"/>
        <v>0</v>
      </c>
      <c r="J85" s="19">
        <f t="shared" si="139"/>
        <v>2044.25</v>
      </c>
      <c r="K85" s="19">
        <f t="shared" si="139"/>
        <v>0</v>
      </c>
      <c r="L85" s="19">
        <f t="shared" si="139"/>
        <v>0</v>
      </c>
      <c r="M85" s="19">
        <f t="shared" si="139"/>
        <v>0</v>
      </c>
      <c r="N85" s="19">
        <f t="shared" si="139"/>
        <v>1548.22</v>
      </c>
      <c r="O85" s="19">
        <f t="shared" si="139"/>
        <v>0</v>
      </c>
      <c r="P85" s="19">
        <f t="shared" si="139"/>
        <v>0</v>
      </c>
      <c r="Q85" s="19">
        <f t="shared" si="139"/>
        <v>0</v>
      </c>
      <c r="R85" s="19">
        <f t="shared" si="139"/>
        <v>0</v>
      </c>
      <c r="S85" s="19">
        <f t="shared" si="139"/>
        <v>0</v>
      </c>
      <c r="T85" s="19">
        <f t="shared" si="139"/>
        <v>0</v>
      </c>
      <c r="U85" s="19">
        <f t="shared" si="139"/>
        <v>0</v>
      </c>
      <c r="V85" s="19">
        <f t="shared" si="139"/>
        <v>0</v>
      </c>
      <c r="W85" s="19">
        <f t="shared" si="139"/>
        <v>0</v>
      </c>
      <c r="X85" s="19">
        <f t="shared" si="139"/>
        <v>0</v>
      </c>
      <c r="Y85" s="19">
        <f t="shared" si="139"/>
        <v>0</v>
      </c>
      <c r="Z85" s="19">
        <f t="shared" si="139"/>
        <v>0</v>
      </c>
      <c r="AA85" s="19">
        <f t="shared" si="139"/>
        <v>0</v>
      </c>
      <c r="AB85" s="19">
        <f t="shared" si="139"/>
        <v>0</v>
      </c>
      <c r="AC85" s="19">
        <f t="shared" si="139"/>
        <v>0</v>
      </c>
      <c r="AD85" s="19">
        <f t="shared" si="139"/>
        <v>0</v>
      </c>
      <c r="AE85" s="19">
        <f t="shared" si="139"/>
        <v>0</v>
      </c>
      <c r="AF85" s="76"/>
    </row>
    <row r="86" spans="1:32" s="23" customFormat="1" ht="15.75" x14ac:dyDescent="0.25">
      <c r="A86" s="16" t="s">
        <v>27</v>
      </c>
      <c r="B86" s="17">
        <f t="shared" ref="B86:B87" si="140">H86+J86+L86+N86+P86+R86+T86+V86+X86+Z86+AB86+AD86</f>
        <v>0</v>
      </c>
      <c r="C86" s="17">
        <f t="shared" ref="C86:C90" si="141">H86</f>
        <v>0</v>
      </c>
      <c r="D86" s="17">
        <f t="shared" ref="D86:D90" si="142">E86</f>
        <v>0</v>
      </c>
      <c r="E86" s="17">
        <f t="shared" ref="E86:E90" si="143">I86+K86+M86+O86+Q86+S86+U86+W86+Y86+AA86+AC86+AE86</f>
        <v>0</v>
      </c>
      <c r="F86" s="44">
        <f t="shared" ref="F86:F90" si="144">IFERROR(E86/B86%,0)</f>
        <v>0</v>
      </c>
      <c r="G86" s="44">
        <f t="shared" ref="G86:G90" si="145">IFERROR(E86/C86%,0)</f>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c r="AB86" s="24">
        <v>0</v>
      </c>
      <c r="AC86" s="24">
        <v>0</v>
      </c>
      <c r="AD86" s="24">
        <v>0</v>
      </c>
      <c r="AE86" s="24">
        <v>0</v>
      </c>
      <c r="AF86" s="77"/>
    </row>
    <row r="87" spans="1:32" s="23" customFormat="1" ht="15.75" x14ac:dyDescent="0.25">
      <c r="A87" s="20" t="s">
        <v>28</v>
      </c>
      <c r="B87" s="17">
        <f t="shared" si="140"/>
        <v>0</v>
      </c>
      <c r="C87" s="17">
        <f t="shared" si="141"/>
        <v>0</v>
      </c>
      <c r="D87" s="17">
        <f t="shared" si="142"/>
        <v>0</v>
      </c>
      <c r="E87" s="17">
        <f t="shared" si="143"/>
        <v>0</v>
      </c>
      <c r="F87" s="44">
        <f t="shared" si="144"/>
        <v>0</v>
      </c>
      <c r="G87" s="44">
        <f t="shared" si="145"/>
        <v>0</v>
      </c>
      <c r="H87" s="24">
        <v>0</v>
      </c>
      <c r="I87" s="24">
        <v>0</v>
      </c>
      <c r="J87" s="24">
        <v>0</v>
      </c>
      <c r="K87" s="24">
        <v>0</v>
      </c>
      <c r="L87" s="24">
        <v>0</v>
      </c>
      <c r="M87" s="24">
        <v>0</v>
      </c>
      <c r="N87" s="24">
        <v>0</v>
      </c>
      <c r="O87" s="24">
        <v>0</v>
      </c>
      <c r="P87" s="24">
        <v>0</v>
      </c>
      <c r="Q87" s="24">
        <v>0</v>
      </c>
      <c r="R87" s="24">
        <v>0</v>
      </c>
      <c r="S87" s="24">
        <v>0</v>
      </c>
      <c r="T87" s="24">
        <v>0</v>
      </c>
      <c r="U87" s="24">
        <v>0</v>
      </c>
      <c r="V87" s="24">
        <v>0</v>
      </c>
      <c r="W87" s="24">
        <v>0</v>
      </c>
      <c r="X87" s="24">
        <v>0</v>
      </c>
      <c r="Y87" s="24">
        <v>0</v>
      </c>
      <c r="Z87" s="24">
        <v>0</v>
      </c>
      <c r="AA87" s="24">
        <v>0</v>
      </c>
      <c r="AB87" s="24">
        <v>0</v>
      </c>
      <c r="AC87" s="24">
        <v>0</v>
      </c>
      <c r="AD87" s="24">
        <v>0</v>
      </c>
      <c r="AE87" s="24">
        <v>0</v>
      </c>
      <c r="AF87" s="77"/>
    </row>
    <row r="88" spans="1:32" s="36" customFormat="1" ht="15.75" x14ac:dyDescent="0.25">
      <c r="A88" s="25" t="s">
        <v>29</v>
      </c>
      <c r="B88" s="29">
        <f>H88+J88+L88+N88+P88+R88+T88+V88+X88+Z88+AB88+AD88</f>
        <v>3592.4700000000003</v>
      </c>
      <c r="C88" s="17">
        <f t="shared" si="141"/>
        <v>0</v>
      </c>
      <c r="D88" s="17">
        <f t="shared" si="142"/>
        <v>0</v>
      </c>
      <c r="E88" s="17">
        <f t="shared" si="143"/>
        <v>0</v>
      </c>
      <c r="F88" s="44">
        <f t="shared" si="144"/>
        <v>0</v>
      </c>
      <c r="G88" s="44">
        <f t="shared" si="145"/>
        <v>0</v>
      </c>
      <c r="H88" s="24">
        <v>0</v>
      </c>
      <c r="I88" s="24">
        <v>0</v>
      </c>
      <c r="J88" s="31">
        <v>2044.25</v>
      </c>
      <c r="K88" s="24">
        <v>0</v>
      </c>
      <c r="L88" s="24">
        <v>0</v>
      </c>
      <c r="M88" s="24">
        <v>0</v>
      </c>
      <c r="N88" s="31">
        <v>1548.22</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77"/>
    </row>
    <row r="89" spans="1:32" s="23" customFormat="1" ht="31.5" x14ac:dyDescent="0.25">
      <c r="A89" s="21" t="s">
        <v>30</v>
      </c>
      <c r="B89" s="17">
        <f t="shared" ref="B89:B90" si="146">H89+J89+L89+N89+P89+R89+T89+V89+X89+Z89+AB89+AD89</f>
        <v>0</v>
      </c>
      <c r="C89" s="17">
        <f t="shared" si="141"/>
        <v>0</v>
      </c>
      <c r="D89" s="17">
        <f t="shared" si="142"/>
        <v>0</v>
      </c>
      <c r="E89" s="17">
        <f t="shared" si="143"/>
        <v>0</v>
      </c>
      <c r="F89" s="44">
        <f t="shared" si="144"/>
        <v>0</v>
      </c>
      <c r="G89" s="44">
        <f t="shared" si="145"/>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4">
        <v>0</v>
      </c>
      <c r="AA89" s="24">
        <v>0</v>
      </c>
      <c r="AB89" s="24">
        <v>0</v>
      </c>
      <c r="AC89" s="24">
        <v>0</v>
      </c>
      <c r="AD89" s="24">
        <v>0</v>
      </c>
      <c r="AE89" s="24">
        <v>0</v>
      </c>
      <c r="AF89" s="77"/>
    </row>
    <row r="90" spans="1:32" s="23" customFormat="1" ht="15.75" x14ac:dyDescent="0.25">
      <c r="A90" s="20" t="s">
        <v>31</v>
      </c>
      <c r="B90" s="17">
        <f t="shared" si="146"/>
        <v>0</v>
      </c>
      <c r="C90" s="17">
        <f t="shared" si="141"/>
        <v>0</v>
      </c>
      <c r="D90" s="17">
        <f t="shared" si="142"/>
        <v>0</v>
      </c>
      <c r="E90" s="17">
        <f t="shared" si="143"/>
        <v>0</v>
      </c>
      <c r="F90" s="44">
        <f t="shared" si="144"/>
        <v>0</v>
      </c>
      <c r="G90" s="44">
        <f t="shared" si="145"/>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0</v>
      </c>
      <c r="AA90" s="24">
        <v>0</v>
      </c>
      <c r="AB90" s="24">
        <v>0</v>
      </c>
      <c r="AC90" s="24">
        <v>0</v>
      </c>
      <c r="AD90" s="24">
        <v>0</v>
      </c>
      <c r="AE90" s="24">
        <v>0</v>
      </c>
      <c r="AF90" s="78"/>
    </row>
    <row r="91" spans="1:32" s="23" customFormat="1" ht="15.75" x14ac:dyDescent="0.25">
      <c r="A91" s="95" t="s">
        <v>52</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7"/>
      <c r="AF91" s="47"/>
    </row>
    <row r="92" spans="1:32" s="23" customFormat="1" ht="15.75" x14ac:dyDescent="0.25">
      <c r="A92" s="48" t="s">
        <v>53</v>
      </c>
      <c r="B92" s="17">
        <f>B93+B94+B95+B96+B97</f>
        <v>6871.9</v>
      </c>
      <c r="C92" s="17">
        <f>C93+C94+C95+C96+C97</f>
        <v>0</v>
      </c>
      <c r="D92" s="17">
        <f>D93+D94+D95+D96+D97</f>
        <v>0</v>
      </c>
      <c r="E92" s="17">
        <f>E93+E94+E95+E96+E97</f>
        <v>0</v>
      </c>
      <c r="F92" s="19">
        <f>IFERROR(E92/B92%,0)</f>
        <v>0</v>
      </c>
      <c r="G92" s="19">
        <f>IFERROR(E92/C92%,0)</f>
        <v>0</v>
      </c>
      <c r="H92" s="49">
        <f>H95</f>
        <v>0</v>
      </c>
      <c r="I92" s="49">
        <f t="shared" ref="I92:AE92" si="147">I95</f>
        <v>0</v>
      </c>
      <c r="J92" s="49">
        <f t="shared" si="147"/>
        <v>0</v>
      </c>
      <c r="K92" s="49">
        <f t="shared" si="147"/>
        <v>0</v>
      </c>
      <c r="L92" s="49">
        <f t="shared" si="147"/>
        <v>0</v>
      </c>
      <c r="M92" s="49">
        <f t="shared" si="147"/>
        <v>0</v>
      </c>
      <c r="N92" s="49">
        <f t="shared" si="147"/>
        <v>0</v>
      </c>
      <c r="O92" s="49">
        <f t="shared" si="147"/>
        <v>0</v>
      </c>
      <c r="P92" s="49">
        <f t="shared" si="147"/>
        <v>0</v>
      </c>
      <c r="Q92" s="49">
        <f t="shared" si="147"/>
        <v>0</v>
      </c>
      <c r="R92" s="49">
        <f t="shared" si="147"/>
        <v>0</v>
      </c>
      <c r="S92" s="49">
        <f t="shared" si="147"/>
        <v>0</v>
      </c>
      <c r="T92" s="49">
        <f t="shared" si="147"/>
        <v>0</v>
      </c>
      <c r="U92" s="49">
        <f t="shared" si="147"/>
        <v>0</v>
      </c>
      <c r="V92" s="49">
        <f t="shared" si="147"/>
        <v>0</v>
      </c>
      <c r="W92" s="49">
        <f t="shared" si="147"/>
        <v>0</v>
      </c>
      <c r="X92" s="49">
        <f t="shared" si="147"/>
        <v>6871.9</v>
      </c>
      <c r="Y92" s="49">
        <f t="shared" si="147"/>
        <v>0</v>
      </c>
      <c r="Z92" s="49">
        <f t="shared" si="147"/>
        <v>0</v>
      </c>
      <c r="AA92" s="49">
        <f t="shared" si="147"/>
        <v>0</v>
      </c>
      <c r="AB92" s="49">
        <f t="shared" si="147"/>
        <v>0</v>
      </c>
      <c r="AC92" s="49">
        <f t="shared" si="147"/>
        <v>0</v>
      </c>
      <c r="AD92" s="49">
        <f t="shared" si="147"/>
        <v>0</v>
      </c>
      <c r="AE92" s="49">
        <f t="shared" si="147"/>
        <v>0</v>
      </c>
      <c r="AF92" s="89"/>
    </row>
    <row r="93" spans="1:32" s="23" customFormat="1" ht="15.75" x14ac:dyDescent="0.25">
      <c r="A93" s="16" t="s">
        <v>27</v>
      </c>
      <c r="B93" s="17">
        <f t="shared" ref="B93:B94" si="148">H93+J93+L93+N93+P93+R93+T93+V93+X93+Z93+AB93+AD93</f>
        <v>0</v>
      </c>
      <c r="C93" s="18">
        <f t="shared" ref="C93:C97" si="149">H93</f>
        <v>0</v>
      </c>
      <c r="D93" s="18">
        <f t="shared" ref="D93:D97" si="150">E93</f>
        <v>0</v>
      </c>
      <c r="E93" s="18">
        <f>I93+K93+M93+O93+Q93+S93+U93+W93+Y93+AA93+AC93+AE93</f>
        <v>0</v>
      </c>
      <c r="F93" s="44">
        <f t="shared" ref="F93:F94" si="151">IFERROR(E93/B93%,0)</f>
        <v>0</v>
      </c>
      <c r="G93" s="44">
        <f t="shared" ref="G93" si="152">IFERROR(E93/C93%,0)</f>
        <v>0</v>
      </c>
      <c r="H93" s="24">
        <v>0</v>
      </c>
      <c r="I93" s="24">
        <v>0</v>
      </c>
      <c r="J93" s="24">
        <v>0</v>
      </c>
      <c r="K93" s="24">
        <v>0</v>
      </c>
      <c r="L93" s="24">
        <v>0</v>
      </c>
      <c r="M93" s="24">
        <v>0</v>
      </c>
      <c r="N93" s="24">
        <v>0</v>
      </c>
      <c r="O93" s="24">
        <v>0</v>
      </c>
      <c r="P93" s="24">
        <v>0</v>
      </c>
      <c r="Q93" s="24">
        <v>0</v>
      </c>
      <c r="R93" s="24">
        <v>0</v>
      </c>
      <c r="S93" s="24">
        <v>0</v>
      </c>
      <c r="T93" s="24">
        <v>0</v>
      </c>
      <c r="U93" s="24">
        <v>0</v>
      </c>
      <c r="V93" s="24">
        <v>0</v>
      </c>
      <c r="W93" s="24">
        <v>0</v>
      </c>
      <c r="X93" s="24">
        <v>0</v>
      </c>
      <c r="Y93" s="24">
        <v>0</v>
      </c>
      <c r="Z93" s="24">
        <v>0</v>
      </c>
      <c r="AA93" s="24">
        <v>0</v>
      </c>
      <c r="AB93" s="24">
        <v>0</v>
      </c>
      <c r="AC93" s="24">
        <v>0</v>
      </c>
      <c r="AD93" s="24">
        <v>0</v>
      </c>
      <c r="AE93" s="24">
        <v>0</v>
      </c>
      <c r="AF93" s="90"/>
    </row>
    <row r="94" spans="1:32" s="23" customFormat="1" ht="15.75" x14ac:dyDescent="0.25">
      <c r="A94" s="20" t="s">
        <v>28</v>
      </c>
      <c r="B94" s="17">
        <f t="shared" si="148"/>
        <v>0</v>
      </c>
      <c r="C94" s="18">
        <f t="shared" si="149"/>
        <v>0</v>
      </c>
      <c r="D94" s="18">
        <f t="shared" si="150"/>
        <v>0</v>
      </c>
      <c r="E94" s="18">
        <f t="shared" ref="E94:E97" si="153">I94+K94+M94+O94+Q94+S94+U94+W94+Y94+AA94+AC94+AE94</f>
        <v>0</v>
      </c>
      <c r="F94" s="44">
        <f t="shared" si="151"/>
        <v>0</v>
      </c>
      <c r="G94" s="44">
        <f>IFERROR(E94/C94%,0)</f>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c r="AB94" s="24">
        <v>0</v>
      </c>
      <c r="AC94" s="24">
        <v>0</v>
      </c>
      <c r="AD94" s="24">
        <v>0</v>
      </c>
      <c r="AE94" s="24">
        <v>0</v>
      </c>
      <c r="AF94" s="90"/>
    </row>
    <row r="95" spans="1:32" s="36" customFormat="1" ht="15.75" x14ac:dyDescent="0.25">
      <c r="A95" s="25" t="s">
        <v>29</v>
      </c>
      <c r="B95" s="29">
        <f>H95+J95+L95+N95+P95+R95+T95+V95+X95+Z95+AB95+AD95</f>
        <v>6871.9</v>
      </c>
      <c r="C95" s="18">
        <f t="shared" si="149"/>
        <v>0</v>
      </c>
      <c r="D95" s="18">
        <f t="shared" si="150"/>
        <v>0</v>
      </c>
      <c r="E95" s="18">
        <f t="shared" ref="E95" si="154">I95+K95+M95+O95+Q95+S95+U95+W95+Y95+AA95+AC95+AE95</f>
        <v>0</v>
      </c>
      <c r="F95" s="44">
        <f t="shared" ref="F95" si="155">IFERROR(E95/B95%,0)</f>
        <v>0</v>
      </c>
      <c r="G95" s="44">
        <f>IFERROR(E95/C95%,0)</f>
        <v>0</v>
      </c>
      <c r="H95" s="24">
        <v>0</v>
      </c>
      <c r="I95" s="24">
        <v>0</v>
      </c>
      <c r="J95" s="24">
        <v>0</v>
      </c>
      <c r="K95" s="24">
        <v>0</v>
      </c>
      <c r="L95" s="24">
        <v>0</v>
      </c>
      <c r="M95" s="24">
        <v>0</v>
      </c>
      <c r="N95" s="24">
        <v>0</v>
      </c>
      <c r="O95" s="24">
        <v>0</v>
      </c>
      <c r="P95" s="24">
        <v>0</v>
      </c>
      <c r="Q95" s="24">
        <v>0</v>
      </c>
      <c r="R95" s="24">
        <v>0</v>
      </c>
      <c r="S95" s="24">
        <v>0</v>
      </c>
      <c r="T95" s="24">
        <v>0</v>
      </c>
      <c r="U95" s="24">
        <v>0</v>
      </c>
      <c r="V95" s="24">
        <v>0</v>
      </c>
      <c r="W95" s="24">
        <v>0</v>
      </c>
      <c r="X95" s="31">
        <v>6871.9</v>
      </c>
      <c r="Y95" s="24">
        <v>0</v>
      </c>
      <c r="Z95" s="24">
        <v>0</v>
      </c>
      <c r="AA95" s="24">
        <v>0</v>
      </c>
      <c r="AB95" s="24">
        <v>0</v>
      </c>
      <c r="AC95" s="24">
        <v>0</v>
      </c>
      <c r="AD95" s="24">
        <v>0</v>
      </c>
      <c r="AE95" s="24">
        <v>0</v>
      </c>
      <c r="AF95" s="90"/>
    </row>
    <row r="96" spans="1:32" s="23" customFormat="1" ht="31.5" x14ac:dyDescent="0.25">
      <c r="A96" s="21" t="s">
        <v>30</v>
      </c>
      <c r="B96" s="17">
        <f t="shared" ref="B96:B97" si="156">H96+J96+L96+N96+P96+R96+T96+V96+X96+Z96+AB96+AD96</f>
        <v>0</v>
      </c>
      <c r="C96" s="18">
        <f t="shared" si="149"/>
        <v>0</v>
      </c>
      <c r="D96" s="18">
        <f t="shared" si="150"/>
        <v>0</v>
      </c>
      <c r="E96" s="18">
        <f t="shared" si="153"/>
        <v>0</v>
      </c>
      <c r="F96" s="44">
        <f t="shared" ref="F96:F97" si="157">IFERROR(E96/B96%,0)</f>
        <v>0</v>
      </c>
      <c r="G96" s="44">
        <f t="shared" ref="G96:G97" si="158">IFERROR(E96/C96%,0)</f>
        <v>0</v>
      </c>
      <c r="H96" s="24">
        <v>0</v>
      </c>
      <c r="I96" s="24">
        <v>0</v>
      </c>
      <c r="J96" s="24">
        <v>0</v>
      </c>
      <c r="K96" s="24">
        <v>0</v>
      </c>
      <c r="L96" s="24">
        <v>0</v>
      </c>
      <c r="M96" s="24">
        <v>0</v>
      </c>
      <c r="N96" s="24">
        <v>0</v>
      </c>
      <c r="O96" s="24">
        <v>0</v>
      </c>
      <c r="P96" s="24">
        <v>0</v>
      </c>
      <c r="Q96" s="24">
        <v>0</v>
      </c>
      <c r="R96" s="24">
        <v>0</v>
      </c>
      <c r="S96" s="24">
        <v>0</v>
      </c>
      <c r="T96" s="24">
        <v>0</v>
      </c>
      <c r="U96" s="24">
        <v>0</v>
      </c>
      <c r="V96" s="24">
        <v>0</v>
      </c>
      <c r="W96" s="24">
        <v>0</v>
      </c>
      <c r="X96" s="24">
        <v>0</v>
      </c>
      <c r="Y96" s="24">
        <v>0</v>
      </c>
      <c r="Z96" s="24">
        <v>0</v>
      </c>
      <c r="AA96" s="24">
        <v>0</v>
      </c>
      <c r="AB96" s="24">
        <v>0</v>
      </c>
      <c r="AC96" s="24">
        <v>0</v>
      </c>
      <c r="AD96" s="24">
        <v>0</v>
      </c>
      <c r="AE96" s="24">
        <v>0</v>
      </c>
      <c r="AF96" s="90"/>
    </row>
    <row r="97" spans="1:32" s="23" customFormat="1" ht="15.75" x14ac:dyDescent="0.25">
      <c r="A97" s="20" t="s">
        <v>31</v>
      </c>
      <c r="B97" s="17">
        <f t="shared" si="156"/>
        <v>0</v>
      </c>
      <c r="C97" s="18">
        <f t="shared" si="149"/>
        <v>0</v>
      </c>
      <c r="D97" s="18">
        <f t="shared" si="150"/>
        <v>0</v>
      </c>
      <c r="E97" s="18">
        <f t="shared" si="153"/>
        <v>0</v>
      </c>
      <c r="F97" s="44">
        <f t="shared" si="157"/>
        <v>0</v>
      </c>
      <c r="G97" s="44">
        <f t="shared" si="158"/>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c r="AB97" s="24">
        <v>0</v>
      </c>
      <c r="AC97" s="24">
        <v>0</v>
      </c>
      <c r="AD97" s="24">
        <v>0</v>
      </c>
      <c r="AE97" s="24">
        <v>0</v>
      </c>
      <c r="AF97" s="91"/>
    </row>
    <row r="98" spans="1:32" s="23" customFormat="1" ht="15.75" x14ac:dyDescent="0.25">
      <c r="A98" s="50" t="s">
        <v>54</v>
      </c>
      <c r="B98" s="15">
        <f>B100+B101+B99+B103</f>
        <v>226191.17</v>
      </c>
      <c r="C98" s="15">
        <f t="shared" ref="C98:E98" si="159">C100+C101+C99+C103</f>
        <v>11190.23</v>
      </c>
      <c r="D98" s="15">
        <f t="shared" si="159"/>
        <v>6245.2199999999993</v>
      </c>
      <c r="E98" s="15">
        <f t="shared" si="159"/>
        <v>6245.2199999999993</v>
      </c>
      <c r="F98" s="15">
        <f>E98/B98*100</f>
        <v>2.7610361624638129</v>
      </c>
      <c r="G98" s="15">
        <f>E98/C98*100</f>
        <v>55.809576746858639</v>
      </c>
      <c r="H98" s="15">
        <f t="shared" ref="H98:AE98" si="160">H100+H101</f>
        <v>11190.23</v>
      </c>
      <c r="I98" s="15">
        <f t="shared" si="160"/>
        <v>6245.2199999999993</v>
      </c>
      <c r="J98" s="15">
        <f t="shared" si="160"/>
        <v>23526.77</v>
      </c>
      <c r="K98" s="15">
        <f t="shared" si="160"/>
        <v>0</v>
      </c>
      <c r="L98" s="15">
        <f t="shared" si="160"/>
        <v>20797.02</v>
      </c>
      <c r="M98" s="15">
        <f t="shared" si="160"/>
        <v>0</v>
      </c>
      <c r="N98" s="15">
        <f t="shared" si="160"/>
        <v>21988.89</v>
      </c>
      <c r="O98" s="15">
        <f t="shared" si="160"/>
        <v>0</v>
      </c>
      <c r="P98" s="15">
        <f t="shared" si="160"/>
        <v>19997.84</v>
      </c>
      <c r="Q98" s="15">
        <f t="shared" si="160"/>
        <v>0</v>
      </c>
      <c r="R98" s="15">
        <f t="shared" si="160"/>
        <v>16325.809999999998</v>
      </c>
      <c r="S98" s="15">
        <f t="shared" si="160"/>
        <v>0</v>
      </c>
      <c r="T98" s="15">
        <f t="shared" si="160"/>
        <v>10357.5</v>
      </c>
      <c r="U98" s="15">
        <f t="shared" si="160"/>
        <v>0</v>
      </c>
      <c r="V98" s="15">
        <f t="shared" si="160"/>
        <v>11530.059999999998</v>
      </c>
      <c r="W98" s="15">
        <f t="shared" si="160"/>
        <v>0</v>
      </c>
      <c r="X98" s="15">
        <f t="shared" si="160"/>
        <v>16979.919999999998</v>
      </c>
      <c r="Y98" s="15">
        <f t="shared" si="160"/>
        <v>0</v>
      </c>
      <c r="Z98" s="15">
        <f t="shared" si="160"/>
        <v>28103.840000000004</v>
      </c>
      <c r="AA98" s="15">
        <f t="shared" si="160"/>
        <v>0</v>
      </c>
      <c r="AB98" s="15">
        <f t="shared" si="160"/>
        <v>23354.240000000002</v>
      </c>
      <c r="AC98" s="15">
        <f t="shared" si="160"/>
        <v>0</v>
      </c>
      <c r="AD98" s="15">
        <f t="shared" si="160"/>
        <v>22039.049999999996</v>
      </c>
      <c r="AE98" s="15">
        <f t="shared" si="160"/>
        <v>0</v>
      </c>
      <c r="AF98" s="73"/>
    </row>
    <row r="99" spans="1:32" s="23" customFormat="1" ht="15.75" x14ac:dyDescent="0.25">
      <c r="A99" s="16" t="s">
        <v>27</v>
      </c>
      <c r="B99" s="19">
        <f t="shared" ref="B99:E101" si="161">B105</f>
        <v>0</v>
      </c>
      <c r="C99" s="19">
        <f t="shared" si="161"/>
        <v>0</v>
      </c>
      <c r="D99" s="19">
        <f t="shared" si="161"/>
        <v>0</v>
      </c>
      <c r="E99" s="19">
        <f t="shared" si="161"/>
        <v>0</v>
      </c>
      <c r="F99" s="51">
        <f>IFERROR(E99/B99*100,0)</f>
        <v>0</v>
      </c>
      <c r="G99" s="19">
        <f t="shared" ref="G99:G100" si="162">IFERROR(E99/C99*100,0)</f>
        <v>0</v>
      </c>
      <c r="H99" s="19">
        <f t="shared" ref="H99:AE103" si="163">H9+H44+H65+H72+H79+H86+H93</f>
        <v>0</v>
      </c>
      <c r="I99" s="19">
        <f t="shared" si="163"/>
        <v>0</v>
      </c>
      <c r="J99" s="19">
        <f t="shared" si="163"/>
        <v>0</v>
      </c>
      <c r="K99" s="19">
        <f t="shared" si="163"/>
        <v>0</v>
      </c>
      <c r="L99" s="19">
        <f t="shared" si="163"/>
        <v>0</v>
      </c>
      <c r="M99" s="19">
        <f t="shared" si="163"/>
        <v>0</v>
      </c>
      <c r="N99" s="19">
        <f t="shared" si="163"/>
        <v>0</v>
      </c>
      <c r="O99" s="19">
        <f t="shared" si="163"/>
        <v>0</v>
      </c>
      <c r="P99" s="19">
        <f t="shared" si="163"/>
        <v>0</v>
      </c>
      <c r="Q99" s="19">
        <f t="shared" si="163"/>
        <v>0</v>
      </c>
      <c r="R99" s="19">
        <f t="shared" si="163"/>
        <v>0</v>
      </c>
      <c r="S99" s="19">
        <f t="shared" si="163"/>
        <v>0</v>
      </c>
      <c r="T99" s="19">
        <f t="shared" si="163"/>
        <v>0</v>
      </c>
      <c r="U99" s="19">
        <f t="shared" si="163"/>
        <v>0</v>
      </c>
      <c r="V99" s="19">
        <f t="shared" si="163"/>
        <v>0</v>
      </c>
      <c r="W99" s="19">
        <f t="shared" si="163"/>
        <v>0</v>
      </c>
      <c r="X99" s="19">
        <f t="shared" si="163"/>
        <v>0</v>
      </c>
      <c r="Y99" s="19">
        <f t="shared" si="163"/>
        <v>0</v>
      </c>
      <c r="Z99" s="19">
        <f t="shared" si="163"/>
        <v>0</v>
      </c>
      <c r="AA99" s="19">
        <f t="shared" si="163"/>
        <v>0</v>
      </c>
      <c r="AB99" s="19">
        <f t="shared" si="163"/>
        <v>0</v>
      </c>
      <c r="AC99" s="19">
        <f t="shared" si="163"/>
        <v>0</v>
      </c>
      <c r="AD99" s="19">
        <f t="shared" si="163"/>
        <v>0</v>
      </c>
      <c r="AE99" s="19">
        <f t="shared" si="163"/>
        <v>0</v>
      </c>
      <c r="AF99" s="74"/>
    </row>
    <row r="100" spans="1:32" s="23" customFormat="1" ht="15.75" x14ac:dyDescent="0.25">
      <c r="A100" s="52" t="s">
        <v>28</v>
      </c>
      <c r="B100" s="19">
        <f t="shared" si="161"/>
        <v>1587.5</v>
      </c>
      <c r="C100" s="19">
        <f t="shared" si="161"/>
        <v>526.79999999999995</v>
      </c>
      <c r="D100" s="19">
        <f t="shared" si="161"/>
        <v>248.69</v>
      </c>
      <c r="E100" s="19">
        <f t="shared" si="161"/>
        <v>248.69</v>
      </c>
      <c r="F100" s="51">
        <f t="shared" ref="F100:F103" si="164">IFERROR(E100/B100*100,0)</f>
        <v>15.665511811023622</v>
      </c>
      <c r="G100" s="19">
        <f t="shared" si="162"/>
        <v>47.207668944570997</v>
      </c>
      <c r="H100" s="19">
        <f t="shared" si="163"/>
        <v>526.79999999999995</v>
      </c>
      <c r="I100" s="19">
        <f t="shared" si="163"/>
        <v>248.69</v>
      </c>
      <c r="J100" s="19">
        <f t="shared" si="163"/>
        <v>68.5</v>
      </c>
      <c r="K100" s="19">
        <f t="shared" si="163"/>
        <v>0</v>
      </c>
      <c r="L100" s="19">
        <f t="shared" si="163"/>
        <v>0</v>
      </c>
      <c r="M100" s="19">
        <f t="shared" si="163"/>
        <v>0</v>
      </c>
      <c r="N100" s="19">
        <f t="shared" si="163"/>
        <v>0</v>
      </c>
      <c r="O100" s="19">
        <f t="shared" si="163"/>
        <v>0</v>
      </c>
      <c r="P100" s="19">
        <f t="shared" si="163"/>
        <v>0</v>
      </c>
      <c r="Q100" s="19">
        <f t="shared" si="163"/>
        <v>0</v>
      </c>
      <c r="R100" s="19">
        <f t="shared" si="163"/>
        <v>0</v>
      </c>
      <c r="S100" s="19">
        <f t="shared" si="163"/>
        <v>0</v>
      </c>
      <c r="T100" s="19">
        <f t="shared" si="163"/>
        <v>0</v>
      </c>
      <c r="U100" s="19">
        <f t="shared" si="163"/>
        <v>0</v>
      </c>
      <c r="V100" s="19">
        <f t="shared" si="163"/>
        <v>0</v>
      </c>
      <c r="W100" s="19">
        <f t="shared" si="163"/>
        <v>0</v>
      </c>
      <c r="X100" s="19">
        <f t="shared" si="163"/>
        <v>0</v>
      </c>
      <c r="Y100" s="19">
        <f t="shared" si="163"/>
        <v>0</v>
      </c>
      <c r="Z100" s="19">
        <f t="shared" si="163"/>
        <v>992.2</v>
      </c>
      <c r="AA100" s="19">
        <f t="shared" si="163"/>
        <v>0</v>
      </c>
      <c r="AB100" s="19">
        <f t="shared" si="163"/>
        <v>0</v>
      </c>
      <c r="AC100" s="19">
        <f t="shared" si="163"/>
        <v>0</v>
      </c>
      <c r="AD100" s="19">
        <f t="shared" si="163"/>
        <v>0</v>
      </c>
      <c r="AE100" s="19">
        <f t="shared" si="163"/>
        <v>0</v>
      </c>
      <c r="AF100" s="74"/>
    </row>
    <row r="101" spans="1:32" s="23" customFormat="1" ht="15.75" x14ac:dyDescent="0.25">
      <c r="A101" s="52" t="s">
        <v>29</v>
      </c>
      <c r="B101" s="19">
        <f>B107</f>
        <v>224603.67</v>
      </c>
      <c r="C101" s="19">
        <f t="shared" si="161"/>
        <v>10663.43</v>
      </c>
      <c r="D101" s="19">
        <f t="shared" si="161"/>
        <v>5996.53</v>
      </c>
      <c r="E101" s="19">
        <f t="shared" si="161"/>
        <v>5996.53</v>
      </c>
      <c r="F101" s="51">
        <f t="shared" si="164"/>
        <v>2.6698272561619314</v>
      </c>
      <c r="G101" s="19">
        <f>IFERROR(E101/C101*100,0)</f>
        <v>56.234532415929948</v>
      </c>
      <c r="H101" s="19">
        <f>H11+H46+H67+H74+H81+H88+H95</f>
        <v>10663.43</v>
      </c>
      <c r="I101" s="19">
        <f t="shared" si="163"/>
        <v>5996.53</v>
      </c>
      <c r="J101" s="19">
        <f t="shared" si="163"/>
        <v>23458.27</v>
      </c>
      <c r="K101" s="19">
        <f t="shared" si="163"/>
        <v>0</v>
      </c>
      <c r="L101" s="19">
        <f t="shared" si="163"/>
        <v>20797.02</v>
      </c>
      <c r="M101" s="19">
        <f t="shared" si="163"/>
        <v>0</v>
      </c>
      <c r="N101" s="19">
        <f t="shared" si="163"/>
        <v>21988.89</v>
      </c>
      <c r="O101" s="19">
        <f t="shared" si="163"/>
        <v>0</v>
      </c>
      <c r="P101" s="19">
        <f t="shared" si="163"/>
        <v>19997.84</v>
      </c>
      <c r="Q101" s="19">
        <f t="shared" si="163"/>
        <v>0</v>
      </c>
      <c r="R101" s="19">
        <f t="shared" si="163"/>
        <v>16325.809999999998</v>
      </c>
      <c r="S101" s="19">
        <f t="shared" si="163"/>
        <v>0</v>
      </c>
      <c r="T101" s="19">
        <f t="shared" si="163"/>
        <v>10357.5</v>
      </c>
      <c r="U101" s="19">
        <f t="shared" si="163"/>
        <v>0</v>
      </c>
      <c r="V101" s="19">
        <f t="shared" si="163"/>
        <v>11530.059999999998</v>
      </c>
      <c r="W101" s="19">
        <f t="shared" si="163"/>
        <v>0</v>
      </c>
      <c r="X101" s="19">
        <f t="shared" si="163"/>
        <v>16979.919999999998</v>
      </c>
      <c r="Y101" s="19">
        <f t="shared" si="163"/>
        <v>0</v>
      </c>
      <c r="Z101" s="19">
        <f t="shared" si="163"/>
        <v>27111.640000000003</v>
      </c>
      <c r="AA101" s="19">
        <f t="shared" si="163"/>
        <v>0</v>
      </c>
      <c r="AB101" s="19">
        <f t="shared" si="163"/>
        <v>23354.240000000002</v>
      </c>
      <c r="AC101" s="19">
        <f t="shared" si="163"/>
        <v>0</v>
      </c>
      <c r="AD101" s="19">
        <f t="shared" si="163"/>
        <v>22039.049999999996</v>
      </c>
      <c r="AE101" s="19">
        <f t="shared" si="163"/>
        <v>0</v>
      </c>
      <c r="AF101" s="74"/>
    </row>
    <row r="102" spans="1:32" s="23" customFormat="1" ht="31.5" x14ac:dyDescent="0.25">
      <c r="A102" s="21" t="s">
        <v>30</v>
      </c>
      <c r="B102" s="19">
        <f t="shared" ref="B102:E103" si="165">B108</f>
        <v>0</v>
      </c>
      <c r="C102" s="19">
        <f t="shared" si="165"/>
        <v>0</v>
      </c>
      <c r="D102" s="19">
        <f t="shared" si="165"/>
        <v>0</v>
      </c>
      <c r="E102" s="19">
        <f t="shared" si="165"/>
        <v>0</v>
      </c>
      <c r="F102" s="51">
        <f t="shared" si="164"/>
        <v>0</v>
      </c>
      <c r="G102" s="19">
        <f t="shared" ref="G102:G103" si="166">IFERROR(E102/C102*100,0)</f>
        <v>0</v>
      </c>
      <c r="H102" s="19">
        <f t="shared" ref="H102:W103" si="167">H12+H47+H68+H75+H82+H89+H96</f>
        <v>0</v>
      </c>
      <c r="I102" s="19">
        <f t="shared" si="167"/>
        <v>0</v>
      </c>
      <c r="J102" s="19">
        <f t="shared" si="167"/>
        <v>0</v>
      </c>
      <c r="K102" s="19">
        <f t="shared" si="167"/>
        <v>0</v>
      </c>
      <c r="L102" s="19">
        <f t="shared" si="167"/>
        <v>0</v>
      </c>
      <c r="M102" s="19">
        <f t="shared" si="167"/>
        <v>0</v>
      </c>
      <c r="N102" s="19">
        <f t="shared" si="167"/>
        <v>0</v>
      </c>
      <c r="O102" s="19">
        <f t="shared" si="167"/>
        <v>0</v>
      </c>
      <c r="P102" s="19">
        <f t="shared" si="167"/>
        <v>0</v>
      </c>
      <c r="Q102" s="19">
        <f t="shared" si="167"/>
        <v>0</v>
      </c>
      <c r="R102" s="19">
        <f t="shared" si="167"/>
        <v>0</v>
      </c>
      <c r="S102" s="19">
        <f t="shared" si="167"/>
        <v>0</v>
      </c>
      <c r="T102" s="19">
        <f t="shared" si="167"/>
        <v>0</v>
      </c>
      <c r="U102" s="19">
        <f t="shared" si="167"/>
        <v>0</v>
      </c>
      <c r="V102" s="19">
        <f t="shared" si="167"/>
        <v>0</v>
      </c>
      <c r="W102" s="19">
        <f t="shared" si="167"/>
        <v>0</v>
      </c>
      <c r="X102" s="19">
        <f t="shared" si="163"/>
        <v>0</v>
      </c>
      <c r="Y102" s="19">
        <f t="shared" si="163"/>
        <v>0</v>
      </c>
      <c r="Z102" s="19">
        <f t="shared" si="163"/>
        <v>0</v>
      </c>
      <c r="AA102" s="19">
        <f t="shared" si="163"/>
        <v>0</v>
      </c>
      <c r="AB102" s="19">
        <f t="shared" si="163"/>
        <v>0</v>
      </c>
      <c r="AC102" s="19">
        <f t="shared" si="163"/>
        <v>0</v>
      </c>
      <c r="AD102" s="19">
        <f t="shared" si="163"/>
        <v>0</v>
      </c>
      <c r="AE102" s="19">
        <f t="shared" si="163"/>
        <v>0</v>
      </c>
      <c r="AF102" s="74"/>
    </row>
    <row r="103" spans="1:32" s="23" customFormat="1" ht="15.75" x14ac:dyDescent="0.25">
      <c r="A103" s="20" t="s">
        <v>31</v>
      </c>
      <c r="B103" s="19">
        <f t="shared" si="165"/>
        <v>0</v>
      </c>
      <c r="C103" s="19">
        <f t="shared" si="165"/>
        <v>0</v>
      </c>
      <c r="D103" s="19">
        <f t="shared" si="165"/>
        <v>0</v>
      </c>
      <c r="E103" s="19">
        <f t="shared" si="165"/>
        <v>0</v>
      </c>
      <c r="F103" s="51">
        <f t="shared" si="164"/>
        <v>0</v>
      </c>
      <c r="G103" s="19">
        <f t="shared" si="166"/>
        <v>0</v>
      </c>
      <c r="H103" s="19">
        <f t="shared" si="167"/>
        <v>0</v>
      </c>
      <c r="I103" s="19">
        <f t="shared" si="167"/>
        <v>0</v>
      </c>
      <c r="J103" s="19">
        <f t="shared" si="167"/>
        <v>0</v>
      </c>
      <c r="K103" s="19">
        <f t="shared" si="167"/>
        <v>0</v>
      </c>
      <c r="L103" s="19">
        <f t="shared" si="167"/>
        <v>0</v>
      </c>
      <c r="M103" s="19">
        <f t="shared" si="167"/>
        <v>0</v>
      </c>
      <c r="N103" s="19">
        <f t="shared" si="167"/>
        <v>0</v>
      </c>
      <c r="O103" s="19">
        <f t="shared" si="167"/>
        <v>0</v>
      </c>
      <c r="P103" s="19">
        <f t="shared" si="167"/>
        <v>0</v>
      </c>
      <c r="Q103" s="19">
        <f t="shared" si="167"/>
        <v>0</v>
      </c>
      <c r="R103" s="19">
        <f t="shared" si="167"/>
        <v>0</v>
      </c>
      <c r="S103" s="19">
        <f t="shared" si="167"/>
        <v>0</v>
      </c>
      <c r="T103" s="19">
        <f t="shared" si="167"/>
        <v>0</v>
      </c>
      <c r="U103" s="19">
        <f t="shared" si="167"/>
        <v>0</v>
      </c>
      <c r="V103" s="19">
        <f t="shared" si="167"/>
        <v>0</v>
      </c>
      <c r="W103" s="19">
        <f t="shared" si="167"/>
        <v>0</v>
      </c>
      <c r="X103" s="19">
        <f t="shared" si="163"/>
        <v>0</v>
      </c>
      <c r="Y103" s="19">
        <f t="shared" si="163"/>
        <v>0</v>
      </c>
      <c r="Z103" s="19">
        <f t="shared" si="163"/>
        <v>0</v>
      </c>
      <c r="AA103" s="19">
        <f t="shared" si="163"/>
        <v>0</v>
      </c>
      <c r="AB103" s="19">
        <f t="shared" si="163"/>
        <v>0</v>
      </c>
      <c r="AC103" s="19">
        <f t="shared" si="163"/>
        <v>0</v>
      </c>
      <c r="AD103" s="19">
        <f t="shared" si="163"/>
        <v>0</v>
      </c>
      <c r="AE103" s="19">
        <f t="shared" si="163"/>
        <v>0</v>
      </c>
      <c r="AF103" s="75"/>
    </row>
    <row r="104" spans="1:32" s="23" customFormat="1" ht="31.5" x14ac:dyDescent="0.25">
      <c r="A104" s="53" t="s">
        <v>55</v>
      </c>
      <c r="B104" s="54">
        <f>B105+B106+B107+B109</f>
        <v>226191.17</v>
      </c>
      <c r="C104" s="54">
        <f t="shared" ref="C104:E104" si="168">C105+C106+C107+C109</f>
        <v>11190.23</v>
      </c>
      <c r="D104" s="54">
        <f t="shared" si="168"/>
        <v>6245.2199999999993</v>
      </c>
      <c r="E104" s="54">
        <f t="shared" si="168"/>
        <v>6245.2199999999993</v>
      </c>
      <c r="F104" s="54">
        <f t="shared" ref="F104:F106" si="169">IFERROR(E104/B104*100,0)</f>
        <v>2.7610361624638129</v>
      </c>
      <c r="G104" s="54">
        <f>IFERROR(E104/C104*100,0)</f>
        <v>55.809576746858639</v>
      </c>
      <c r="H104" s="54">
        <f>H105+H106+H107+H109</f>
        <v>11190.23</v>
      </c>
      <c r="I104" s="54">
        <f t="shared" ref="I104:AE104" si="170">I105+I106+I107+I109</f>
        <v>6245.2199999999993</v>
      </c>
      <c r="J104" s="54">
        <f t="shared" si="170"/>
        <v>23526.77</v>
      </c>
      <c r="K104" s="54">
        <f t="shared" si="170"/>
        <v>0</v>
      </c>
      <c r="L104" s="54">
        <f t="shared" si="170"/>
        <v>20797.02</v>
      </c>
      <c r="M104" s="54">
        <f t="shared" si="170"/>
        <v>0</v>
      </c>
      <c r="N104" s="54">
        <f t="shared" si="170"/>
        <v>21988.89</v>
      </c>
      <c r="O104" s="54">
        <f t="shared" si="170"/>
        <v>0</v>
      </c>
      <c r="P104" s="54">
        <f t="shared" si="170"/>
        <v>19997.84</v>
      </c>
      <c r="Q104" s="54">
        <f t="shared" si="170"/>
        <v>0</v>
      </c>
      <c r="R104" s="54">
        <f t="shared" si="170"/>
        <v>16325.809999999998</v>
      </c>
      <c r="S104" s="54">
        <f t="shared" si="170"/>
        <v>0</v>
      </c>
      <c r="T104" s="54">
        <f t="shared" si="170"/>
        <v>10357.5</v>
      </c>
      <c r="U104" s="54">
        <f t="shared" si="170"/>
        <v>0</v>
      </c>
      <c r="V104" s="54">
        <f t="shared" si="170"/>
        <v>11530.059999999998</v>
      </c>
      <c r="W104" s="54">
        <f t="shared" si="170"/>
        <v>0</v>
      </c>
      <c r="X104" s="54">
        <f t="shared" si="170"/>
        <v>16979.919999999998</v>
      </c>
      <c r="Y104" s="54">
        <f t="shared" si="170"/>
        <v>0</v>
      </c>
      <c r="Z104" s="54">
        <f t="shared" si="170"/>
        <v>28103.840000000004</v>
      </c>
      <c r="AA104" s="54">
        <f t="shared" si="170"/>
        <v>0</v>
      </c>
      <c r="AB104" s="54">
        <f t="shared" si="170"/>
        <v>23354.240000000002</v>
      </c>
      <c r="AC104" s="54">
        <f t="shared" si="170"/>
        <v>0</v>
      </c>
      <c r="AD104" s="54">
        <f t="shared" si="170"/>
        <v>22039.049999999996</v>
      </c>
      <c r="AE104" s="54">
        <f t="shared" si="170"/>
        <v>0</v>
      </c>
      <c r="AF104" s="73"/>
    </row>
    <row r="105" spans="1:32" s="23" customFormat="1" ht="15.75" x14ac:dyDescent="0.25">
      <c r="A105" s="16" t="s">
        <v>27</v>
      </c>
      <c r="B105" s="19">
        <f t="shared" ref="B105:E107" si="171">B9+B44+B65+B72+B79+B86+B93</f>
        <v>0</v>
      </c>
      <c r="C105" s="19">
        <f t="shared" si="171"/>
        <v>0</v>
      </c>
      <c r="D105" s="19">
        <f t="shared" si="171"/>
        <v>0</v>
      </c>
      <c r="E105" s="19">
        <f t="shared" si="171"/>
        <v>0</v>
      </c>
      <c r="F105" s="51">
        <f t="shared" si="169"/>
        <v>0</v>
      </c>
      <c r="G105" s="19">
        <f>IFERROR(E105/C105*100,0)</f>
        <v>0</v>
      </c>
      <c r="H105" s="19">
        <f t="shared" ref="H105:AE109" si="172">H9+H44+H65+H72+H79+H86+H93</f>
        <v>0</v>
      </c>
      <c r="I105" s="19">
        <f t="shared" si="172"/>
        <v>0</v>
      </c>
      <c r="J105" s="19">
        <f t="shared" si="172"/>
        <v>0</v>
      </c>
      <c r="K105" s="19">
        <f t="shared" si="172"/>
        <v>0</v>
      </c>
      <c r="L105" s="19">
        <f t="shared" si="172"/>
        <v>0</v>
      </c>
      <c r="M105" s="19">
        <f t="shared" si="172"/>
        <v>0</v>
      </c>
      <c r="N105" s="19">
        <f t="shared" si="172"/>
        <v>0</v>
      </c>
      <c r="O105" s="19">
        <f t="shared" si="172"/>
        <v>0</v>
      </c>
      <c r="P105" s="19">
        <f t="shared" si="172"/>
        <v>0</v>
      </c>
      <c r="Q105" s="19">
        <f t="shared" si="172"/>
        <v>0</v>
      </c>
      <c r="R105" s="19">
        <f t="shared" si="172"/>
        <v>0</v>
      </c>
      <c r="S105" s="19">
        <f t="shared" si="172"/>
        <v>0</v>
      </c>
      <c r="T105" s="19">
        <f t="shared" si="172"/>
        <v>0</v>
      </c>
      <c r="U105" s="19">
        <f t="shared" si="172"/>
        <v>0</v>
      </c>
      <c r="V105" s="19">
        <f t="shared" si="172"/>
        <v>0</v>
      </c>
      <c r="W105" s="19">
        <f t="shared" si="172"/>
        <v>0</v>
      </c>
      <c r="X105" s="19">
        <f t="shared" si="172"/>
        <v>0</v>
      </c>
      <c r="Y105" s="19">
        <f t="shared" si="172"/>
        <v>0</v>
      </c>
      <c r="Z105" s="19">
        <f t="shared" si="172"/>
        <v>0</v>
      </c>
      <c r="AA105" s="19">
        <f t="shared" si="172"/>
        <v>0</v>
      </c>
      <c r="AB105" s="19">
        <f t="shared" si="172"/>
        <v>0</v>
      </c>
      <c r="AC105" s="19">
        <f t="shared" si="172"/>
        <v>0</v>
      </c>
      <c r="AD105" s="19">
        <f t="shared" si="172"/>
        <v>0</v>
      </c>
      <c r="AE105" s="19">
        <f t="shared" si="172"/>
        <v>0</v>
      </c>
      <c r="AF105" s="74"/>
    </row>
    <row r="106" spans="1:32" s="23" customFormat="1" ht="15.75" x14ac:dyDescent="0.25">
      <c r="A106" s="52" t="s">
        <v>28</v>
      </c>
      <c r="B106" s="19">
        <f t="shared" si="171"/>
        <v>1587.5</v>
      </c>
      <c r="C106" s="19">
        <f t="shared" si="171"/>
        <v>526.79999999999995</v>
      </c>
      <c r="D106" s="19">
        <f t="shared" si="171"/>
        <v>248.69</v>
      </c>
      <c r="E106" s="19">
        <f t="shared" si="171"/>
        <v>248.69</v>
      </c>
      <c r="F106" s="51">
        <f t="shared" si="169"/>
        <v>15.665511811023622</v>
      </c>
      <c r="G106" s="19">
        <f t="shared" ref="G105:G106" si="173">IFERROR(E106/C106*100,0)</f>
        <v>47.207668944570997</v>
      </c>
      <c r="H106" s="19">
        <f t="shared" si="172"/>
        <v>526.79999999999995</v>
      </c>
      <c r="I106" s="19">
        <f t="shared" si="172"/>
        <v>248.69</v>
      </c>
      <c r="J106" s="19">
        <f t="shared" si="172"/>
        <v>68.5</v>
      </c>
      <c r="K106" s="19">
        <f t="shared" si="172"/>
        <v>0</v>
      </c>
      <c r="L106" s="19">
        <f t="shared" si="172"/>
        <v>0</v>
      </c>
      <c r="M106" s="19">
        <f t="shared" si="172"/>
        <v>0</v>
      </c>
      <c r="N106" s="19">
        <f t="shared" si="172"/>
        <v>0</v>
      </c>
      <c r="O106" s="19">
        <f t="shared" si="172"/>
        <v>0</v>
      </c>
      <c r="P106" s="19">
        <f t="shared" si="172"/>
        <v>0</v>
      </c>
      <c r="Q106" s="19">
        <f t="shared" si="172"/>
        <v>0</v>
      </c>
      <c r="R106" s="19">
        <f t="shared" si="172"/>
        <v>0</v>
      </c>
      <c r="S106" s="19">
        <f t="shared" si="172"/>
        <v>0</v>
      </c>
      <c r="T106" s="19">
        <f t="shared" si="172"/>
        <v>0</v>
      </c>
      <c r="U106" s="19">
        <f t="shared" si="172"/>
        <v>0</v>
      </c>
      <c r="V106" s="19">
        <f t="shared" si="172"/>
        <v>0</v>
      </c>
      <c r="W106" s="19">
        <f t="shared" si="172"/>
        <v>0</v>
      </c>
      <c r="X106" s="19">
        <f t="shared" si="172"/>
        <v>0</v>
      </c>
      <c r="Y106" s="19">
        <f t="shared" si="172"/>
        <v>0</v>
      </c>
      <c r="Z106" s="19">
        <f t="shared" si="172"/>
        <v>992.2</v>
      </c>
      <c r="AA106" s="19">
        <f t="shared" si="172"/>
        <v>0</v>
      </c>
      <c r="AB106" s="19">
        <f t="shared" si="172"/>
        <v>0</v>
      </c>
      <c r="AC106" s="19">
        <f t="shared" si="172"/>
        <v>0</v>
      </c>
      <c r="AD106" s="19">
        <f t="shared" si="172"/>
        <v>0</v>
      </c>
      <c r="AE106" s="19">
        <f t="shared" si="172"/>
        <v>0</v>
      </c>
      <c r="AF106" s="74"/>
    </row>
    <row r="107" spans="1:32" s="23" customFormat="1" ht="15.75" x14ac:dyDescent="0.25">
      <c r="A107" s="52" t="s">
        <v>29</v>
      </c>
      <c r="B107" s="19">
        <f>B11+B46+B67+B74+B81+B88+B95</f>
        <v>224603.67</v>
      </c>
      <c r="C107" s="19">
        <f t="shared" si="171"/>
        <v>10663.43</v>
      </c>
      <c r="D107" s="19">
        <f t="shared" si="171"/>
        <v>5996.53</v>
      </c>
      <c r="E107" s="19">
        <f t="shared" si="171"/>
        <v>5996.53</v>
      </c>
      <c r="F107" s="51">
        <f>IFERROR(E107/B107*100,0)</f>
        <v>2.6698272561619314</v>
      </c>
      <c r="G107" s="19">
        <f>IFERROR(E107/C107*100,0)</f>
        <v>56.234532415929948</v>
      </c>
      <c r="H107" s="19">
        <f>H11+H46+H67+H74+H81+H88+H95</f>
        <v>10663.43</v>
      </c>
      <c r="I107" s="19">
        <f t="shared" si="172"/>
        <v>5996.53</v>
      </c>
      <c r="J107" s="19">
        <f t="shared" si="172"/>
        <v>23458.27</v>
      </c>
      <c r="K107" s="19">
        <f t="shared" si="172"/>
        <v>0</v>
      </c>
      <c r="L107" s="19">
        <f t="shared" si="172"/>
        <v>20797.02</v>
      </c>
      <c r="M107" s="19">
        <f t="shared" si="172"/>
        <v>0</v>
      </c>
      <c r="N107" s="19">
        <f t="shared" si="172"/>
        <v>21988.89</v>
      </c>
      <c r="O107" s="19">
        <f t="shared" si="172"/>
        <v>0</v>
      </c>
      <c r="P107" s="19">
        <f t="shared" si="172"/>
        <v>19997.84</v>
      </c>
      <c r="Q107" s="19">
        <f t="shared" si="172"/>
        <v>0</v>
      </c>
      <c r="R107" s="19">
        <f t="shared" si="172"/>
        <v>16325.809999999998</v>
      </c>
      <c r="S107" s="19">
        <f t="shared" si="172"/>
        <v>0</v>
      </c>
      <c r="T107" s="19">
        <f t="shared" si="172"/>
        <v>10357.5</v>
      </c>
      <c r="U107" s="19">
        <f t="shared" si="172"/>
        <v>0</v>
      </c>
      <c r="V107" s="19">
        <f t="shared" si="172"/>
        <v>11530.059999999998</v>
      </c>
      <c r="W107" s="19">
        <f t="shared" si="172"/>
        <v>0</v>
      </c>
      <c r="X107" s="19">
        <f t="shared" si="172"/>
        <v>16979.919999999998</v>
      </c>
      <c r="Y107" s="19">
        <f t="shared" si="172"/>
        <v>0</v>
      </c>
      <c r="Z107" s="19">
        <f t="shared" si="172"/>
        <v>27111.640000000003</v>
      </c>
      <c r="AA107" s="19">
        <f t="shared" si="172"/>
        <v>0</v>
      </c>
      <c r="AB107" s="19">
        <f t="shared" si="172"/>
        <v>23354.240000000002</v>
      </c>
      <c r="AC107" s="19">
        <f t="shared" si="172"/>
        <v>0</v>
      </c>
      <c r="AD107" s="19">
        <f t="shared" si="172"/>
        <v>22039.049999999996</v>
      </c>
      <c r="AE107" s="19">
        <f t="shared" si="172"/>
        <v>0</v>
      </c>
      <c r="AF107" s="74"/>
    </row>
    <row r="108" spans="1:32" s="23" customFormat="1" ht="31.5" x14ac:dyDescent="0.25">
      <c r="A108" s="21" t="s">
        <v>30</v>
      </c>
      <c r="B108" s="19">
        <f t="shared" ref="B108:E109" si="174">B12+B47+B68+B75+B82+B89+B96</f>
        <v>0</v>
      </c>
      <c r="C108" s="19">
        <f t="shared" si="174"/>
        <v>0</v>
      </c>
      <c r="D108" s="19">
        <f t="shared" si="174"/>
        <v>0</v>
      </c>
      <c r="E108" s="19">
        <f t="shared" si="174"/>
        <v>0</v>
      </c>
      <c r="F108" s="51">
        <f t="shared" ref="F108:F109" si="175">IFERROR(E108/B108*100,0)</f>
        <v>0</v>
      </c>
      <c r="G108" s="19">
        <f t="shared" ref="G108:G109" si="176">IFERROR(E108/C108*100,0)</f>
        <v>0</v>
      </c>
      <c r="H108" s="19">
        <f t="shared" ref="H108:W109" si="177">H12+H47+H68+H75+H82+H89+H96</f>
        <v>0</v>
      </c>
      <c r="I108" s="19">
        <f t="shared" si="177"/>
        <v>0</v>
      </c>
      <c r="J108" s="19">
        <f t="shared" si="177"/>
        <v>0</v>
      </c>
      <c r="K108" s="19">
        <f t="shared" si="177"/>
        <v>0</v>
      </c>
      <c r="L108" s="19">
        <f t="shared" si="177"/>
        <v>0</v>
      </c>
      <c r="M108" s="19">
        <f t="shared" si="177"/>
        <v>0</v>
      </c>
      <c r="N108" s="19">
        <f t="shared" si="177"/>
        <v>0</v>
      </c>
      <c r="O108" s="19">
        <f t="shared" si="177"/>
        <v>0</v>
      </c>
      <c r="P108" s="19">
        <f t="shared" si="177"/>
        <v>0</v>
      </c>
      <c r="Q108" s="19">
        <f t="shared" si="177"/>
        <v>0</v>
      </c>
      <c r="R108" s="19">
        <f t="shared" si="177"/>
        <v>0</v>
      </c>
      <c r="S108" s="19">
        <f t="shared" si="177"/>
        <v>0</v>
      </c>
      <c r="T108" s="19">
        <f t="shared" si="177"/>
        <v>0</v>
      </c>
      <c r="U108" s="19">
        <f t="shared" si="177"/>
        <v>0</v>
      </c>
      <c r="V108" s="19">
        <f t="shared" si="177"/>
        <v>0</v>
      </c>
      <c r="W108" s="19">
        <f t="shared" si="177"/>
        <v>0</v>
      </c>
      <c r="X108" s="19">
        <f t="shared" si="172"/>
        <v>0</v>
      </c>
      <c r="Y108" s="19">
        <f t="shared" si="172"/>
        <v>0</v>
      </c>
      <c r="Z108" s="19">
        <f t="shared" si="172"/>
        <v>0</v>
      </c>
      <c r="AA108" s="19">
        <f t="shared" si="172"/>
        <v>0</v>
      </c>
      <c r="AB108" s="19">
        <f t="shared" si="172"/>
        <v>0</v>
      </c>
      <c r="AC108" s="19">
        <f t="shared" si="172"/>
        <v>0</v>
      </c>
      <c r="AD108" s="19">
        <f t="shared" si="172"/>
        <v>0</v>
      </c>
      <c r="AE108" s="19">
        <f t="shared" si="172"/>
        <v>0</v>
      </c>
      <c r="AF108" s="74"/>
    </row>
    <row r="109" spans="1:32" s="23" customFormat="1" ht="15.75" x14ac:dyDescent="0.25">
      <c r="A109" s="20" t="s">
        <v>31</v>
      </c>
      <c r="B109" s="19">
        <f t="shared" si="174"/>
        <v>0</v>
      </c>
      <c r="C109" s="19">
        <f t="shared" si="174"/>
        <v>0</v>
      </c>
      <c r="D109" s="19">
        <f t="shared" si="174"/>
        <v>0</v>
      </c>
      <c r="E109" s="19">
        <f t="shared" si="174"/>
        <v>0</v>
      </c>
      <c r="F109" s="51">
        <f t="shared" si="175"/>
        <v>0</v>
      </c>
      <c r="G109" s="19">
        <f t="shared" si="176"/>
        <v>0</v>
      </c>
      <c r="H109" s="19">
        <f t="shared" si="177"/>
        <v>0</v>
      </c>
      <c r="I109" s="19">
        <f t="shared" si="177"/>
        <v>0</v>
      </c>
      <c r="J109" s="19">
        <f t="shared" si="177"/>
        <v>0</v>
      </c>
      <c r="K109" s="19">
        <f t="shared" si="177"/>
        <v>0</v>
      </c>
      <c r="L109" s="19">
        <f t="shared" si="177"/>
        <v>0</v>
      </c>
      <c r="M109" s="19">
        <f t="shared" si="177"/>
        <v>0</v>
      </c>
      <c r="N109" s="19">
        <f t="shared" si="177"/>
        <v>0</v>
      </c>
      <c r="O109" s="19">
        <f t="shared" si="177"/>
        <v>0</v>
      </c>
      <c r="P109" s="19">
        <f t="shared" si="177"/>
        <v>0</v>
      </c>
      <c r="Q109" s="19">
        <f t="shared" si="177"/>
        <v>0</v>
      </c>
      <c r="R109" s="19">
        <f t="shared" si="177"/>
        <v>0</v>
      </c>
      <c r="S109" s="19">
        <f t="shared" si="177"/>
        <v>0</v>
      </c>
      <c r="T109" s="19">
        <f t="shared" si="177"/>
        <v>0</v>
      </c>
      <c r="U109" s="19">
        <f t="shared" si="177"/>
        <v>0</v>
      </c>
      <c r="V109" s="19">
        <f t="shared" si="177"/>
        <v>0</v>
      </c>
      <c r="W109" s="19">
        <f t="shared" si="177"/>
        <v>0</v>
      </c>
      <c r="X109" s="19">
        <f t="shared" si="172"/>
        <v>0</v>
      </c>
      <c r="Y109" s="19">
        <f t="shared" si="172"/>
        <v>0</v>
      </c>
      <c r="Z109" s="19">
        <f t="shared" si="172"/>
        <v>0</v>
      </c>
      <c r="AA109" s="19">
        <f t="shared" si="172"/>
        <v>0</v>
      </c>
      <c r="AB109" s="19">
        <f t="shared" si="172"/>
        <v>0</v>
      </c>
      <c r="AC109" s="19">
        <f t="shared" si="172"/>
        <v>0</v>
      </c>
      <c r="AD109" s="19">
        <f t="shared" si="172"/>
        <v>0</v>
      </c>
      <c r="AE109" s="19">
        <f t="shared" si="172"/>
        <v>0</v>
      </c>
      <c r="AF109" s="75"/>
    </row>
    <row r="110" spans="1:32" s="23" customFormat="1" ht="15.75" x14ac:dyDescent="0.25"/>
  </sheetData>
  <mergeCells count="48">
    <mergeCell ref="AF98:AF103"/>
    <mergeCell ref="AF104:AF109"/>
    <mergeCell ref="A77:AE77"/>
    <mergeCell ref="AF78:AF83"/>
    <mergeCell ref="A84:AE84"/>
    <mergeCell ref="AF85:AF90"/>
    <mergeCell ref="A91:AE91"/>
    <mergeCell ref="AF92:AF97"/>
    <mergeCell ref="A21:AE21"/>
    <mergeCell ref="AF22:AF27"/>
    <mergeCell ref="AF71:AF76"/>
    <mergeCell ref="AF29:AF34"/>
    <mergeCell ref="A35:AE35"/>
    <mergeCell ref="A42:AE42"/>
    <mergeCell ref="AF43:AF48"/>
    <mergeCell ref="A49:AE49"/>
    <mergeCell ref="AF50:AF55"/>
    <mergeCell ref="A56:AE56"/>
    <mergeCell ref="AF57:AF62"/>
    <mergeCell ref="A63:AE63"/>
    <mergeCell ref="AF64:AF69"/>
    <mergeCell ref="A70:AE70"/>
    <mergeCell ref="A28:AE28"/>
    <mergeCell ref="Z3:AA3"/>
    <mergeCell ref="AB3:AC3"/>
    <mergeCell ref="AD3:AE3"/>
    <mergeCell ref="AF3:AF4"/>
    <mergeCell ref="A6:AE6"/>
    <mergeCell ref="A7:AE7"/>
    <mergeCell ref="N3:O3"/>
    <mergeCell ref="P3:Q3"/>
    <mergeCell ref="R3:S3"/>
    <mergeCell ref="T3:U3"/>
    <mergeCell ref="V3:W3"/>
    <mergeCell ref="X3:Y3"/>
    <mergeCell ref="AF8:AF13"/>
    <mergeCell ref="A14:AE14"/>
    <mergeCell ref="AF15:AF20"/>
    <mergeCell ref="A1:W1"/>
    <mergeCell ref="A3:A4"/>
    <mergeCell ref="B3:B4"/>
    <mergeCell ref="C3:C4"/>
    <mergeCell ref="D3:D4"/>
    <mergeCell ref="E3:E4"/>
    <mergeCell ref="F3:G3"/>
    <mergeCell ref="H3:I3"/>
    <mergeCell ref="J3:K3"/>
    <mergeCell ref="L3:M3"/>
  </mergeCells>
  <hyperlinks>
    <hyperlink ref="A1:W1" location="Оглавление!A1" display="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19.МП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dcterms:created xsi:type="dcterms:W3CDTF">2024-02-05T06:28:34Z</dcterms:created>
  <dcterms:modified xsi:type="dcterms:W3CDTF">2024-02-05T07:28:51Z</dcterms:modified>
</cp:coreProperties>
</file>