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сетевые графики\"/>
    </mc:Choice>
  </mc:AlternateContent>
  <bookViews>
    <workbookView xWindow="0" yWindow="0" windowWidth="19200" windowHeight="11595"/>
  </bookViews>
  <sheets>
    <sheet name="МП СДР" sheetId="2" r:id="rId1"/>
  </sheets>
  <definedNames>
    <definedName name="Z_14AFD6C3_FC5A_47D1_B6D3_4DD498FDE7ED_.wvu.Rows" localSheetId="0" hidden="1">'МП СДР'!$4:$5</definedName>
    <definedName name="Z_2D22DDA1_0B32_4042_8E55_53A9917D8437_.wvu.Rows" localSheetId="0" hidden="1">'МП СДР'!$4:$5</definedName>
    <definedName name="Z_356BE809_9589_4A4C_A8C3_12B5A4A1A47A_.wvu.Rows" localSheetId="0" hidden="1">'МП СДР'!$4:$5</definedName>
    <definedName name="Z_388A1E4B_B5AE_4D91_9FF1_5AD49EECDDED_.wvu.Rows" localSheetId="0" hidden="1">'МП СДР'!$4:$5</definedName>
    <definedName name="Z_3B746F1D_385E_47E1_9DD6_DF5EE791B92F_.wvu.Rows" localSheetId="0" hidden="1">'МП СДР'!$4:$5</definedName>
    <definedName name="Z_63473B3F_A685_4EE9_A01B_183212BE5C53_.wvu.Rows" localSheetId="0" hidden="1">'МП СДР'!$4:$5</definedName>
    <definedName name="Z_67959110_810A_48DC_8557_7A749BB9427E_.wvu.Rows" localSheetId="0" hidden="1">'МП СДР'!$4:$5</definedName>
    <definedName name="Z_79971965_4C3E_4F6D_82D4_06E9338FB302_.wvu.Rows" localSheetId="0" hidden="1">'МП СДР'!$4:$5</definedName>
    <definedName name="Z_7C652CC3_AEBA_4CE1_8785_60610E85E470_.wvu.Rows" localSheetId="0" hidden="1">'МП СДР'!$4:$5</definedName>
    <definedName name="Z_7D83ADC9_554F_49F5_9F3A_8020034AA83A_.wvu.Rows" localSheetId="0" hidden="1">'МП СДР'!$4:$5</definedName>
    <definedName name="Z_7DE9713E_1F38_437C_8FB6_9C29DB24E5B8_.wvu.Rows" localSheetId="0" hidden="1">'МП СДР'!$4:$5</definedName>
    <definedName name="Z_7E4D5209_3514_4B4B_9D2B_9C42A7BE704E_.wvu.Rows" localSheetId="0" hidden="1">'МП СДР'!$4:$5</definedName>
    <definedName name="Z_8991206F_96BC_4E4A_9BEF_FB119480CFE1_.wvu.Rows" localSheetId="0" hidden="1">'МП СДР'!$4:$5</definedName>
    <definedName name="Z_9A254B3E_BF29_465E_994B_E56187330748_.wvu.Rows" localSheetId="0" hidden="1">'МП СДР'!$4:$5</definedName>
    <definedName name="Z_B6ED5A6A_E502_40ED_B1F2_2FE231B320B9_.wvu.Rows" localSheetId="0" hidden="1">'МП СДР'!$4:$5</definedName>
    <definedName name="Z_B9F5A68E_7A21_490B_A9C1_858A34AED228_.wvu.Rows" localSheetId="0" hidden="1">'МП СДР'!$4:$5</definedName>
    <definedName name="Z_C599058B_0D9F_45BB_A102_E92C28C88691_.wvu.Rows" localSheetId="0" hidden="1">'МП СДР'!$4:$5</definedName>
    <definedName name="Z_C7EAD3F1_26A7_4DE4_A1DE_F77FB026865E_.wvu.Rows" localSheetId="0" hidden="1">'МП СДР'!$4:$5</definedName>
    <definedName name="Z_CC99A19B_7C06_4842_B555_F1FC30BBAE15_.wvu.Rows" localSheetId="0" hidden="1">'МП СДР'!$4:$5</definedName>
    <definedName name="Z_E36983B1_2930_4BC3_9F81_C76866BFC5EC_.wvu.Rows" localSheetId="0" hidden="1">'МП СДР'!$4:$5</definedName>
    <definedName name="Z_E4404F29_03A4_4E65_B4A8_EB6C15EFBA41_.wvu.Rows" localSheetId="0" hidden="1">'МП СДР'!$4:$5</definedName>
    <definedName name="Z_E6058B35_16EE_4520_97FC_BC8944DC361A_.wvu.Rows" localSheetId="0" hidden="1">'МП СДР'!$4:$5</definedName>
    <definedName name="Z_E83B3B5A_C7A8_4F47_A336_85E65C55625C_.wvu.Rows" localSheetId="0" hidden="1">'МП СДР'!$4:$5</definedName>
    <definedName name="Z_EBBEF937_D19E_44FA_94D9_3672C89A5F21_.wvu.Rows" localSheetId="0" hidden="1">'МП СДР'!$4:$5</definedName>
    <definedName name="Z_F10998C4_BD23_4123_9624_1436EC840983_.wvu.Rows" localSheetId="0" hidden="1">'МП СДР'!$4:$5</definedName>
    <definedName name="Z_F378846B_E4CE_48F0_9983_5CAF32454FC3_.wvu.Rows" localSheetId="0" hidden="1">'МП СДР'!$4:$5</definedName>
    <definedName name="Z_F6B45C19_5DEC_4311_9E14_1DFCA0D8A318_.wvu.Rows" localSheetId="0" hidden="1">'МП СДР'!$4:$5</definedName>
    <definedName name="Z_FFEDA674_087A_4656_BF09_7E905D9B9A21_.wvu.Rows" localSheetId="0" hidden="1">'МП СДР'!$4:$5</definedName>
  </definedNames>
  <calcPr calcId="152511"/>
  <customWorkbookViews>
    <customWorkbookView name="Орехова Олеся Ришатовна - Личное представление" guid="{C599058B-0D9F-45BB-A102-E92C28C88691}" mergeInterval="0" personalView="1" maximized="1" xWindow="-8" yWindow="-8" windowWidth="1296" windowHeight="1000" activeSheetId="1"/>
    <customWorkbookView name="DEEPCOOL - Личное представление" guid="{F378846B-E4CE-48F0-9983-5CAF32454FC3}" mergeInterval="0" personalView="1" maximized="1" xWindow="-8" yWindow="-8" windowWidth="1936" windowHeight="1056" activeSheetId="2"/>
    <customWorkbookView name="Цыганкова Ирина Анатольевн - Личное представление" guid="{C7EAD3F1-26A7-4DE4-A1DE-F77FB026865E}" mergeInterval="0" personalView="1" maximized="1" windowWidth="1916" windowHeight="855" tabRatio="866" activeSheetId="16" showComments="commIndAndComment"/>
    <customWorkbookView name="Галкина Елена Александровна - Личное представление" guid="{7C652CC3-AEBA-4CE1-8785-60610E85E470}" mergeInterval="0" personalView="1" maximized="1" xWindow="-8" yWindow="-8" windowWidth="1936" windowHeight="1056" activeSheetId="10"/>
    <customWorkbookView name="Мягкова Оксана Викторовна - Личное представление" guid="{9A254B3E-BF29-465E-994B-E56187330748}" mergeInterval="0" personalView="1" maximized="1" xWindow="-8" yWindow="-8" windowWidth="1936" windowHeight="1056" activeSheetId="4"/>
    <customWorkbookView name="Алексеев Станислав Сергеевич - Личное представление" guid="{E83B3B5A-C7A8-4F47-A336-85E65C55625C}" mergeInterval="0" personalView="1" maximized="1" xWindow="-11" yWindow="-11" windowWidth="1942" windowHeight="1046" tabRatio="866" activeSheetId="21"/>
    <customWorkbookView name="user - Личное представление" guid="{B6ED5A6A-E502-40ED-B1F2-2FE231B320B9}" mergeInterval="0" personalView="1" maximized="1" windowWidth="1856" windowHeight="661" activeSheetId="6"/>
    <customWorkbookView name="Пфафинрот Феня Викторовна - Личное представление" guid="{67959110-810A-48DC-8557-7A749BB9427E}" mergeInterval="0" personalView="1" maximized="1" xWindow="-8" yWindow="-8" windowWidth="1376" windowHeight="744" activeSheetId="19"/>
    <customWorkbookView name="Митина Екатерина Сергеевна - Личное представление" guid="{388A1E4B-B5AE-4D91-9FF1-5AD49EECDDED}" mergeInterval="0" personalView="1" maximized="1" xWindow="-8" yWindow="-8" windowWidth="1936" windowHeight="1056" activeSheetId="15"/>
    <customWorkbookView name="Дульцева Елена Владимировна - Личное представление" guid="{3B746F1D-385E-47E1-9DD6-DF5EE791B92F}" mergeInterval="0" personalView="1" maximized="1" xWindow="-8" yWindow="-8" windowWidth="1936" windowHeight="1056" activeSheetId="4"/>
    <customWorkbookView name="Иванова Марина Валерьевна - Личное представление" guid="{2D22DDA1-0B32-4042-8E55-53A9917D8437}" mergeInterval="0" personalView="1" maximized="1" xWindow="-8" yWindow="-8" windowWidth="1696" windowHeight="1026" activeSheetId="10" showComments="commIndAndComment"/>
    <customWorkbookView name="Розумная Полина Анатольевна - Личное представление" guid="{CC99A19B-7C06-4842-B555-F1FC30BBAE15}" mergeInterval="0" personalView="1" maximized="1" xWindow="-8" yWindow="-8" windowWidth="1296" windowHeight="1000" activeSheetId="3"/>
    <customWorkbookView name="Сорока Юлия Игоревна - Личное представление" guid="{EBBEF937-D19E-44FA-94D9-3672C89A5F21}" mergeInterval="0" personalView="1" maximized="1" xWindow="-8" yWindow="-8" windowWidth="1296" windowHeight="1000" activeSheetId="11"/>
    <customWorkbookView name="Михалева Светлана Евгеньевна - Личное представление" guid="{356BE809-9589-4A4C-A8C3-12B5A4A1A47A}" mergeInterval="0" personalView="1" maximized="1" xWindow="-8" yWindow="-8" windowWidth="1616" windowHeight="876" activeSheetId="19"/>
    <customWorkbookView name="Смекалин Дмитрий Александрович - Личное представление" guid="{7D83ADC9-554F-49F5-9F3A-8020034AA83A}" mergeInterval="0" personalView="1" xWindow="62" windowWidth="1858" windowHeight="1080" activeSheetId="8"/>
    <customWorkbookView name="Наталья Меньщикова - Личное представление" guid="{7DE9713E-1F38-437C-8FB6-9C29DB24E5B8}" mergeInterval="0" personalView="1" maximized="1" windowWidth="1916" windowHeight="845" activeSheetId="2"/>
    <customWorkbookView name="Краева Ольга Витальевна - Личное представление" guid="{E6058B35-16EE-4520-97FC-BC8944DC361A}" mergeInterval="0" personalView="1" maximized="1" xWindow="-8" yWindow="-8" windowWidth="1936" windowHeight="1056" activeSheetId="7"/>
    <customWorkbookView name="Логинова Ленара Юлдашевна - Личное представление" guid="{FFEDA674-087A-4656-BF09-7E905D9B9A21}" mergeInterval="0" personalView="1" maximized="1" windowWidth="1916" windowHeight="854" activeSheetId="3"/>
    <customWorkbookView name="Живоглядов Константин Иванович - Личное представление" guid="{14AFD6C3-FC5A-47D1-B6D3-4DD498FDE7ED}" mergeInterval="0" personalView="1" maximized="1" xWindow="-8" yWindow="-8" windowWidth="1296" windowHeight="1010" activeSheetId="8"/>
    <customWorkbookView name="Малофеева Ольга Александровна - Личное представление" guid="{E36983B1-2930-4BC3-9F81-C76866BFC5EC}" mergeInterval="0" personalView="1" maximized="1" xWindow="-8" yWindow="-8" windowWidth="1936" windowHeight="1056" activeSheetId="1"/>
    <customWorkbookView name="Гончарова Анжела Васильевна - Личное представление" guid="{79971965-4C3E-4F6D-82D4-06E9338FB302}" mergeInterval="0" personalView="1" maximized="1" windowWidth="1916" windowHeight="835" activeSheetId="13"/>
    <customWorkbookView name="Пантелеев Олег Васильевич - Личное представление" guid="{B9F5A68E-7A21-490B-A9C1-858A34AED228}" mergeInterval="0" personalView="1" maximized="1" xWindow="-8" yWindow="-8" windowWidth="1936" windowHeight="1066" activeSheetId="3"/>
    <customWorkbookView name="KraevaOV - Личное представление" guid="{F6B45C19-5DEC-4311-9E14-1DFCA0D8A318}" mergeInterval="0" personalView="1" xWindow="43" yWindow="11" windowWidth="1875" windowHeight="1032" activeSheetId="7"/>
    <customWorkbookView name="Лутова Ольга Викторовна - Личное представление" guid="{63473B3F-A685-4EE9-A01B-183212BE5C53}" mergeInterval="0" personalView="1" maximized="1" xWindow="-8" yWindow="-8" windowWidth="1936" windowHeight="1056" activeSheetId="4"/>
    <customWorkbookView name="Подворчан Оксана - Личное представление" guid="{8991206F-96BC-4E4A-9BEF-FB119480CFE1}" mergeInterval="0" personalView="1" maximized="1" windowWidth="1912" windowHeight="723" activeSheetId="11"/>
    <customWorkbookView name="Мартынова Снежана Владимировна - Личное представление" guid="{7E4D5209-3514-4B4B-9D2B-9C42A7BE704E}" mergeInterval="0" personalView="1" maximized="1" windowWidth="1916" windowHeight="835" activeSheetId="5"/>
    <customWorkbookView name="Шилкина Татьяна Михайловна - Личное представление" guid="{E4404F29-03A4-4E65-B4A8-EB6C15EFBA41}" mergeInterval="0" personalView="1" maximized="1" xWindow="-8" yWindow="-8" windowWidth="1936" windowHeight="1056" activeSheetId="21"/>
    <customWorkbookView name="SenivMV - Личное представление" guid="{F10998C4-BD23-4123-9624-1436EC840983}" mergeInterval="0" personalView="1" maximized="1" xWindow="-9" yWindow="-9" windowWidth="1938" windowHeight="1050" activeSheetId="12"/>
  </customWorkbookViews>
</workbook>
</file>

<file path=xl/calcChain.xml><?xml version="1.0" encoding="utf-8"?>
<calcChain xmlns="http://schemas.openxmlformats.org/spreadsheetml/2006/main">
  <c r="E83" i="2" l="1"/>
  <c r="C83" i="2"/>
  <c r="E32" i="2"/>
  <c r="C32" i="2"/>
  <c r="B32" i="2"/>
  <c r="E74" i="2"/>
  <c r="C74" i="2"/>
  <c r="B74" i="2"/>
  <c r="E67" i="2"/>
  <c r="E53" i="2" l="1"/>
  <c r="C53" i="2"/>
  <c r="B53" i="2"/>
  <c r="B46" i="2" l="1"/>
  <c r="C46" i="2"/>
  <c r="E39" i="2" l="1"/>
  <c r="C39" i="2"/>
  <c r="B18" i="2" l="1"/>
  <c r="E18" i="2"/>
  <c r="C18" i="2"/>
  <c r="E46" i="2" l="1"/>
  <c r="D61" i="2" l="1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94" i="2"/>
  <c r="G93" i="2"/>
  <c r="G92" i="2"/>
  <c r="G91" i="2"/>
  <c r="F92" i="2"/>
  <c r="F91" i="2"/>
  <c r="E97" i="2"/>
  <c r="C97" i="2"/>
  <c r="B97" i="2"/>
  <c r="E90" i="2"/>
  <c r="B83" i="2"/>
  <c r="N80" i="2"/>
  <c r="B39" i="2"/>
  <c r="F97" i="2" l="1"/>
  <c r="G97" i="2"/>
  <c r="E68" i="2" l="1"/>
  <c r="E61" i="2" s="1"/>
  <c r="C68" i="2"/>
  <c r="C61" i="2" s="1"/>
  <c r="B68" i="2"/>
  <c r="B67" i="2"/>
  <c r="C67" i="2"/>
  <c r="G100" i="2" l="1"/>
  <c r="F100" i="2"/>
  <c r="D103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K102" i="2"/>
  <c r="J102" i="2"/>
  <c r="I102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L103" i="2"/>
  <c r="K103" i="2"/>
  <c r="J103" i="2"/>
  <c r="I103" i="2"/>
  <c r="H103" i="2"/>
  <c r="C103" i="2" l="1"/>
  <c r="J100" i="2"/>
  <c r="L100" i="2"/>
  <c r="P100" i="2"/>
  <c r="R100" i="2"/>
  <c r="T100" i="2"/>
  <c r="V100" i="2"/>
  <c r="X100" i="2"/>
  <c r="Z100" i="2"/>
  <c r="AB100" i="2"/>
  <c r="AD100" i="2"/>
  <c r="I100" i="2"/>
  <c r="K100" i="2"/>
  <c r="O100" i="2"/>
  <c r="Q100" i="2"/>
  <c r="S100" i="2"/>
  <c r="U100" i="2"/>
  <c r="W100" i="2"/>
  <c r="Y100" i="2"/>
  <c r="AA100" i="2"/>
  <c r="AC100" i="2"/>
  <c r="AE100" i="2"/>
  <c r="AE80" i="2"/>
  <c r="AE79" i="2" s="1"/>
  <c r="AD80" i="2"/>
  <c r="AD79" i="2" s="1"/>
  <c r="AC80" i="2"/>
  <c r="AC79" i="2" s="1"/>
  <c r="AB80" i="2"/>
  <c r="AB79" i="2" s="1"/>
  <c r="AA80" i="2"/>
  <c r="AA79" i="2" s="1"/>
  <c r="Z80" i="2"/>
  <c r="Z79" i="2" s="1"/>
  <c r="Y80" i="2"/>
  <c r="Y79" i="2" s="1"/>
  <c r="X80" i="2"/>
  <c r="X79" i="2" s="1"/>
  <c r="W80" i="2"/>
  <c r="W79" i="2" s="1"/>
  <c r="V80" i="2"/>
  <c r="V79" i="2" s="1"/>
  <c r="U80" i="2"/>
  <c r="U79" i="2" s="1"/>
  <c r="T80" i="2"/>
  <c r="T79" i="2" s="1"/>
  <c r="S80" i="2"/>
  <c r="S79" i="2" s="1"/>
  <c r="R80" i="2"/>
  <c r="R79" i="2" s="1"/>
  <c r="Q80" i="2"/>
  <c r="Q79" i="2" s="1"/>
  <c r="P80" i="2"/>
  <c r="P79" i="2" s="1"/>
  <c r="O80" i="2"/>
  <c r="O79" i="2" s="1"/>
  <c r="N79" i="2"/>
  <c r="M80" i="2"/>
  <c r="M79" i="2" s="1"/>
  <c r="L80" i="2"/>
  <c r="L79" i="2" s="1"/>
  <c r="K80" i="2"/>
  <c r="K79" i="2" s="1"/>
  <c r="J80" i="2"/>
  <c r="J79" i="2" s="1"/>
  <c r="I80" i="2"/>
  <c r="I79" i="2" s="1"/>
  <c r="D80" i="2"/>
  <c r="D79" i="2" s="1"/>
  <c r="B80" i="2"/>
  <c r="B79" i="2" s="1"/>
  <c r="AE58" i="2"/>
  <c r="AE57" i="2" s="1"/>
  <c r="AD58" i="2"/>
  <c r="AD57" i="2" s="1"/>
  <c r="AC58" i="2"/>
  <c r="AC57" i="2" s="1"/>
  <c r="AB58" i="2"/>
  <c r="AB57" i="2" s="1"/>
  <c r="AA58" i="2"/>
  <c r="AA57" i="2" s="1"/>
  <c r="Z58" i="2"/>
  <c r="Z57" i="2" s="1"/>
  <c r="Y58" i="2"/>
  <c r="Y57" i="2" s="1"/>
  <c r="X58" i="2"/>
  <c r="X57" i="2" s="1"/>
  <c r="W58" i="2"/>
  <c r="W57" i="2" s="1"/>
  <c r="V58" i="2"/>
  <c r="V57" i="2" s="1"/>
  <c r="U58" i="2"/>
  <c r="U57" i="2" s="1"/>
  <c r="T58" i="2"/>
  <c r="T57" i="2" s="1"/>
  <c r="S58" i="2"/>
  <c r="S57" i="2" s="1"/>
  <c r="R58" i="2"/>
  <c r="R57" i="2" s="1"/>
  <c r="Q58" i="2"/>
  <c r="Q57" i="2" s="1"/>
  <c r="P58" i="2"/>
  <c r="P57" i="2" s="1"/>
  <c r="O58" i="2"/>
  <c r="O57" i="2" s="1"/>
  <c r="N58" i="2"/>
  <c r="N57" i="2" s="1"/>
  <c r="L58" i="2"/>
  <c r="L57" i="2" s="1"/>
  <c r="K58" i="2"/>
  <c r="K57" i="2" s="1"/>
  <c r="J58" i="2"/>
  <c r="J57" i="2" s="1"/>
  <c r="I58" i="2"/>
  <c r="I57" i="2" s="1"/>
  <c r="H58" i="2"/>
  <c r="H57" i="2" s="1"/>
  <c r="B60" i="2"/>
  <c r="B61" i="2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V65" i="2"/>
  <c r="V64" i="2" s="1"/>
  <c r="U65" i="2"/>
  <c r="U64" i="2" s="1"/>
  <c r="T65" i="2"/>
  <c r="T64" i="2" s="1"/>
  <c r="S65" i="2"/>
  <c r="S64" i="2" s="1"/>
  <c r="R65" i="2"/>
  <c r="R64" i="2" s="1"/>
  <c r="Q65" i="2"/>
  <c r="Q64" i="2" s="1"/>
  <c r="P65" i="2"/>
  <c r="P64" i="2" s="1"/>
  <c r="O65" i="2"/>
  <c r="O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E65" i="2"/>
  <c r="E64" i="2" s="1"/>
  <c r="D65" i="2"/>
  <c r="D64" i="2" s="1"/>
  <c r="C65" i="2"/>
  <c r="C64" i="2" s="1"/>
  <c r="B65" i="2"/>
  <c r="B64" i="2" s="1"/>
  <c r="AE72" i="2"/>
  <c r="AE71" i="2" s="1"/>
  <c r="AD72" i="2"/>
  <c r="AD71" i="2" s="1"/>
  <c r="AC72" i="2"/>
  <c r="AC71" i="2" s="1"/>
  <c r="AB72" i="2"/>
  <c r="AB71" i="2" s="1"/>
  <c r="AA72" i="2"/>
  <c r="AA71" i="2" s="1"/>
  <c r="Z72" i="2"/>
  <c r="Z71" i="2" s="1"/>
  <c r="Y72" i="2"/>
  <c r="Y71" i="2" s="1"/>
  <c r="X72" i="2"/>
  <c r="X71" i="2" s="1"/>
  <c r="W72" i="2"/>
  <c r="W71" i="2" s="1"/>
  <c r="V72" i="2"/>
  <c r="V71" i="2" s="1"/>
  <c r="U72" i="2"/>
  <c r="U71" i="2" s="1"/>
  <c r="T72" i="2"/>
  <c r="T71" i="2" s="1"/>
  <c r="S72" i="2"/>
  <c r="S71" i="2" s="1"/>
  <c r="R72" i="2"/>
  <c r="R71" i="2" s="1"/>
  <c r="Q72" i="2"/>
  <c r="Q71" i="2" s="1"/>
  <c r="P72" i="2"/>
  <c r="P71" i="2" s="1"/>
  <c r="O72" i="2"/>
  <c r="O71" i="2" s="1"/>
  <c r="N72" i="2"/>
  <c r="N71" i="2" s="1"/>
  <c r="M72" i="2"/>
  <c r="M71" i="2" s="1"/>
  <c r="L72" i="2"/>
  <c r="L71" i="2" s="1"/>
  <c r="K72" i="2"/>
  <c r="K71" i="2" s="1"/>
  <c r="J72" i="2"/>
  <c r="J71" i="2" s="1"/>
  <c r="I72" i="2"/>
  <c r="I71" i="2" s="1"/>
  <c r="H72" i="2"/>
  <c r="H71" i="2" s="1"/>
  <c r="D72" i="2"/>
  <c r="D71" i="2" s="1"/>
  <c r="B72" i="2"/>
  <c r="B71" i="2" s="1"/>
  <c r="AE51" i="2"/>
  <c r="AE50" i="2" s="1"/>
  <c r="AD51" i="2"/>
  <c r="AD50" i="2" s="1"/>
  <c r="AC51" i="2"/>
  <c r="AC50" i="2" s="1"/>
  <c r="AB51" i="2"/>
  <c r="AB50" i="2" s="1"/>
  <c r="AA51" i="2"/>
  <c r="AA50" i="2" s="1"/>
  <c r="Z51" i="2"/>
  <c r="Z50" i="2" s="1"/>
  <c r="Y51" i="2"/>
  <c r="Y50" i="2" s="1"/>
  <c r="X51" i="2"/>
  <c r="X50" i="2" s="1"/>
  <c r="W51" i="2"/>
  <c r="W50" i="2" s="1"/>
  <c r="V51" i="2"/>
  <c r="V50" i="2" s="1"/>
  <c r="U51" i="2"/>
  <c r="U50" i="2" s="1"/>
  <c r="T51" i="2"/>
  <c r="T50" i="2" s="1"/>
  <c r="S51" i="2"/>
  <c r="S50" i="2" s="1"/>
  <c r="R51" i="2"/>
  <c r="R50" i="2" s="1"/>
  <c r="Q51" i="2"/>
  <c r="Q50" i="2" s="1"/>
  <c r="P51" i="2"/>
  <c r="P50" i="2" s="1"/>
  <c r="O51" i="2"/>
  <c r="O50" i="2" s="1"/>
  <c r="N51" i="2"/>
  <c r="N50" i="2" s="1"/>
  <c r="M51" i="2"/>
  <c r="M50" i="2" s="1"/>
  <c r="L51" i="2"/>
  <c r="L50" i="2" s="1"/>
  <c r="K51" i="2"/>
  <c r="K50" i="2" s="1"/>
  <c r="J51" i="2"/>
  <c r="J50" i="2" s="1"/>
  <c r="I51" i="2"/>
  <c r="I50" i="2" s="1"/>
  <c r="H51" i="2"/>
  <c r="H50" i="2" s="1"/>
  <c r="D51" i="2"/>
  <c r="D50" i="2" s="1"/>
  <c r="B51" i="2"/>
  <c r="B50" i="2" s="1"/>
  <c r="AE44" i="2"/>
  <c r="AE43" i="2" s="1"/>
  <c r="AD44" i="2"/>
  <c r="AD43" i="2" s="1"/>
  <c r="AC44" i="2"/>
  <c r="AC43" i="2" s="1"/>
  <c r="AB44" i="2"/>
  <c r="AB43" i="2" s="1"/>
  <c r="AA44" i="2"/>
  <c r="AA43" i="2" s="1"/>
  <c r="Z44" i="2"/>
  <c r="Z43" i="2" s="1"/>
  <c r="Y44" i="2"/>
  <c r="Y43" i="2" s="1"/>
  <c r="X44" i="2"/>
  <c r="X43" i="2" s="1"/>
  <c r="W44" i="2"/>
  <c r="W43" i="2" s="1"/>
  <c r="V44" i="2"/>
  <c r="V43" i="2" s="1"/>
  <c r="U44" i="2"/>
  <c r="U43" i="2" s="1"/>
  <c r="T44" i="2"/>
  <c r="T43" i="2" s="1"/>
  <c r="S44" i="2"/>
  <c r="S43" i="2" s="1"/>
  <c r="R44" i="2"/>
  <c r="R43" i="2" s="1"/>
  <c r="Q44" i="2"/>
  <c r="Q43" i="2" s="1"/>
  <c r="P44" i="2"/>
  <c r="P43" i="2" s="1"/>
  <c r="O44" i="2"/>
  <c r="O43" i="2" s="1"/>
  <c r="N44" i="2"/>
  <c r="N43" i="2" s="1"/>
  <c r="M44" i="2"/>
  <c r="M43" i="2" s="1"/>
  <c r="L44" i="2"/>
  <c r="L43" i="2" s="1"/>
  <c r="K44" i="2"/>
  <c r="K43" i="2" s="1"/>
  <c r="J44" i="2"/>
  <c r="J43" i="2" s="1"/>
  <c r="I44" i="2"/>
  <c r="I43" i="2" s="1"/>
  <c r="H44" i="2"/>
  <c r="H43" i="2" s="1"/>
  <c r="D44" i="2"/>
  <c r="D43" i="2" s="1"/>
  <c r="B44" i="2"/>
  <c r="B43" i="2" s="1"/>
  <c r="AE23" i="2"/>
  <c r="AE22" i="2" s="1"/>
  <c r="AD23" i="2"/>
  <c r="AD22" i="2" s="1"/>
  <c r="AC23" i="2"/>
  <c r="AC22" i="2" s="1"/>
  <c r="AB23" i="2"/>
  <c r="AB22" i="2" s="1"/>
  <c r="AA23" i="2"/>
  <c r="AA22" i="2" s="1"/>
  <c r="Z23" i="2"/>
  <c r="Z22" i="2" s="1"/>
  <c r="Y23" i="2"/>
  <c r="Y22" i="2" s="1"/>
  <c r="X23" i="2"/>
  <c r="X22" i="2" s="1"/>
  <c r="W23" i="2"/>
  <c r="W22" i="2" s="1"/>
  <c r="V23" i="2"/>
  <c r="V22" i="2" s="1"/>
  <c r="U23" i="2"/>
  <c r="U22" i="2" s="1"/>
  <c r="T23" i="2"/>
  <c r="T22" i="2" s="1"/>
  <c r="S23" i="2"/>
  <c r="S22" i="2" s="1"/>
  <c r="R23" i="2"/>
  <c r="R22" i="2" s="1"/>
  <c r="Q23" i="2"/>
  <c r="Q22" i="2" s="1"/>
  <c r="P23" i="2"/>
  <c r="P22" i="2" s="1"/>
  <c r="O23" i="2"/>
  <c r="O22" i="2" s="1"/>
  <c r="N23" i="2"/>
  <c r="N22" i="2" s="1"/>
  <c r="L23" i="2"/>
  <c r="L22" i="2" s="1"/>
  <c r="K23" i="2"/>
  <c r="K22" i="2" s="1"/>
  <c r="J23" i="2"/>
  <c r="J22" i="2" s="1"/>
  <c r="I23" i="2"/>
  <c r="I22" i="2" s="1"/>
  <c r="H25" i="2"/>
  <c r="H102" i="2" s="1"/>
  <c r="C102" i="2" s="1"/>
  <c r="C100" i="2" s="1"/>
  <c r="D25" i="2"/>
  <c r="D23" i="2" s="1"/>
  <c r="D22" i="2" s="1"/>
  <c r="B25" i="2"/>
  <c r="B23" i="2" s="1"/>
  <c r="B22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30" i="2"/>
  <c r="H29" i="2" s="1"/>
  <c r="D30" i="2"/>
  <c r="D29" i="2" s="1"/>
  <c r="B30" i="2"/>
  <c r="B29" i="2" s="1"/>
  <c r="AE37" i="2"/>
  <c r="AE36" i="2" s="1"/>
  <c r="AD37" i="2"/>
  <c r="AD36" i="2" s="1"/>
  <c r="AC37" i="2"/>
  <c r="AC36" i="2" s="1"/>
  <c r="AB37" i="2"/>
  <c r="AB36" i="2" s="1"/>
  <c r="AA37" i="2"/>
  <c r="AA36" i="2" s="1"/>
  <c r="Z37" i="2"/>
  <c r="Z36" i="2" s="1"/>
  <c r="Y37" i="2"/>
  <c r="Y36" i="2" s="1"/>
  <c r="X37" i="2"/>
  <c r="X36" i="2" s="1"/>
  <c r="W37" i="2"/>
  <c r="W36" i="2" s="1"/>
  <c r="V37" i="2"/>
  <c r="V36" i="2" s="1"/>
  <c r="U37" i="2"/>
  <c r="U36" i="2" s="1"/>
  <c r="T37" i="2"/>
  <c r="T36" i="2" s="1"/>
  <c r="S37" i="2"/>
  <c r="S36" i="2" s="1"/>
  <c r="R37" i="2"/>
  <c r="R36" i="2" s="1"/>
  <c r="Q37" i="2"/>
  <c r="Q36" i="2" s="1"/>
  <c r="P37" i="2"/>
  <c r="P36" i="2" s="1"/>
  <c r="O37" i="2"/>
  <c r="O36" i="2" s="1"/>
  <c r="N37" i="2"/>
  <c r="N36" i="2" s="1"/>
  <c r="M37" i="2"/>
  <c r="M36" i="2" s="1"/>
  <c r="L37" i="2"/>
  <c r="L36" i="2" s="1"/>
  <c r="K37" i="2"/>
  <c r="K36" i="2" s="1"/>
  <c r="J37" i="2"/>
  <c r="J36" i="2" s="1"/>
  <c r="I37" i="2"/>
  <c r="I36" i="2" s="1"/>
  <c r="H37" i="2"/>
  <c r="H36" i="2" s="1"/>
  <c r="E37" i="2"/>
  <c r="E36" i="2" s="1"/>
  <c r="D37" i="2"/>
  <c r="D36" i="2" s="1"/>
  <c r="C37" i="2"/>
  <c r="C36" i="2" s="1"/>
  <c r="B37" i="2"/>
  <c r="B36" i="2" s="1"/>
  <c r="AE15" i="2"/>
  <c r="AD16" i="2"/>
  <c r="AD15" i="2" s="1"/>
  <c r="AC16" i="2"/>
  <c r="AC15" i="2" s="1"/>
  <c r="AB16" i="2"/>
  <c r="AB15" i="2" s="1"/>
  <c r="AA16" i="2"/>
  <c r="AA15" i="2" s="1"/>
  <c r="Z16" i="2"/>
  <c r="Z15" i="2" s="1"/>
  <c r="Y16" i="2"/>
  <c r="Y15" i="2" s="1"/>
  <c r="X16" i="2"/>
  <c r="X15" i="2" s="1"/>
  <c r="W16" i="2"/>
  <c r="W15" i="2" s="1"/>
  <c r="V16" i="2"/>
  <c r="V15" i="2" s="1"/>
  <c r="U16" i="2"/>
  <c r="U15" i="2" s="1"/>
  <c r="T16" i="2"/>
  <c r="T15" i="2" s="1"/>
  <c r="S16" i="2"/>
  <c r="S15" i="2" s="1"/>
  <c r="R16" i="2"/>
  <c r="R15" i="2" s="1"/>
  <c r="Q16" i="2"/>
  <c r="Q15" i="2" s="1"/>
  <c r="P16" i="2"/>
  <c r="P15" i="2" s="1"/>
  <c r="O16" i="2"/>
  <c r="O15" i="2" s="1"/>
  <c r="N16" i="2"/>
  <c r="N15" i="2" s="1"/>
  <c r="M16" i="2"/>
  <c r="M15" i="2" s="1"/>
  <c r="L16" i="2"/>
  <c r="L15" i="2" s="1"/>
  <c r="K16" i="2"/>
  <c r="K15" i="2" s="1"/>
  <c r="J16" i="2"/>
  <c r="J15" i="2" s="1"/>
  <c r="D16" i="2"/>
  <c r="D15" i="2" s="1"/>
  <c r="B16" i="2"/>
  <c r="B15" i="2" s="1"/>
  <c r="B90" i="2"/>
  <c r="B94" i="2"/>
  <c r="N94" i="2"/>
  <c r="N93" i="2" s="1"/>
  <c r="M94" i="2"/>
  <c r="M93" i="2" s="1"/>
  <c r="L94" i="2"/>
  <c r="L93" i="2" s="1"/>
  <c r="K94" i="2"/>
  <c r="K93" i="2" s="1"/>
  <c r="J94" i="2"/>
  <c r="J93" i="2" s="1"/>
  <c r="I94" i="2"/>
  <c r="I93" i="2" s="1"/>
  <c r="N90" i="2"/>
  <c r="C90" i="2" s="1"/>
  <c r="G90" i="2" s="1"/>
  <c r="D87" i="2"/>
  <c r="D86" i="2" s="1"/>
  <c r="E87" i="2"/>
  <c r="E86" i="2" s="1"/>
  <c r="M87" i="2"/>
  <c r="M86" i="2" s="1"/>
  <c r="L87" i="2"/>
  <c r="L86" i="2" s="1"/>
  <c r="K87" i="2"/>
  <c r="K86" i="2" s="1"/>
  <c r="J87" i="2"/>
  <c r="J86" i="2" s="1"/>
  <c r="I87" i="2"/>
  <c r="I86" i="2" s="1"/>
  <c r="E80" i="2"/>
  <c r="E79" i="2" s="1"/>
  <c r="C80" i="2"/>
  <c r="C79" i="2" s="1"/>
  <c r="H80" i="2"/>
  <c r="H79" i="2" s="1"/>
  <c r="D60" i="2"/>
  <c r="M103" i="2"/>
  <c r="E60" i="2"/>
  <c r="E58" i="2" s="1"/>
  <c r="E57" i="2" s="1"/>
  <c r="C72" i="2"/>
  <c r="C71" i="2" s="1"/>
  <c r="E51" i="2"/>
  <c r="E50" i="2" s="1"/>
  <c r="C51" i="2"/>
  <c r="C50" i="2" s="1"/>
  <c r="E44" i="2"/>
  <c r="E43" i="2" s="1"/>
  <c r="C44" i="2"/>
  <c r="C43" i="2" s="1"/>
  <c r="M25" i="2"/>
  <c r="M23" i="2" s="1"/>
  <c r="M22" i="2" s="1"/>
  <c r="C25" i="2"/>
  <c r="C23" i="2" s="1"/>
  <c r="C22" i="2" s="1"/>
  <c r="E16" i="2"/>
  <c r="E15" i="2" s="1"/>
  <c r="C16" i="2"/>
  <c r="C15" i="2" s="1"/>
  <c r="C87" i="2" l="1"/>
  <c r="C86" i="2" s="1"/>
  <c r="B93" i="2"/>
  <c r="F93" i="2" s="1"/>
  <c r="F94" i="2"/>
  <c r="B87" i="2"/>
  <c r="B86" i="2" s="1"/>
  <c r="F90" i="2"/>
  <c r="M58" i="2"/>
  <c r="M57" i="2" s="1"/>
  <c r="M102" i="2"/>
  <c r="N87" i="2"/>
  <c r="N86" i="2" s="1"/>
  <c r="N103" i="2"/>
  <c r="B102" i="2"/>
  <c r="D102" i="2"/>
  <c r="D100" i="2" s="1"/>
  <c r="H23" i="2"/>
  <c r="H22" i="2" s="1"/>
  <c r="D58" i="2"/>
  <c r="D57" i="2" s="1"/>
  <c r="H100" i="2"/>
  <c r="C30" i="2"/>
  <c r="C29" i="2" s="1"/>
  <c r="E72" i="2"/>
  <c r="E71" i="2" s="1"/>
  <c r="B58" i="2"/>
  <c r="B57" i="2" s="1"/>
  <c r="E30" i="2"/>
  <c r="E29" i="2" s="1"/>
  <c r="E25" i="2"/>
  <c r="E23" i="2" s="1"/>
  <c r="E22" i="2" s="1"/>
  <c r="C60" i="2"/>
  <c r="C58" i="2" s="1"/>
  <c r="C57" i="2" s="1"/>
  <c r="N100" i="2" l="1"/>
  <c r="B103" i="2"/>
  <c r="B100" i="2" s="1"/>
  <c r="M100" i="2"/>
  <c r="E102" i="2"/>
  <c r="E100" i="2" s="1"/>
</calcChain>
</file>

<file path=xl/sharedStrings.xml><?xml version="1.0" encoding="utf-8"?>
<sst xmlns="http://schemas.openxmlformats.org/spreadsheetml/2006/main" count="155" uniqueCount="62">
  <si>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</si>
  <si>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</si>
  <si>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</si>
  <si>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</si>
  <si>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</si>
  <si>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</si>
  <si>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</si>
  <si>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</si>
  <si>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</si>
  <si>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</si>
  <si>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</si>
  <si>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</si>
  <si>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</si>
  <si>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</si>
  <si>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</si>
  <si>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</si>
  <si>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</si>
  <si>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Всего</t>
  </si>
  <si>
    <t>бюджет города Когалыма</t>
  </si>
  <si>
    <t>федеральный бюджет</t>
  </si>
  <si>
    <t>Отчет о ходе реализации муниципальной программы (сетевой график)</t>
  </si>
  <si>
    <t>Комплексный план (сетевой график) по реализации муниципальной программы</t>
  </si>
  <si>
    <t>«Социальное и демографическое развитие города Когалыма»</t>
  </si>
  <si>
    <t>Мероприятия программы</t>
  </si>
  <si>
    <t>План на 2021         год</t>
  </si>
  <si>
    <t>Подпрограмма 1 «Поддержка семьи, материнства и детства»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</si>
  <si>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(1)</t>
  </si>
  <si>
    <t>бюджет Ханты-Мансийского автономного округа - Югры</t>
  </si>
  <si>
    <t>в т.ч. бюджет города Когалыма в части софинансирования</t>
  </si>
  <si>
    <t>иные источники финансирования</t>
  </si>
  <si>
    <t>1.2.Исполнение Администрацией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 (2)</t>
  </si>
  <si>
    <t>1.2.1.Исполнение Администрацией города Когалыма отдельных государственных полномочий по осуществлению деятельности по опеке и попечительству</t>
  </si>
  <si>
    <t>1.2.2. Выплата субсидий в целях возмещения затрат организациям, осуществляющим подготовку граждан, выразивших свое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</t>
  </si>
  <si>
    <t>1.3.Организация отдыха и оздоровления детей-сирот и детей, оставшихся без попечения родителей (1)</t>
  </si>
  <si>
    <t>1.4.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(3)</t>
  </si>
  <si>
    <t>1.5. Повышение уровня благосостояния граждан, нуждающихся в особой заботе государства (1)</t>
  </si>
  <si>
    <t>1.5.1.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</si>
  <si>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1.5.2. Обеспечение дополнительных гарантий прав на жилое помещение детей-сирот и детей, оставшихся без попечения родителей, лиц из числа детей - сирот и детей, оставшихся без попечения родителей</t>
  </si>
  <si>
    <t>Подпрограмма 2 «Социальная поддержка отдельных категорий граждан»</t>
  </si>
  <si>
    <t>2.1. Оказание поддержки гражданам удостоенным звания «Почётный гражданин города Когалыма» (4)</t>
  </si>
  <si>
    <t>2.2. Дополнительные меры поддержки отдельных категорий граждан, в том числе старшего поколения (5)</t>
  </si>
  <si>
    <t>2.2.1. Чествование юбиляров из числа ветеранов Великой Отечественной войны от имени главы города Когалыма</t>
  </si>
  <si>
    <t>Всего по муниципальной программе:</t>
  </si>
  <si>
    <t>Руководитель структурного подразделения ____________А.А.Анищенко</t>
  </si>
  <si>
    <t>Ответственный за составление сетевого графика О.Р.Орехова, тел. 93-544</t>
  </si>
  <si>
    <t>касса</t>
  </si>
  <si>
    <t>«Социальное и демографическое развитие города Когалыма» (постановление Администрации города Когалыма от 11.10.2013 №2904)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</si>
  <si>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</si>
  <si>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плана на 01.07.2021г. составляет 127007,48 руб., в т.ч.:
1) 7198,77 руб.- фактические расходы на услуги связи (м/г) сложились меньше, чем было запланировано;
2) 41147,15 руб. - экономия по торгам (приобртение конверотв);
3) 72401,95 руб.-  т.к. МК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с учетом расходных материалов. За 6 месяцев 2021 года расходные материалы заменены на меньшую сумму, чем было запланировано;
4) 1401,19 руб. - экономия по торгам. Оказание услуг по обслуживанию программных продуктов (Реестр мун.имущ.,ПП SAUMI, АИС "Архивный фонд",АИС"Учет и распр.жилья",ПП "АИСТ", ПО АИС "Опека",АИС "Админ.комиссия");
5) 4858,42 руб. - поставка канцелярских товаров. Оплата по факту поставки товара (июль 2021г.).</t>
  </si>
  <si>
    <t xml:space="preserve">Остаток плана на 01.07.2021г. составляет 70631,21 руб., в т.ч.:
1) 20130,00 руб.- фактические расходы на услуги связи (м/г, сотовая связь, отправка телеграмм) сложились меньше, чем было запланировано;
2) 1005,25 руб. - экономия по торгам (конверты);
3) 46176,03 руб.-  т.к., 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За 6 месяцев 2021 года расходные материалы заменены на меньшую сумму, чем было запланировано;
4) 3319,93 руб. -  поставка канцелярских товаров. Оплата по факту поставки товара (июль 2021г.).
</t>
  </si>
  <si>
    <t>Приобретение цветов для награждения ветеранов-юбиляров</t>
  </si>
  <si>
    <t>План на 01.08.2021</t>
  </si>
  <si>
    <t>Профинансировано на 01.08.2021</t>
  </si>
  <si>
    <t>Кассовый расход на 01.08.2021</t>
  </si>
  <si>
    <t xml:space="preserve">С 2019 года полномочие органа опеки и попечительства по подготовке граждан, выразивших желание стать опекунами 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Произведена выплата на 15 человек, прошедших подготовку граждан, желающих стать опекунами, попечителями либо усыновителями.                </t>
  </si>
  <si>
    <t xml:space="preserve">На 01.08.2021 года экономия составляет 316,82 тыс.руб.  Неисполнение по заработной плате и начислениям на оплату труда сложилось согласно фактически отработанного времени, в результате наличия листов нетрудоспособности.                                                                                                                                                                     
Неисполнение по прочим выплатам персоналу (гарантии) сложилась в связи с тем, что муниципальные служащие Администрации города Когалыма за текущий период не воспользовались правом на оплату лечебного проезда и частичную компенсацию стоимости оздоровительных и санаторно-курортных путевок; в связи с фактическими расходами на оплату коммунальных услуг согласно показаниям приборов учета; 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</t>
  </si>
  <si>
    <t xml:space="preserve"> Согласно постановлению Главного государственного санитарного врача Российской Федерации  от 24.03.2021 N 10 "О внесении изменений в санитарно-эпидемиологические правила СП 3.1/2.4.3598-20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(COVID-19)", утвержденные постановлением Главного государственного санитарного врача Российской Федерации от 30.06.2020         N16 Об утверждении санитарно-эпидемиологических правил СП 3.1/2.4.3598-20 «Санитарно-эпидемиологические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детей» размещены конкурсы с ограниченным участием.Заключены два контракта по результатам конкурса с ограниченным участием на выезды детей в 3 смену (11 человек),  (поселок Джубга, Туапсе), 4 смена (11 человек) (город Анапа). Выплата будет осуществлена по окончанию каждой смены  (август, сентябрь).</t>
  </si>
  <si>
    <t>Неисполнение по начислениям на оплату труда в связи с тем, что премия по итогам работы за 2020 год была выплачена согласно отработанного времени. А также в результате наличия  листов нетрудоспособности.                                                                  Неисполнение по прочим выплатам персоналу (гарантии) сложилось в связи с тем, что муниципальные служащие за текущий период не воспользовались правом на оплату льготного, лечебного проезда и частичную компенсацию стоимости оздоровительных и санаторно-курортных путевок (оплата будет произведена в последующих месяцах)                                                                                                                                                                               Неисполнение сложилось в результате фактических расходов по услугам связи.
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За 7 месяцев 2021 года расходные материалы заменены на меньшую сумму, чем было запланировано.</t>
  </si>
  <si>
    <t xml:space="preserve"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2021 году – 12 человек.
В 2021 году на реализацию муниципальной программы «Социальное и демографическое развитие города Когалыма» предусмотрены средства  в размере 28 237 900 рублей. в том числе: 
- средства бюджета ХМАО– Югры – 24 584 700  рублей;
- средства бюджета г.Когалыма – 3 653 200 рублей.
По состоянию на 01.08.2021 по итогам размещенных в апреле 24 электронных аукционов на приобретение 12 жилых помещений для детей-сирот и детей, оставшихся без попечения родителей, лиц из их числа, заключен 1 муниципальный контракт, 23 аукциона были признаны несостоявшимися в связи с отсутствием заявок (за полугодие). </t>
  </si>
  <si>
    <t>06.08.2021 г.</t>
  </si>
  <si>
    <t xml:space="preserve">На 01.08.2021 года 49 приёмных родителя являются получателями вознаграждения за воспитание 66 приёмных детей.      Экономия в размере 399,24 тыс.руб.                                                                                                                                              2 родителя/1 ребёнка – нахождение ребенка в бюджетном учреждении ХМАО-Югры "Пыть-Яхский комплексный центр социального обслуживания населения"; экономия по страховых взносам в связи с выходом на пенсию приёмных родителй                                                                                                                                                                                                                                                                                                                                                   Справочно: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лет.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</si>
  <si>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предусматрена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 (с 01.01.2021 года - не менее 0,5 ед.). С 2017 года по 2020 год 5 специалистов отдела опеки и попечительства (по 0,1 штатной единице) осуществляют контроль за использованием и (или) распоряжением,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На 01.07.2021 неисполнение субвенции составляет   34,39 тыс.руб.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</si>
</sst>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#,##0.0_ ;[Red]\-#,##0.0\ "/>
    <numFmt numFmtId="167" formatCode="#,##0_ ;[Red]\-#,##0\ "/>
    <numFmt numFmtId="168" formatCode="_(* #,##0.00_);_(* \(#,##0.00\);_(* &quot;-&quot;??_);_(@_)"/>
    <numFmt numFmtId="174" formatCode="#,##0.00_ ;[Red]\-#,##0.00\ "/>
    <numFmt numFmtId="181" formatCode="#,##0.00_р_.;[Red]#,##0.00_р_.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6" fillId="0" borderId="0"/>
    <xf numFmtId="0" fontId="4" fillId="0" borderId="0"/>
    <xf numFmtId="165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7" fillId="0" borderId="0"/>
    <xf numFmtId="9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3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166" fontId="5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justify" vertical="center" wrapText="1"/>
    </xf>
    <xf numFmtId="166" fontId="1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0" fillId="0" borderId="0" xfId="0" applyNumberFormat="1" applyFont="1" applyFill="1" applyAlignment="1">
      <alignment horizontal="right" wrapText="1"/>
    </xf>
    <xf numFmtId="166" fontId="10" fillId="0" borderId="0" xfId="0" applyNumberFormat="1" applyFont="1" applyFill="1" applyAlignment="1">
      <alignment vertical="center" wrapText="1"/>
    </xf>
    <xf numFmtId="166" fontId="13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justify" wrapText="1"/>
    </xf>
    <xf numFmtId="166" fontId="8" fillId="2" borderId="1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right" wrapText="1"/>
    </xf>
    <xf numFmtId="174" fontId="8" fillId="2" borderId="1" xfId="0" applyNumberFormat="1" applyFont="1" applyFill="1" applyBorder="1" applyAlignment="1" applyProtection="1">
      <alignment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horizontal="left" vertical="center" wrapText="1"/>
    </xf>
    <xf numFmtId="166" fontId="13" fillId="0" borderId="0" xfId="0" applyNumberFormat="1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74" fontId="10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left" vertical="top" wrapText="1"/>
    </xf>
    <xf numFmtId="174" fontId="8" fillId="2" borderId="1" xfId="0" applyNumberFormat="1" applyFont="1" applyFill="1" applyBorder="1" applyAlignment="1">
      <alignment horizontal="center" wrapText="1"/>
    </xf>
    <xf numFmtId="174" fontId="8" fillId="2" borderId="1" xfId="0" applyNumberFormat="1" applyFont="1" applyFill="1" applyBorder="1" applyAlignment="1" applyProtection="1">
      <alignment horizontal="center" wrapText="1"/>
    </xf>
    <xf numFmtId="174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174" fontId="10" fillId="2" borderId="1" xfId="0" applyNumberFormat="1" applyFont="1" applyFill="1" applyBorder="1" applyAlignment="1" applyProtection="1">
      <alignment horizontal="center" wrapText="1"/>
    </xf>
    <xf numFmtId="174" fontId="10" fillId="2" borderId="1" xfId="0" applyNumberFormat="1" applyFont="1" applyFill="1" applyBorder="1" applyAlignment="1">
      <alignment horizontal="justify" wrapText="1"/>
    </xf>
    <xf numFmtId="174" fontId="8" fillId="2" borderId="1" xfId="0" applyNumberFormat="1" applyFont="1" applyFill="1" applyBorder="1" applyAlignment="1">
      <alignment horizontal="left" wrapText="1"/>
    </xf>
    <xf numFmtId="174" fontId="10" fillId="2" borderId="1" xfId="0" applyNumberFormat="1" applyFont="1" applyFill="1" applyBorder="1" applyAlignment="1" applyProtection="1">
      <alignment horizontal="left" wrapText="1"/>
    </xf>
    <xf numFmtId="174" fontId="8" fillId="2" borderId="1" xfId="0" applyNumberFormat="1" applyFont="1" applyFill="1" applyBorder="1" applyAlignment="1">
      <alignment horizontal="justify" wrapText="1"/>
    </xf>
    <xf numFmtId="174" fontId="10" fillId="2" borderId="1" xfId="0" applyNumberFormat="1" applyFont="1" applyFill="1" applyBorder="1" applyAlignment="1" applyProtection="1">
      <alignment horizontal="center" vertical="center" wrapText="1"/>
    </xf>
    <xf numFmtId="174" fontId="22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66" fontId="8" fillId="2" borderId="1" xfId="0" applyNumberFormat="1" applyFont="1" applyFill="1" applyBorder="1" applyAlignment="1" applyProtection="1">
      <alignment horizontal="center" wrapText="1"/>
    </xf>
    <xf numFmtId="166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wrapText="1"/>
    </xf>
    <xf numFmtId="174" fontId="10" fillId="2" borderId="1" xfId="0" applyNumberFormat="1" applyFont="1" applyFill="1" applyBorder="1" applyAlignment="1" applyProtection="1">
      <alignment horizontal="left" vertical="top" wrapText="1"/>
    </xf>
    <xf numFmtId="2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174" fontId="8" fillId="2" borderId="1" xfId="0" applyNumberFormat="1" applyFont="1" applyFill="1" applyBorder="1" applyAlignment="1">
      <alignment horizontal="center" vertical="center" wrapText="1"/>
    </xf>
    <xf numFmtId="174" fontId="8" fillId="2" borderId="1" xfId="0" applyNumberFormat="1" applyFont="1" applyFill="1" applyBorder="1" applyAlignment="1" applyProtection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7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wrapText="1"/>
    </xf>
    <xf numFmtId="0" fontId="1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6" fontId="5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 applyProtection="1">
      <alignment wrapText="1"/>
    </xf>
    <xf numFmtId="0" fontId="11" fillId="2" borderId="0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174" fontId="8" fillId="2" borderId="0" xfId="0" applyNumberFormat="1" applyFont="1" applyFill="1" applyBorder="1" applyAlignment="1" applyProtection="1">
      <alignment vertical="center" wrapText="1"/>
    </xf>
    <xf numFmtId="174" fontId="18" fillId="2" borderId="1" xfId="0" applyNumberFormat="1" applyFont="1" applyFill="1" applyBorder="1" applyAlignment="1">
      <alignment horizontal="center" wrapText="1"/>
    </xf>
    <xf numFmtId="174" fontId="18" fillId="2" borderId="1" xfId="0" applyNumberFormat="1" applyFont="1" applyFill="1" applyBorder="1" applyAlignment="1" applyProtection="1">
      <alignment horizontal="center" wrapText="1"/>
    </xf>
    <xf numFmtId="174" fontId="10" fillId="2" borderId="1" xfId="0" applyNumberFormat="1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 applyProtection="1">
      <alignment horizontal="left" wrapText="1"/>
    </xf>
    <xf numFmtId="166" fontId="15" fillId="2" borderId="10" xfId="0" applyNumberFormat="1" applyFont="1" applyFill="1" applyBorder="1" applyAlignment="1" applyProtection="1">
      <alignment horizontal="center" vertical="center" wrapText="1"/>
    </xf>
    <xf numFmtId="166" fontId="6" fillId="0" borderId="0" xfId="0" applyNumberFormat="1" applyFont="1" applyFill="1" applyAlignment="1">
      <alignment horizontal="left" vertical="center" wrapText="1"/>
    </xf>
    <xf numFmtId="166" fontId="13" fillId="0" borderId="0" xfId="0" applyNumberFormat="1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right" wrapText="1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15" fillId="2" borderId="9" xfId="0" applyNumberFormat="1" applyFont="1" applyFill="1" applyBorder="1" applyAlignment="1" applyProtection="1">
      <alignment horizontal="center" vertical="center" wrapText="1"/>
    </xf>
  </cellXfs>
  <cellStyles count="30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Обычный 9" xfId="28"/>
    <cellStyle name="Процентный 2" xfId="22"/>
    <cellStyle name="Процентный 3" xfId="29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tabSelected="1" topLeftCell="A9" zoomScale="50" zoomScaleNormal="50" workbookViewId="0">
      <pane xSplit="1" ySplit="4" topLeftCell="B49" activePane="bottomRight" state="frozen"/>
      <selection activeCell="A9" sqref="A9"/>
      <selection pane="topRight" activeCell="B9" sqref="B9"/>
      <selection pane="bottomLeft" activeCell="A13" sqref="A13"/>
      <selection pane="bottomRight" activeCell="A22" sqref="A22"/>
    </sheetView>
  </sheetViews>
  <sheetFormatPr defaultRowHeight="15.75" x14ac:dyDescent="0.25"/>
  <cols>
    <col min="1" max="1" width="45.42578125" style="1" customWidth="1"/>
    <col min="2" max="7" width="18.5703125" style="1" customWidth="1"/>
    <col min="8" max="19" width="16.140625" style="2" customWidth="1"/>
    <col min="20" max="31" width="16.140625" style="3" customWidth="1"/>
    <col min="32" max="32" width="76.42578125" style="3" bestFit="1" customWidth="1"/>
    <col min="33" max="274" width="9.140625" style="2"/>
    <col min="275" max="275" width="45.42578125" style="2" customWidth="1"/>
    <col min="276" max="276" width="18.5703125" style="2" customWidth="1"/>
    <col min="277" max="288" width="16.140625" style="2" customWidth="1"/>
    <col min="289" max="530" width="9.140625" style="2"/>
    <col min="531" max="531" width="45.42578125" style="2" customWidth="1"/>
    <col min="532" max="532" width="18.5703125" style="2" customWidth="1"/>
    <col min="533" max="544" width="16.140625" style="2" customWidth="1"/>
    <col min="545" max="786" width="9.140625" style="2"/>
    <col min="787" max="787" width="45.42578125" style="2" customWidth="1"/>
    <col min="788" max="788" width="18.5703125" style="2" customWidth="1"/>
    <col min="789" max="800" width="16.140625" style="2" customWidth="1"/>
    <col min="801" max="1042" width="9.140625" style="2"/>
    <col min="1043" max="1043" width="45.42578125" style="2" customWidth="1"/>
    <col min="1044" max="1044" width="18.5703125" style="2" customWidth="1"/>
    <col min="1045" max="1056" width="16.140625" style="2" customWidth="1"/>
    <col min="1057" max="1298" width="9.140625" style="2"/>
    <col min="1299" max="1299" width="45.42578125" style="2" customWidth="1"/>
    <col min="1300" max="1300" width="18.5703125" style="2" customWidth="1"/>
    <col min="1301" max="1312" width="16.140625" style="2" customWidth="1"/>
    <col min="1313" max="1554" width="9.140625" style="2"/>
    <col min="1555" max="1555" width="45.42578125" style="2" customWidth="1"/>
    <col min="1556" max="1556" width="18.5703125" style="2" customWidth="1"/>
    <col min="1557" max="1568" width="16.140625" style="2" customWidth="1"/>
    <col min="1569" max="1810" width="9.140625" style="2"/>
    <col min="1811" max="1811" width="45.42578125" style="2" customWidth="1"/>
    <col min="1812" max="1812" width="18.5703125" style="2" customWidth="1"/>
    <col min="1813" max="1824" width="16.140625" style="2" customWidth="1"/>
    <col min="1825" max="2066" width="9.140625" style="2"/>
    <col min="2067" max="2067" width="45.42578125" style="2" customWidth="1"/>
    <col min="2068" max="2068" width="18.5703125" style="2" customWidth="1"/>
    <col min="2069" max="2080" width="16.140625" style="2" customWidth="1"/>
    <col min="2081" max="2322" width="9.140625" style="2"/>
    <col min="2323" max="2323" width="45.42578125" style="2" customWidth="1"/>
    <col min="2324" max="2324" width="18.5703125" style="2" customWidth="1"/>
    <col min="2325" max="2336" width="16.140625" style="2" customWidth="1"/>
    <col min="2337" max="2578" width="9.140625" style="2"/>
    <col min="2579" max="2579" width="45.42578125" style="2" customWidth="1"/>
    <col min="2580" max="2580" width="18.5703125" style="2" customWidth="1"/>
    <col min="2581" max="2592" width="16.140625" style="2" customWidth="1"/>
    <col min="2593" max="2834" width="9.140625" style="2"/>
    <col min="2835" max="2835" width="45.42578125" style="2" customWidth="1"/>
    <col min="2836" max="2836" width="18.5703125" style="2" customWidth="1"/>
    <col min="2837" max="2848" width="16.140625" style="2" customWidth="1"/>
    <col min="2849" max="3090" width="9.140625" style="2"/>
    <col min="3091" max="3091" width="45.42578125" style="2" customWidth="1"/>
    <col min="3092" max="3092" width="18.5703125" style="2" customWidth="1"/>
    <col min="3093" max="3104" width="16.140625" style="2" customWidth="1"/>
    <col min="3105" max="3346" width="9.140625" style="2"/>
    <col min="3347" max="3347" width="45.42578125" style="2" customWidth="1"/>
    <col min="3348" max="3348" width="18.5703125" style="2" customWidth="1"/>
    <col min="3349" max="3360" width="16.140625" style="2" customWidth="1"/>
    <col min="3361" max="3602" width="9.140625" style="2"/>
    <col min="3603" max="3603" width="45.42578125" style="2" customWidth="1"/>
    <col min="3604" max="3604" width="18.5703125" style="2" customWidth="1"/>
    <col min="3605" max="3616" width="16.140625" style="2" customWidth="1"/>
    <col min="3617" max="3858" width="9.140625" style="2"/>
    <col min="3859" max="3859" width="45.42578125" style="2" customWidth="1"/>
    <col min="3860" max="3860" width="18.5703125" style="2" customWidth="1"/>
    <col min="3861" max="3872" width="16.140625" style="2" customWidth="1"/>
    <col min="3873" max="4114" width="9.140625" style="2"/>
    <col min="4115" max="4115" width="45.42578125" style="2" customWidth="1"/>
    <col min="4116" max="4116" width="18.5703125" style="2" customWidth="1"/>
    <col min="4117" max="4128" width="16.140625" style="2" customWidth="1"/>
    <col min="4129" max="4370" width="9.140625" style="2"/>
    <col min="4371" max="4371" width="45.42578125" style="2" customWidth="1"/>
    <col min="4372" max="4372" width="18.5703125" style="2" customWidth="1"/>
    <col min="4373" max="4384" width="16.140625" style="2" customWidth="1"/>
    <col min="4385" max="4626" width="9.140625" style="2"/>
    <col min="4627" max="4627" width="45.42578125" style="2" customWidth="1"/>
    <col min="4628" max="4628" width="18.5703125" style="2" customWidth="1"/>
    <col min="4629" max="4640" width="16.140625" style="2" customWidth="1"/>
    <col min="4641" max="4882" width="9.140625" style="2"/>
    <col min="4883" max="4883" width="45.42578125" style="2" customWidth="1"/>
    <col min="4884" max="4884" width="18.5703125" style="2" customWidth="1"/>
    <col min="4885" max="4896" width="16.140625" style="2" customWidth="1"/>
    <col min="4897" max="5138" width="9.140625" style="2"/>
    <col min="5139" max="5139" width="45.42578125" style="2" customWidth="1"/>
    <col min="5140" max="5140" width="18.5703125" style="2" customWidth="1"/>
    <col min="5141" max="5152" width="16.140625" style="2" customWidth="1"/>
    <col min="5153" max="5394" width="9.140625" style="2"/>
    <col min="5395" max="5395" width="45.42578125" style="2" customWidth="1"/>
    <col min="5396" max="5396" width="18.5703125" style="2" customWidth="1"/>
    <col min="5397" max="5408" width="16.140625" style="2" customWidth="1"/>
    <col min="5409" max="5650" width="9.140625" style="2"/>
    <col min="5651" max="5651" width="45.42578125" style="2" customWidth="1"/>
    <col min="5652" max="5652" width="18.5703125" style="2" customWidth="1"/>
    <col min="5653" max="5664" width="16.140625" style="2" customWidth="1"/>
    <col min="5665" max="5906" width="9.140625" style="2"/>
    <col min="5907" max="5907" width="45.42578125" style="2" customWidth="1"/>
    <col min="5908" max="5908" width="18.5703125" style="2" customWidth="1"/>
    <col min="5909" max="5920" width="16.140625" style="2" customWidth="1"/>
    <col min="5921" max="6162" width="9.140625" style="2"/>
    <col min="6163" max="6163" width="45.42578125" style="2" customWidth="1"/>
    <col min="6164" max="6164" width="18.5703125" style="2" customWidth="1"/>
    <col min="6165" max="6176" width="16.140625" style="2" customWidth="1"/>
    <col min="6177" max="6418" width="9.140625" style="2"/>
    <col min="6419" max="6419" width="45.42578125" style="2" customWidth="1"/>
    <col min="6420" max="6420" width="18.5703125" style="2" customWidth="1"/>
    <col min="6421" max="6432" width="16.140625" style="2" customWidth="1"/>
    <col min="6433" max="6674" width="9.140625" style="2"/>
    <col min="6675" max="6675" width="45.42578125" style="2" customWidth="1"/>
    <col min="6676" max="6676" width="18.5703125" style="2" customWidth="1"/>
    <col min="6677" max="6688" width="16.140625" style="2" customWidth="1"/>
    <col min="6689" max="6930" width="9.140625" style="2"/>
    <col min="6931" max="6931" width="45.42578125" style="2" customWidth="1"/>
    <col min="6932" max="6932" width="18.5703125" style="2" customWidth="1"/>
    <col min="6933" max="6944" width="16.140625" style="2" customWidth="1"/>
    <col min="6945" max="7186" width="9.140625" style="2"/>
    <col min="7187" max="7187" width="45.42578125" style="2" customWidth="1"/>
    <col min="7188" max="7188" width="18.5703125" style="2" customWidth="1"/>
    <col min="7189" max="7200" width="16.140625" style="2" customWidth="1"/>
    <col min="7201" max="7442" width="9.140625" style="2"/>
    <col min="7443" max="7443" width="45.42578125" style="2" customWidth="1"/>
    <col min="7444" max="7444" width="18.5703125" style="2" customWidth="1"/>
    <col min="7445" max="7456" width="16.140625" style="2" customWidth="1"/>
    <col min="7457" max="7698" width="9.140625" style="2"/>
    <col min="7699" max="7699" width="45.42578125" style="2" customWidth="1"/>
    <col min="7700" max="7700" width="18.5703125" style="2" customWidth="1"/>
    <col min="7701" max="7712" width="16.140625" style="2" customWidth="1"/>
    <col min="7713" max="7954" width="9.140625" style="2"/>
    <col min="7955" max="7955" width="45.42578125" style="2" customWidth="1"/>
    <col min="7956" max="7956" width="18.5703125" style="2" customWidth="1"/>
    <col min="7957" max="7968" width="16.140625" style="2" customWidth="1"/>
    <col min="7969" max="8210" width="9.140625" style="2"/>
    <col min="8211" max="8211" width="45.42578125" style="2" customWidth="1"/>
    <col min="8212" max="8212" width="18.5703125" style="2" customWidth="1"/>
    <col min="8213" max="8224" width="16.140625" style="2" customWidth="1"/>
    <col min="8225" max="8466" width="9.140625" style="2"/>
    <col min="8467" max="8467" width="45.42578125" style="2" customWidth="1"/>
    <col min="8468" max="8468" width="18.5703125" style="2" customWidth="1"/>
    <col min="8469" max="8480" width="16.140625" style="2" customWidth="1"/>
    <col min="8481" max="8722" width="9.140625" style="2"/>
    <col min="8723" max="8723" width="45.42578125" style="2" customWidth="1"/>
    <col min="8724" max="8724" width="18.5703125" style="2" customWidth="1"/>
    <col min="8725" max="8736" width="16.140625" style="2" customWidth="1"/>
    <col min="8737" max="8978" width="9.140625" style="2"/>
    <col min="8979" max="8979" width="45.42578125" style="2" customWidth="1"/>
    <col min="8980" max="8980" width="18.5703125" style="2" customWidth="1"/>
    <col min="8981" max="8992" width="16.140625" style="2" customWidth="1"/>
    <col min="8993" max="9234" width="9.140625" style="2"/>
    <col min="9235" max="9235" width="45.42578125" style="2" customWidth="1"/>
    <col min="9236" max="9236" width="18.5703125" style="2" customWidth="1"/>
    <col min="9237" max="9248" width="16.140625" style="2" customWidth="1"/>
    <col min="9249" max="9490" width="9.140625" style="2"/>
    <col min="9491" max="9491" width="45.42578125" style="2" customWidth="1"/>
    <col min="9492" max="9492" width="18.5703125" style="2" customWidth="1"/>
    <col min="9493" max="9504" width="16.140625" style="2" customWidth="1"/>
    <col min="9505" max="9746" width="9.140625" style="2"/>
    <col min="9747" max="9747" width="45.42578125" style="2" customWidth="1"/>
    <col min="9748" max="9748" width="18.5703125" style="2" customWidth="1"/>
    <col min="9749" max="9760" width="16.140625" style="2" customWidth="1"/>
    <col min="9761" max="10002" width="9.140625" style="2"/>
    <col min="10003" max="10003" width="45.42578125" style="2" customWidth="1"/>
    <col min="10004" max="10004" width="18.5703125" style="2" customWidth="1"/>
    <col min="10005" max="10016" width="16.140625" style="2" customWidth="1"/>
    <col min="10017" max="10258" width="9.140625" style="2"/>
    <col min="10259" max="10259" width="45.42578125" style="2" customWidth="1"/>
    <col min="10260" max="10260" width="18.5703125" style="2" customWidth="1"/>
    <col min="10261" max="10272" width="16.140625" style="2" customWidth="1"/>
    <col min="10273" max="10514" width="9.140625" style="2"/>
    <col min="10515" max="10515" width="45.42578125" style="2" customWidth="1"/>
    <col min="10516" max="10516" width="18.5703125" style="2" customWidth="1"/>
    <col min="10517" max="10528" width="16.140625" style="2" customWidth="1"/>
    <col min="10529" max="10770" width="9.140625" style="2"/>
    <col min="10771" max="10771" width="45.42578125" style="2" customWidth="1"/>
    <col min="10772" max="10772" width="18.5703125" style="2" customWidth="1"/>
    <col min="10773" max="10784" width="16.140625" style="2" customWidth="1"/>
    <col min="10785" max="11026" width="9.140625" style="2"/>
    <col min="11027" max="11027" width="45.42578125" style="2" customWidth="1"/>
    <col min="11028" max="11028" width="18.5703125" style="2" customWidth="1"/>
    <col min="11029" max="11040" width="16.140625" style="2" customWidth="1"/>
    <col min="11041" max="11282" width="9.140625" style="2"/>
    <col min="11283" max="11283" width="45.42578125" style="2" customWidth="1"/>
    <col min="11284" max="11284" width="18.5703125" style="2" customWidth="1"/>
    <col min="11285" max="11296" width="16.140625" style="2" customWidth="1"/>
    <col min="11297" max="11538" width="9.140625" style="2"/>
    <col min="11539" max="11539" width="45.42578125" style="2" customWidth="1"/>
    <col min="11540" max="11540" width="18.5703125" style="2" customWidth="1"/>
    <col min="11541" max="11552" width="16.140625" style="2" customWidth="1"/>
    <col min="11553" max="11794" width="9.140625" style="2"/>
    <col min="11795" max="11795" width="45.42578125" style="2" customWidth="1"/>
    <col min="11796" max="11796" width="18.5703125" style="2" customWidth="1"/>
    <col min="11797" max="11808" width="16.140625" style="2" customWidth="1"/>
    <col min="11809" max="12050" width="9.140625" style="2"/>
    <col min="12051" max="12051" width="45.42578125" style="2" customWidth="1"/>
    <col min="12052" max="12052" width="18.5703125" style="2" customWidth="1"/>
    <col min="12053" max="12064" width="16.140625" style="2" customWidth="1"/>
    <col min="12065" max="12306" width="9.140625" style="2"/>
    <col min="12307" max="12307" width="45.42578125" style="2" customWidth="1"/>
    <col min="12308" max="12308" width="18.5703125" style="2" customWidth="1"/>
    <col min="12309" max="12320" width="16.140625" style="2" customWidth="1"/>
    <col min="12321" max="12562" width="9.140625" style="2"/>
    <col min="12563" max="12563" width="45.42578125" style="2" customWidth="1"/>
    <col min="12564" max="12564" width="18.5703125" style="2" customWidth="1"/>
    <col min="12565" max="12576" width="16.140625" style="2" customWidth="1"/>
    <col min="12577" max="12818" width="9.140625" style="2"/>
    <col min="12819" max="12819" width="45.42578125" style="2" customWidth="1"/>
    <col min="12820" max="12820" width="18.5703125" style="2" customWidth="1"/>
    <col min="12821" max="12832" width="16.140625" style="2" customWidth="1"/>
    <col min="12833" max="13074" width="9.140625" style="2"/>
    <col min="13075" max="13075" width="45.42578125" style="2" customWidth="1"/>
    <col min="13076" max="13076" width="18.5703125" style="2" customWidth="1"/>
    <col min="13077" max="13088" width="16.140625" style="2" customWidth="1"/>
    <col min="13089" max="13330" width="9.140625" style="2"/>
    <col min="13331" max="13331" width="45.42578125" style="2" customWidth="1"/>
    <col min="13332" max="13332" width="18.5703125" style="2" customWidth="1"/>
    <col min="13333" max="13344" width="16.140625" style="2" customWidth="1"/>
    <col min="13345" max="13586" width="9.140625" style="2"/>
    <col min="13587" max="13587" width="45.42578125" style="2" customWidth="1"/>
    <col min="13588" max="13588" width="18.5703125" style="2" customWidth="1"/>
    <col min="13589" max="13600" width="16.140625" style="2" customWidth="1"/>
    <col min="13601" max="13842" width="9.140625" style="2"/>
    <col min="13843" max="13843" width="45.42578125" style="2" customWidth="1"/>
    <col min="13844" max="13844" width="18.5703125" style="2" customWidth="1"/>
    <col min="13845" max="13856" width="16.140625" style="2" customWidth="1"/>
    <col min="13857" max="14098" width="9.140625" style="2"/>
    <col min="14099" max="14099" width="45.42578125" style="2" customWidth="1"/>
    <col min="14100" max="14100" width="18.5703125" style="2" customWidth="1"/>
    <col min="14101" max="14112" width="16.140625" style="2" customWidth="1"/>
    <col min="14113" max="14354" width="9.140625" style="2"/>
    <col min="14355" max="14355" width="45.42578125" style="2" customWidth="1"/>
    <col min="14356" max="14356" width="18.5703125" style="2" customWidth="1"/>
    <col min="14357" max="14368" width="16.140625" style="2" customWidth="1"/>
    <col min="14369" max="14610" width="9.140625" style="2"/>
    <col min="14611" max="14611" width="45.42578125" style="2" customWidth="1"/>
    <col min="14612" max="14612" width="18.5703125" style="2" customWidth="1"/>
    <col min="14613" max="14624" width="16.140625" style="2" customWidth="1"/>
    <col min="14625" max="14866" width="9.140625" style="2"/>
    <col min="14867" max="14867" width="45.42578125" style="2" customWidth="1"/>
    <col min="14868" max="14868" width="18.5703125" style="2" customWidth="1"/>
    <col min="14869" max="14880" width="16.140625" style="2" customWidth="1"/>
    <col min="14881" max="15122" width="9.140625" style="2"/>
    <col min="15123" max="15123" width="45.42578125" style="2" customWidth="1"/>
    <col min="15124" max="15124" width="18.5703125" style="2" customWidth="1"/>
    <col min="15125" max="15136" width="16.140625" style="2" customWidth="1"/>
    <col min="15137" max="15378" width="9.140625" style="2"/>
    <col min="15379" max="15379" width="45.42578125" style="2" customWidth="1"/>
    <col min="15380" max="15380" width="18.5703125" style="2" customWidth="1"/>
    <col min="15381" max="15392" width="16.140625" style="2" customWidth="1"/>
    <col min="15393" max="15634" width="9.140625" style="2"/>
    <col min="15635" max="15635" width="45.42578125" style="2" customWidth="1"/>
    <col min="15636" max="15636" width="18.5703125" style="2" customWidth="1"/>
    <col min="15637" max="15648" width="16.140625" style="2" customWidth="1"/>
    <col min="15649" max="15890" width="9.140625" style="2"/>
    <col min="15891" max="15891" width="45.42578125" style="2" customWidth="1"/>
    <col min="15892" max="15892" width="18.5703125" style="2" customWidth="1"/>
    <col min="15893" max="15904" width="16.140625" style="2" customWidth="1"/>
    <col min="15905" max="16146" width="9.140625" style="2"/>
    <col min="16147" max="16147" width="45.42578125" style="2" customWidth="1"/>
    <col min="16148" max="16148" width="18.5703125" style="2" customWidth="1"/>
    <col min="16149" max="16160" width="16.140625" style="2" customWidth="1"/>
    <col min="16161" max="16384" width="9.140625" style="2"/>
  </cols>
  <sheetData>
    <row r="1" spans="1:33" ht="25.5" customHeight="1" x14ac:dyDescent="0.25">
      <c r="J1" s="3"/>
      <c r="K1" s="3"/>
      <c r="T1" s="2"/>
      <c r="U1" s="2"/>
      <c r="V1" s="2"/>
      <c r="W1" s="2"/>
      <c r="AB1" s="70"/>
      <c r="AC1" s="70"/>
      <c r="AD1" s="70"/>
      <c r="AE1" s="23"/>
      <c r="AF1" s="23"/>
    </row>
    <row r="2" spans="1:33" ht="54" customHeight="1" x14ac:dyDescent="0.25">
      <c r="A2" s="4"/>
      <c r="J2" s="3"/>
      <c r="K2" s="3"/>
      <c r="T2" s="2"/>
      <c r="U2" s="2"/>
      <c r="V2" s="2"/>
      <c r="W2" s="2"/>
      <c r="X2" s="71"/>
      <c r="Y2" s="71"/>
      <c r="Z2" s="71"/>
      <c r="AA2" s="71"/>
      <c r="AB2" s="71"/>
      <c r="AC2" s="71"/>
      <c r="AD2" s="71"/>
      <c r="AE2" s="24"/>
      <c r="AF2" s="24"/>
    </row>
    <row r="3" spans="1:33" ht="27.75" customHeight="1" x14ac:dyDescent="0.25">
      <c r="J3" s="5"/>
      <c r="K3" s="5"/>
      <c r="T3" s="2"/>
      <c r="U3" s="2"/>
      <c r="V3" s="2"/>
      <c r="W3" s="2"/>
      <c r="X3" s="71"/>
      <c r="Y3" s="71"/>
      <c r="Z3" s="71"/>
      <c r="AA3" s="71"/>
      <c r="AB3" s="71"/>
      <c r="AC3" s="71"/>
      <c r="AD3" s="71"/>
      <c r="AE3" s="24"/>
      <c r="AF3" s="24"/>
    </row>
    <row r="4" spans="1:33" ht="16.5" hidden="1" customHeight="1" x14ac:dyDescent="0.3">
      <c r="A4" s="6"/>
      <c r="P4" s="7"/>
      <c r="Q4" s="7"/>
      <c r="R4" s="8"/>
      <c r="S4" s="8"/>
      <c r="AD4" s="9"/>
      <c r="AE4" s="9"/>
      <c r="AF4" s="9"/>
    </row>
    <row r="5" spans="1:33" ht="16.5" hidden="1" customHeight="1" x14ac:dyDescent="0.3">
      <c r="A5" s="6"/>
      <c r="P5" s="7"/>
      <c r="Q5" s="7"/>
      <c r="R5" s="8"/>
      <c r="S5" s="8"/>
      <c r="AD5" s="9"/>
      <c r="AE5" s="9"/>
      <c r="AF5" s="9"/>
    </row>
    <row r="6" spans="1:33" ht="21.75" customHeight="1" x14ac:dyDescent="0.25">
      <c r="A6" s="72" t="s">
        <v>21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25"/>
      <c r="AF6" s="25"/>
    </row>
    <row r="7" spans="1:33" ht="24" customHeight="1" x14ac:dyDescent="0.25">
      <c r="A7" s="72" t="s">
        <v>22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25"/>
      <c r="AF7" s="25"/>
    </row>
    <row r="8" spans="1:33" s="10" customFormat="1" ht="21" customHeight="1" x14ac:dyDescent="0.3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19"/>
      <c r="AF8" s="19"/>
    </row>
    <row r="9" spans="1:33" s="10" customFormat="1" ht="37.5" customHeight="1" x14ac:dyDescent="0.35">
      <c r="A9" s="69" t="s">
        <v>20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19"/>
      <c r="AF9" s="19"/>
    </row>
    <row r="10" spans="1:33" s="10" customFormat="1" ht="40.5" customHeight="1" x14ac:dyDescent="0.35">
      <c r="A10" s="87" t="s">
        <v>46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19"/>
      <c r="AF10" s="19"/>
    </row>
    <row r="11" spans="1:33" s="11" customFormat="1" ht="18.75" customHeight="1" x14ac:dyDescent="0.25">
      <c r="A11" s="83" t="s">
        <v>23</v>
      </c>
      <c r="B11" s="85" t="s">
        <v>24</v>
      </c>
      <c r="C11" s="21"/>
      <c r="D11" s="21"/>
      <c r="E11" s="21"/>
      <c r="F11" s="79" t="s">
        <v>0</v>
      </c>
      <c r="G11" s="80"/>
      <c r="H11" s="81" t="s">
        <v>1</v>
      </c>
      <c r="I11" s="82"/>
      <c r="J11" s="81" t="s">
        <v>2</v>
      </c>
      <c r="K11" s="82"/>
      <c r="L11" s="81" t="s">
        <v>3</v>
      </c>
      <c r="M11" s="82"/>
      <c r="N11" s="81" t="s">
        <v>4</v>
      </c>
      <c r="O11" s="82"/>
      <c r="P11" s="81" t="s">
        <v>5</v>
      </c>
      <c r="Q11" s="82"/>
      <c r="R11" s="81" t="s">
        <v>6</v>
      </c>
      <c r="S11" s="82"/>
      <c r="T11" s="81" t="s">
        <v>7</v>
      </c>
      <c r="U11" s="82"/>
      <c r="V11" s="81" t="s">
        <v>8</v>
      </c>
      <c r="W11" s="82"/>
      <c r="X11" s="81" t="s">
        <v>9</v>
      </c>
      <c r="Y11" s="82"/>
      <c r="Z11" s="81" t="s">
        <v>10</v>
      </c>
      <c r="AA11" s="82"/>
      <c r="AB11" s="81" t="s">
        <v>11</v>
      </c>
      <c r="AC11" s="82"/>
      <c r="AD11" s="81" t="s">
        <v>12</v>
      </c>
      <c r="AE11" s="82"/>
      <c r="AF11" s="76" t="s">
        <v>13</v>
      </c>
    </row>
    <row r="12" spans="1:33" s="13" customFormat="1" ht="84" customHeight="1" x14ac:dyDescent="0.25">
      <c r="A12" s="84"/>
      <c r="B12" s="86"/>
      <c r="C12" s="22" t="s">
        <v>51</v>
      </c>
      <c r="D12" s="22" t="s">
        <v>52</v>
      </c>
      <c r="E12" s="22" t="s">
        <v>53</v>
      </c>
      <c r="F12" s="22" t="s">
        <v>14</v>
      </c>
      <c r="G12" s="22" t="s">
        <v>15</v>
      </c>
      <c r="H12" s="12" t="s">
        <v>16</v>
      </c>
      <c r="I12" s="12" t="s">
        <v>45</v>
      </c>
      <c r="J12" s="12" t="s">
        <v>16</v>
      </c>
      <c r="K12" s="12" t="s">
        <v>45</v>
      </c>
      <c r="L12" s="12" t="s">
        <v>16</v>
      </c>
      <c r="M12" s="12" t="s">
        <v>45</v>
      </c>
      <c r="N12" s="12" t="s">
        <v>16</v>
      </c>
      <c r="O12" s="12" t="s">
        <v>45</v>
      </c>
      <c r="P12" s="12" t="s">
        <v>16</v>
      </c>
      <c r="Q12" s="12" t="s">
        <v>45</v>
      </c>
      <c r="R12" s="12" t="s">
        <v>16</v>
      </c>
      <c r="S12" s="12" t="s">
        <v>45</v>
      </c>
      <c r="T12" s="12" t="s">
        <v>16</v>
      </c>
      <c r="U12" s="12" t="s">
        <v>45</v>
      </c>
      <c r="V12" s="12" t="s">
        <v>16</v>
      </c>
      <c r="W12" s="12" t="s">
        <v>45</v>
      </c>
      <c r="X12" s="12" t="s">
        <v>16</v>
      </c>
      <c r="Y12" s="12" t="s">
        <v>45</v>
      </c>
      <c r="Z12" s="12" t="s">
        <v>16</v>
      </c>
      <c r="AA12" s="12" t="s">
        <v>45</v>
      </c>
      <c r="AB12" s="12" t="s">
        <v>16</v>
      </c>
      <c r="AC12" s="12" t="s">
        <v>45</v>
      </c>
      <c r="AD12" s="12" t="s">
        <v>16</v>
      </c>
      <c r="AE12" s="12" t="s">
        <v>45</v>
      </c>
      <c r="AF12" s="77"/>
    </row>
    <row r="13" spans="1:33" s="15" customFormat="1" ht="24.75" customHeight="1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  <c r="S13" s="14">
        <v>19</v>
      </c>
      <c r="T13" s="14">
        <v>20</v>
      </c>
      <c r="U13" s="14">
        <v>21</v>
      </c>
      <c r="V13" s="14">
        <v>22</v>
      </c>
      <c r="W13" s="14">
        <v>23</v>
      </c>
      <c r="X13" s="14">
        <v>24</v>
      </c>
      <c r="Y13" s="14">
        <v>25</v>
      </c>
      <c r="Z13" s="14">
        <v>26</v>
      </c>
      <c r="AA13" s="14">
        <v>27</v>
      </c>
      <c r="AB13" s="14">
        <v>28</v>
      </c>
      <c r="AC13" s="14">
        <v>29</v>
      </c>
      <c r="AD13" s="14">
        <v>30</v>
      </c>
      <c r="AE13" s="14">
        <v>31</v>
      </c>
      <c r="AF13" s="78"/>
    </row>
    <row r="14" spans="1:33" s="16" customFormat="1" ht="39.75" customHeight="1" x14ac:dyDescent="0.3">
      <c r="A14" s="61" t="s">
        <v>25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</row>
    <row r="15" spans="1:33" s="16" customFormat="1" ht="300" customHeight="1" x14ac:dyDescent="0.3">
      <c r="A15" s="28" t="s">
        <v>26</v>
      </c>
      <c r="B15" s="29">
        <f>B16</f>
        <v>29289.5</v>
      </c>
      <c r="C15" s="29">
        <f>C16</f>
        <v>13007</v>
      </c>
      <c r="D15" s="29">
        <f>D16</f>
        <v>13200</v>
      </c>
      <c r="E15" s="29">
        <f>E16</f>
        <v>12607.759999999998</v>
      </c>
      <c r="F15" s="29">
        <v>7.5009132965738576</v>
      </c>
      <c r="G15" s="29">
        <v>99.999089667728725</v>
      </c>
      <c r="H15" s="30">
        <v>0</v>
      </c>
      <c r="I15" s="30">
        <v>0</v>
      </c>
      <c r="J15" s="30">
        <f t="shared" ref="J15:AE15" si="0">J16</f>
        <v>2197</v>
      </c>
      <c r="K15" s="30">
        <f t="shared" si="0"/>
        <v>2196.98</v>
      </c>
      <c r="L15" s="30">
        <f t="shared" si="0"/>
        <v>2180</v>
      </c>
      <c r="M15" s="30">
        <f t="shared" si="0"/>
        <v>2118.5100000000002</v>
      </c>
      <c r="N15" s="30">
        <f t="shared" si="0"/>
        <v>2155</v>
      </c>
      <c r="O15" s="30">
        <f t="shared" si="0"/>
        <v>2100.9299999999998</v>
      </c>
      <c r="P15" s="30">
        <f t="shared" si="0"/>
        <v>2155</v>
      </c>
      <c r="Q15" s="30">
        <f t="shared" si="0"/>
        <v>2151.15</v>
      </c>
      <c r="R15" s="30">
        <f t="shared" si="0"/>
        <v>2160</v>
      </c>
      <c r="S15" s="30">
        <f t="shared" si="0"/>
        <v>2186.9699999999998</v>
      </c>
      <c r="T15" s="30">
        <f t="shared" si="0"/>
        <v>2160</v>
      </c>
      <c r="U15" s="30">
        <f t="shared" si="0"/>
        <v>1853.22</v>
      </c>
      <c r="V15" s="30">
        <f t="shared" si="0"/>
        <v>2190</v>
      </c>
      <c r="W15" s="30">
        <f t="shared" si="0"/>
        <v>0</v>
      </c>
      <c r="X15" s="30">
        <f t="shared" si="0"/>
        <v>2200</v>
      </c>
      <c r="Y15" s="30">
        <f t="shared" si="0"/>
        <v>0</v>
      </c>
      <c r="Z15" s="30">
        <f t="shared" si="0"/>
        <v>2200</v>
      </c>
      <c r="AA15" s="30">
        <f t="shared" si="0"/>
        <v>0</v>
      </c>
      <c r="AB15" s="30">
        <f t="shared" si="0"/>
        <v>2200</v>
      </c>
      <c r="AC15" s="30">
        <f t="shared" si="0"/>
        <v>0</v>
      </c>
      <c r="AD15" s="30">
        <f t="shared" si="0"/>
        <v>7492.5</v>
      </c>
      <c r="AE15" s="30">
        <f t="shared" si="0"/>
        <v>0</v>
      </c>
      <c r="AF15" s="63" t="s">
        <v>60</v>
      </c>
      <c r="AG15" s="62"/>
    </row>
    <row r="16" spans="1:33" s="16" customFormat="1" ht="18.75" x14ac:dyDescent="0.3">
      <c r="A16" s="27" t="s">
        <v>17</v>
      </c>
      <c r="B16" s="31">
        <f>B18</f>
        <v>29289.5</v>
      </c>
      <c r="C16" s="31">
        <f>C18</f>
        <v>13007</v>
      </c>
      <c r="D16" s="31">
        <f>D18</f>
        <v>13200</v>
      </c>
      <c r="E16" s="31">
        <f>E18</f>
        <v>12607.759999999998</v>
      </c>
      <c r="F16" s="29">
        <v>7.5009132965738576</v>
      </c>
      <c r="G16" s="29">
        <v>99.999089667728725</v>
      </c>
      <c r="H16" s="31">
        <v>0</v>
      </c>
      <c r="I16" s="31">
        <v>0</v>
      </c>
      <c r="J16" s="31">
        <f t="shared" ref="J16:AD16" si="1">J18</f>
        <v>2197</v>
      </c>
      <c r="K16" s="31">
        <f t="shared" si="1"/>
        <v>2196.98</v>
      </c>
      <c r="L16" s="31">
        <f t="shared" si="1"/>
        <v>2180</v>
      </c>
      <c r="M16" s="31">
        <f t="shared" si="1"/>
        <v>2118.5100000000002</v>
      </c>
      <c r="N16" s="31">
        <f t="shared" si="1"/>
        <v>2155</v>
      </c>
      <c r="O16" s="31">
        <f t="shared" si="1"/>
        <v>2100.9299999999998</v>
      </c>
      <c r="P16" s="31">
        <f t="shared" si="1"/>
        <v>2155</v>
      </c>
      <c r="Q16" s="31">
        <f t="shared" si="1"/>
        <v>2151.15</v>
      </c>
      <c r="R16" s="31">
        <f t="shared" si="1"/>
        <v>2160</v>
      </c>
      <c r="S16" s="31">
        <f t="shared" si="1"/>
        <v>2186.9699999999998</v>
      </c>
      <c r="T16" s="31">
        <f t="shared" si="1"/>
        <v>2160</v>
      </c>
      <c r="U16" s="31">
        <f t="shared" si="1"/>
        <v>1853.22</v>
      </c>
      <c r="V16" s="31">
        <f t="shared" si="1"/>
        <v>2190</v>
      </c>
      <c r="W16" s="31">
        <f t="shared" si="1"/>
        <v>0</v>
      </c>
      <c r="X16" s="31">
        <f t="shared" si="1"/>
        <v>2200</v>
      </c>
      <c r="Y16" s="31">
        <f t="shared" si="1"/>
        <v>0</v>
      </c>
      <c r="Z16" s="31">
        <f t="shared" si="1"/>
        <v>2200</v>
      </c>
      <c r="AA16" s="31">
        <f t="shared" si="1"/>
        <v>0</v>
      </c>
      <c r="AB16" s="31">
        <f t="shared" si="1"/>
        <v>2200</v>
      </c>
      <c r="AC16" s="31">
        <f t="shared" si="1"/>
        <v>0</v>
      </c>
      <c r="AD16" s="31">
        <f t="shared" si="1"/>
        <v>7492.5</v>
      </c>
      <c r="AE16" s="31"/>
      <c r="AF16" s="31"/>
      <c r="AG16" s="62"/>
    </row>
    <row r="17" spans="1:33" s="16" customFormat="1" ht="18.75" x14ac:dyDescent="0.3">
      <c r="A17" s="17" t="s">
        <v>19</v>
      </c>
      <c r="B17" s="31"/>
      <c r="C17" s="31"/>
      <c r="D17" s="31"/>
      <c r="E17" s="31"/>
      <c r="F17" s="29" t="e">
        <v>#DIV/0!</v>
      </c>
      <c r="G17" s="29" t="e">
        <v>#DIV/0!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62"/>
    </row>
    <row r="18" spans="1:33" s="16" customFormat="1" ht="37.5" x14ac:dyDescent="0.3">
      <c r="A18" s="32" t="s">
        <v>27</v>
      </c>
      <c r="B18" s="31">
        <f>H18+J18+L18+N18+P18+R18+T18+V18+X18+Z18+AB18+AD18</f>
        <v>29289.5</v>
      </c>
      <c r="C18" s="31">
        <f>H18+J18+L18+N18+P18+R18+T18</f>
        <v>13007</v>
      </c>
      <c r="D18" s="31">
        <v>13200</v>
      </c>
      <c r="E18" s="31">
        <f>I18+K18+M18+O18+Q18+S18+U18</f>
        <v>12607.759999999998</v>
      </c>
      <c r="F18" s="29">
        <v>7.5009132965738576</v>
      </c>
      <c r="G18" s="29">
        <v>99.999089667728725</v>
      </c>
      <c r="H18" s="33">
        <v>0</v>
      </c>
      <c r="I18" s="33">
        <v>0</v>
      </c>
      <c r="J18" s="33">
        <v>2197</v>
      </c>
      <c r="K18" s="33">
        <v>2196.98</v>
      </c>
      <c r="L18" s="33">
        <v>2180</v>
      </c>
      <c r="M18" s="33">
        <v>2118.5100000000002</v>
      </c>
      <c r="N18" s="33">
        <v>2155</v>
      </c>
      <c r="O18" s="33">
        <v>2100.9299999999998</v>
      </c>
      <c r="P18" s="33">
        <v>2155</v>
      </c>
      <c r="Q18" s="33">
        <v>2151.15</v>
      </c>
      <c r="R18" s="33">
        <v>2160</v>
      </c>
      <c r="S18" s="33">
        <v>2186.9699999999998</v>
      </c>
      <c r="T18" s="33">
        <v>2160</v>
      </c>
      <c r="U18" s="33">
        <v>1853.22</v>
      </c>
      <c r="V18" s="33">
        <v>2190</v>
      </c>
      <c r="W18" s="33"/>
      <c r="X18" s="33">
        <v>2200</v>
      </c>
      <c r="Y18" s="33"/>
      <c r="Z18" s="33">
        <v>2200</v>
      </c>
      <c r="AA18" s="33"/>
      <c r="AB18" s="33">
        <v>2200</v>
      </c>
      <c r="AC18" s="33"/>
      <c r="AD18" s="33">
        <v>7492.5</v>
      </c>
      <c r="AE18" s="33"/>
      <c r="AF18" s="33"/>
      <c r="AG18" s="62"/>
    </row>
    <row r="19" spans="1:33" s="16" customFormat="1" ht="18.75" x14ac:dyDescent="0.3">
      <c r="A19" s="34" t="s">
        <v>18</v>
      </c>
      <c r="B19" s="34"/>
      <c r="C19" s="34"/>
      <c r="D19" s="34"/>
      <c r="E19" s="34"/>
      <c r="F19" s="34"/>
      <c r="G19" s="3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62"/>
    </row>
    <row r="20" spans="1:33" s="16" customFormat="1" ht="37.5" x14ac:dyDescent="0.3">
      <c r="A20" s="26" t="s">
        <v>28</v>
      </c>
      <c r="B20" s="34"/>
      <c r="C20" s="34"/>
      <c r="D20" s="34"/>
      <c r="E20" s="34"/>
      <c r="F20" s="34"/>
      <c r="G20" s="34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62"/>
    </row>
    <row r="21" spans="1:33" s="16" customFormat="1" ht="18.75" x14ac:dyDescent="0.3">
      <c r="A21" s="34" t="s">
        <v>29</v>
      </c>
      <c r="B21" s="34"/>
      <c r="C21" s="34"/>
      <c r="D21" s="34"/>
      <c r="E21" s="34"/>
      <c r="F21" s="34"/>
      <c r="G21" s="3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62"/>
    </row>
    <row r="22" spans="1:33" s="16" customFormat="1" ht="279.75" customHeight="1" x14ac:dyDescent="0.3">
      <c r="A22" s="35" t="s">
        <v>30</v>
      </c>
      <c r="B22" s="29">
        <f>B23</f>
        <v>19505.706629999997</v>
      </c>
      <c r="C22" s="29">
        <f>C23</f>
        <v>12984.810519999999</v>
      </c>
      <c r="D22" s="29">
        <f>D23</f>
        <v>12984.81</v>
      </c>
      <c r="E22" s="29">
        <f>E23</f>
        <v>11851.69</v>
      </c>
      <c r="F22" s="29">
        <v>14.212732777738395</v>
      </c>
      <c r="G22" s="29">
        <v>90.620177591207081</v>
      </c>
      <c r="H22" s="30">
        <f t="shared" ref="H22:AE22" si="2">H23</f>
        <v>1841.21038</v>
      </c>
      <c r="I22" s="30">
        <f t="shared" si="2"/>
        <v>1448.27</v>
      </c>
      <c r="J22" s="30">
        <f t="shared" si="2"/>
        <v>1256.4441099999999</v>
      </c>
      <c r="K22" s="30">
        <f t="shared" si="2"/>
        <v>1358.83</v>
      </c>
      <c r="L22" s="30">
        <f t="shared" si="2"/>
        <v>1560.34014</v>
      </c>
      <c r="M22" s="30">
        <f t="shared" si="2"/>
        <v>1264.57</v>
      </c>
      <c r="N22" s="30">
        <f t="shared" si="2"/>
        <v>1742.51511</v>
      </c>
      <c r="O22" s="30">
        <f t="shared" si="2"/>
        <v>0</v>
      </c>
      <c r="P22" s="30">
        <f t="shared" si="2"/>
        <v>1606.29411</v>
      </c>
      <c r="Q22" s="30">
        <f t="shared" si="2"/>
        <v>0</v>
      </c>
      <c r="R22" s="30">
        <f t="shared" si="2"/>
        <v>1728.69011</v>
      </c>
      <c r="S22" s="30">
        <f t="shared" si="2"/>
        <v>0</v>
      </c>
      <c r="T22" s="30">
        <f t="shared" si="2"/>
        <v>1972.16111</v>
      </c>
      <c r="U22" s="30">
        <f t="shared" si="2"/>
        <v>0</v>
      </c>
      <c r="V22" s="30">
        <f t="shared" si="2"/>
        <v>1247.6951100000001</v>
      </c>
      <c r="W22" s="30">
        <f t="shared" si="2"/>
        <v>0</v>
      </c>
      <c r="X22" s="30">
        <f t="shared" si="2"/>
        <v>852.90611000000001</v>
      </c>
      <c r="Y22" s="30">
        <f t="shared" si="2"/>
        <v>0</v>
      </c>
      <c r="Z22" s="30">
        <f t="shared" si="2"/>
        <v>1693.2957100000001</v>
      </c>
      <c r="AA22" s="30">
        <f t="shared" si="2"/>
        <v>0</v>
      </c>
      <c r="AB22" s="30">
        <f t="shared" si="2"/>
        <v>1426.3271099999999</v>
      </c>
      <c r="AC22" s="30">
        <f t="shared" si="2"/>
        <v>0</v>
      </c>
      <c r="AD22" s="30">
        <f t="shared" si="2"/>
        <v>2822.7208900000001</v>
      </c>
      <c r="AE22" s="30">
        <f t="shared" si="2"/>
        <v>0</v>
      </c>
      <c r="AF22" s="36" t="s">
        <v>55</v>
      </c>
      <c r="AG22" s="62"/>
    </row>
    <row r="23" spans="1:33" s="16" customFormat="1" ht="18.75" x14ac:dyDescent="0.3">
      <c r="A23" s="37" t="s">
        <v>17</v>
      </c>
      <c r="B23" s="31">
        <f>B25</f>
        <v>19505.706629999997</v>
      </c>
      <c r="C23" s="31">
        <f>C25</f>
        <v>12984.810519999999</v>
      </c>
      <c r="D23" s="31">
        <f>D25</f>
        <v>12984.81</v>
      </c>
      <c r="E23" s="31">
        <f>E25</f>
        <v>11851.69</v>
      </c>
      <c r="F23" s="29">
        <v>14.212732777738395</v>
      </c>
      <c r="G23" s="29">
        <v>90.620177591207081</v>
      </c>
      <c r="H23" s="38">
        <f t="shared" ref="H23:AE23" si="3">H25</f>
        <v>1841.21038</v>
      </c>
      <c r="I23" s="38">
        <f t="shared" si="3"/>
        <v>1448.27</v>
      </c>
      <c r="J23" s="38">
        <f t="shared" si="3"/>
        <v>1256.4441099999999</v>
      </c>
      <c r="K23" s="38">
        <f t="shared" si="3"/>
        <v>1358.83</v>
      </c>
      <c r="L23" s="38">
        <f t="shared" si="3"/>
        <v>1560.34014</v>
      </c>
      <c r="M23" s="38">
        <f t="shared" si="3"/>
        <v>1264.57</v>
      </c>
      <c r="N23" s="38">
        <f t="shared" si="3"/>
        <v>1742.51511</v>
      </c>
      <c r="O23" s="38">
        <f t="shared" si="3"/>
        <v>0</v>
      </c>
      <c r="P23" s="38">
        <f t="shared" si="3"/>
        <v>1606.29411</v>
      </c>
      <c r="Q23" s="38">
        <f t="shared" si="3"/>
        <v>0</v>
      </c>
      <c r="R23" s="38">
        <f t="shared" si="3"/>
        <v>1728.69011</v>
      </c>
      <c r="S23" s="38">
        <f t="shared" si="3"/>
        <v>0</v>
      </c>
      <c r="T23" s="38">
        <f t="shared" si="3"/>
        <v>1972.16111</v>
      </c>
      <c r="U23" s="38">
        <f t="shared" si="3"/>
        <v>0</v>
      </c>
      <c r="V23" s="38">
        <f t="shared" si="3"/>
        <v>1247.6951100000001</v>
      </c>
      <c r="W23" s="38">
        <f t="shared" si="3"/>
        <v>0</v>
      </c>
      <c r="X23" s="38">
        <f t="shared" si="3"/>
        <v>852.90611000000001</v>
      </c>
      <c r="Y23" s="38">
        <f t="shared" si="3"/>
        <v>0</v>
      </c>
      <c r="Z23" s="38">
        <f t="shared" si="3"/>
        <v>1693.2957100000001</v>
      </c>
      <c r="AA23" s="38">
        <f t="shared" si="3"/>
        <v>0</v>
      </c>
      <c r="AB23" s="38">
        <f t="shared" si="3"/>
        <v>1426.3271099999999</v>
      </c>
      <c r="AC23" s="38">
        <f t="shared" si="3"/>
        <v>0</v>
      </c>
      <c r="AD23" s="38">
        <f t="shared" si="3"/>
        <v>2822.7208900000001</v>
      </c>
      <c r="AE23" s="38">
        <f t="shared" si="3"/>
        <v>0</v>
      </c>
      <c r="AF23" s="38"/>
      <c r="AG23" s="64"/>
    </row>
    <row r="24" spans="1:33" s="16" customFormat="1" ht="18.75" x14ac:dyDescent="0.3">
      <c r="A24" s="34" t="s">
        <v>19</v>
      </c>
      <c r="B24" s="34"/>
      <c r="C24" s="34"/>
      <c r="D24" s="34"/>
      <c r="E24" s="34"/>
      <c r="F24" s="29" t="e">
        <v>#DIV/0!</v>
      </c>
      <c r="G24" s="29" t="e">
        <v>#DIV/0!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62"/>
    </row>
    <row r="25" spans="1:33" s="16" customFormat="1" ht="37.5" x14ac:dyDescent="0.3">
      <c r="A25" s="26" t="s">
        <v>27</v>
      </c>
      <c r="B25" s="31">
        <f>B32+B39</f>
        <v>19505.706629999997</v>
      </c>
      <c r="C25" s="31">
        <f>C32+C39</f>
        <v>12984.810519999999</v>
      </c>
      <c r="D25" s="31">
        <f>D32+D39</f>
        <v>12984.81</v>
      </c>
      <c r="E25" s="39">
        <f>E32+E39</f>
        <v>11851.69</v>
      </c>
      <c r="F25" s="29">
        <v>14.212732777738395</v>
      </c>
      <c r="G25" s="29">
        <v>90.620177591207081</v>
      </c>
      <c r="H25" s="33">
        <f>H32+H39</f>
        <v>1841.21038</v>
      </c>
      <c r="I25" s="33">
        <v>1448.27</v>
      </c>
      <c r="J25" s="33">
        <v>1256.4441099999999</v>
      </c>
      <c r="K25" s="33">
        <v>1358.83</v>
      </c>
      <c r="L25" s="33">
        <v>1560.34014</v>
      </c>
      <c r="M25" s="33">
        <f>M32+M39</f>
        <v>1264.57</v>
      </c>
      <c r="N25" s="33">
        <v>1742.51511</v>
      </c>
      <c r="O25" s="33">
        <v>0</v>
      </c>
      <c r="P25" s="33">
        <v>1606.29411</v>
      </c>
      <c r="Q25" s="33">
        <v>0</v>
      </c>
      <c r="R25" s="33">
        <v>1728.69011</v>
      </c>
      <c r="S25" s="33">
        <v>0</v>
      </c>
      <c r="T25" s="33">
        <v>1972.16111</v>
      </c>
      <c r="U25" s="33">
        <v>0</v>
      </c>
      <c r="V25" s="33">
        <v>1247.6951100000001</v>
      </c>
      <c r="W25" s="33">
        <v>0</v>
      </c>
      <c r="X25" s="33">
        <v>852.90611000000001</v>
      </c>
      <c r="Y25" s="33">
        <v>0</v>
      </c>
      <c r="Z25" s="33">
        <v>1693.2957100000001</v>
      </c>
      <c r="AA25" s="33">
        <v>0</v>
      </c>
      <c r="AB25" s="33">
        <v>1426.3271099999999</v>
      </c>
      <c r="AC25" s="33">
        <v>0</v>
      </c>
      <c r="AD25" s="33">
        <v>2822.7208900000001</v>
      </c>
      <c r="AE25" s="33">
        <v>0</v>
      </c>
      <c r="AF25" s="33"/>
      <c r="AG25" s="62"/>
    </row>
    <row r="26" spans="1:33" s="16" customFormat="1" ht="18.75" x14ac:dyDescent="0.3">
      <c r="A26" s="34" t="s">
        <v>18</v>
      </c>
      <c r="B26" s="34"/>
      <c r="C26" s="34"/>
      <c r="D26" s="34"/>
      <c r="E26" s="34"/>
      <c r="F26" s="29" t="e">
        <v>#DIV/0!</v>
      </c>
      <c r="G26" s="29" t="e">
        <v>#DIV/0!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62"/>
    </row>
    <row r="27" spans="1:33" s="16" customFormat="1" ht="37.5" x14ac:dyDescent="0.3">
      <c r="A27" s="26" t="s">
        <v>28</v>
      </c>
      <c r="B27" s="34"/>
      <c r="C27" s="34"/>
      <c r="D27" s="34"/>
      <c r="E27" s="34"/>
      <c r="F27" s="29" t="e">
        <v>#DIV/0!</v>
      </c>
      <c r="G27" s="29" t="e">
        <v>#DIV/0!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62"/>
    </row>
    <row r="28" spans="1:33" s="16" customFormat="1" ht="18.75" x14ac:dyDescent="0.3">
      <c r="A28" s="34" t="s">
        <v>29</v>
      </c>
      <c r="B28" s="34"/>
      <c r="C28" s="34"/>
      <c r="D28" s="34"/>
      <c r="E28" s="34"/>
      <c r="F28" s="29" t="e">
        <v>#DIV/0!</v>
      </c>
      <c r="G28" s="29" t="e">
        <v>#DIV/0!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62"/>
    </row>
    <row r="29" spans="1:33" s="16" customFormat="1" ht="322.5" customHeight="1" x14ac:dyDescent="0.3">
      <c r="A29" s="35" t="s">
        <v>31</v>
      </c>
      <c r="B29" s="29">
        <f>B30</f>
        <v>18534.406629999998</v>
      </c>
      <c r="C29" s="29">
        <f>C30</f>
        <v>12517.76052</v>
      </c>
      <c r="D29" s="29">
        <f>D30</f>
        <v>12517.76</v>
      </c>
      <c r="E29" s="29">
        <f>E30</f>
        <v>11384.730000000001</v>
      </c>
      <c r="F29" s="29">
        <v>14.947841506339424</v>
      </c>
      <c r="G29" s="29">
        <v>90.620177591207081</v>
      </c>
      <c r="H29" s="33">
        <f t="shared" ref="H29:AE29" si="4">H30</f>
        <v>1841.21038</v>
      </c>
      <c r="I29" s="33">
        <f t="shared" si="4"/>
        <v>1448.27</v>
      </c>
      <c r="J29" s="33">
        <f t="shared" si="4"/>
        <v>1256.3900000000001</v>
      </c>
      <c r="K29" s="33">
        <f t="shared" si="4"/>
        <v>1358.83</v>
      </c>
      <c r="L29" s="33">
        <f t="shared" si="4"/>
        <v>1560.34014</v>
      </c>
      <c r="M29" s="33">
        <f t="shared" si="4"/>
        <v>1264.57</v>
      </c>
      <c r="N29" s="33">
        <f t="shared" si="4"/>
        <v>1878.65</v>
      </c>
      <c r="O29" s="33">
        <f t="shared" si="4"/>
        <v>1906.77</v>
      </c>
      <c r="P29" s="33">
        <f t="shared" si="4"/>
        <v>1676.3</v>
      </c>
      <c r="Q29" s="33">
        <f t="shared" si="4"/>
        <v>1568.63</v>
      </c>
      <c r="R29" s="33">
        <f t="shared" si="4"/>
        <v>2278.35</v>
      </c>
      <c r="S29" s="33">
        <f t="shared" si="4"/>
        <v>1791.72</v>
      </c>
      <c r="T29" s="33">
        <f t="shared" si="4"/>
        <v>2026.52</v>
      </c>
      <c r="U29" s="33">
        <f t="shared" si="4"/>
        <v>2045.94</v>
      </c>
      <c r="V29" s="33">
        <f t="shared" si="4"/>
        <v>1143.02</v>
      </c>
      <c r="W29" s="33">
        <f t="shared" si="4"/>
        <v>0</v>
      </c>
      <c r="X29" s="33">
        <f t="shared" si="4"/>
        <v>852.90611000000001</v>
      </c>
      <c r="Y29" s="33">
        <f t="shared" si="4"/>
        <v>0</v>
      </c>
      <c r="Z29" s="33">
        <f t="shared" si="4"/>
        <v>1664.93</v>
      </c>
      <c r="AA29" s="33">
        <f t="shared" si="4"/>
        <v>0</v>
      </c>
      <c r="AB29" s="33">
        <f t="shared" si="4"/>
        <v>1403.87</v>
      </c>
      <c r="AC29" s="33">
        <f t="shared" si="4"/>
        <v>0</v>
      </c>
      <c r="AD29" s="33">
        <f t="shared" si="4"/>
        <v>951.92</v>
      </c>
      <c r="AE29" s="33">
        <f t="shared" si="4"/>
        <v>0</v>
      </c>
      <c r="AF29" s="36" t="s">
        <v>48</v>
      </c>
      <c r="AG29" s="62"/>
    </row>
    <row r="30" spans="1:33" s="16" customFormat="1" ht="18.75" x14ac:dyDescent="0.3">
      <c r="A30" s="37" t="s">
        <v>17</v>
      </c>
      <c r="B30" s="31">
        <f>B32</f>
        <v>18534.406629999998</v>
      </c>
      <c r="C30" s="31">
        <f>C32</f>
        <v>12517.76052</v>
      </c>
      <c r="D30" s="31">
        <f>D32</f>
        <v>12517.76</v>
      </c>
      <c r="E30" s="31">
        <f>E32</f>
        <v>11384.730000000001</v>
      </c>
      <c r="F30" s="29">
        <v>14.947841506339424</v>
      </c>
      <c r="G30" s="29">
        <v>90.620177591207081</v>
      </c>
      <c r="H30" s="33">
        <f t="shared" ref="H30:AE30" si="5">H32</f>
        <v>1841.21038</v>
      </c>
      <c r="I30" s="33">
        <f t="shared" si="5"/>
        <v>1448.27</v>
      </c>
      <c r="J30" s="33">
        <f t="shared" si="5"/>
        <v>1256.3900000000001</v>
      </c>
      <c r="K30" s="33">
        <f t="shared" si="5"/>
        <v>1358.83</v>
      </c>
      <c r="L30" s="33">
        <f t="shared" si="5"/>
        <v>1560.34014</v>
      </c>
      <c r="M30" s="33">
        <f t="shared" si="5"/>
        <v>1264.57</v>
      </c>
      <c r="N30" s="33">
        <f t="shared" si="5"/>
        <v>1878.65</v>
      </c>
      <c r="O30" s="33">
        <f t="shared" si="5"/>
        <v>1906.77</v>
      </c>
      <c r="P30" s="33">
        <f t="shared" si="5"/>
        <v>1676.3</v>
      </c>
      <c r="Q30" s="33">
        <f t="shared" si="5"/>
        <v>1568.63</v>
      </c>
      <c r="R30" s="33">
        <f t="shared" si="5"/>
        <v>2278.35</v>
      </c>
      <c r="S30" s="33">
        <f t="shared" si="5"/>
        <v>1791.72</v>
      </c>
      <c r="T30" s="33">
        <f t="shared" si="5"/>
        <v>2026.52</v>
      </c>
      <c r="U30" s="33">
        <f t="shared" si="5"/>
        <v>2045.94</v>
      </c>
      <c r="V30" s="33">
        <f t="shared" si="5"/>
        <v>1143.02</v>
      </c>
      <c r="W30" s="33">
        <f t="shared" si="5"/>
        <v>0</v>
      </c>
      <c r="X30" s="33">
        <f t="shared" si="5"/>
        <v>852.90611000000001</v>
      </c>
      <c r="Y30" s="33">
        <f t="shared" si="5"/>
        <v>0</v>
      </c>
      <c r="Z30" s="33">
        <f t="shared" si="5"/>
        <v>1664.93</v>
      </c>
      <c r="AA30" s="33">
        <f t="shared" si="5"/>
        <v>0</v>
      </c>
      <c r="AB30" s="33">
        <f t="shared" si="5"/>
        <v>1403.87</v>
      </c>
      <c r="AC30" s="33">
        <f t="shared" si="5"/>
        <v>0</v>
      </c>
      <c r="AD30" s="33">
        <f t="shared" si="5"/>
        <v>951.92</v>
      </c>
      <c r="AE30" s="33">
        <f t="shared" si="5"/>
        <v>0</v>
      </c>
      <c r="AF30" s="33"/>
      <c r="AG30" s="62"/>
    </row>
    <row r="31" spans="1:33" s="16" customFormat="1" ht="18.75" x14ac:dyDescent="0.3">
      <c r="A31" s="34" t="s">
        <v>19</v>
      </c>
      <c r="B31" s="34"/>
      <c r="C31" s="34"/>
      <c r="D31" s="34"/>
      <c r="E31" s="34"/>
      <c r="F31" s="29" t="e">
        <v>#DIV/0!</v>
      </c>
      <c r="G31" s="29" t="e">
        <v>#DIV/0!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62"/>
    </row>
    <row r="32" spans="1:33" s="16" customFormat="1" ht="37.5" x14ac:dyDescent="0.3">
      <c r="A32" s="26" t="s">
        <v>27</v>
      </c>
      <c r="B32" s="31">
        <f>H32+J32+L32+N32+P32+R32+T32+V32+X32+Z32+AB32+AD32</f>
        <v>18534.406629999998</v>
      </c>
      <c r="C32" s="31">
        <f>H32+J32+L32+N32+P32+R32+T32</f>
        <v>12517.76052</v>
      </c>
      <c r="D32" s="31">
        <v>12517.76</v>
      </c>
      <c r="E32" s="65">
        <f>I32+K32+M32+O32+Q32+S32+U32</f>
        <v>11384.730000000001</v>
      </c>
      <c r="F32" s="29">
        <v>14.947841506339424</v>
      </c>
      <c r="G32" s="29">
        <v>90.620177591207081</v>
      </c>
      <c r="H32" s="33">
        <v>1841.21038</v>
      </c>
      <c r="I32" s="33">
        <v>1448.27</v>
      </c>
      <c r="J32" s="33">
        <v>1256.3900000000001</v>
      </c>
      <c r="K32" s="33">
        <v>1358.83</v>
      </c>
      <c r="L32" s="33">
        <v>1560.34014</v>
      </c>
      <c r="M32" s="33">
        <v>1264.57</v>
      </c>
      <c r="N32" s="33">
        <v>1878.65</v>
      </c>
      <c r="O32" s="33">
        <v>1906.77</v>
      </c>
      <c r="P32" s="33">
        <v>1676.3</v>
      </c>
      <c r="Q32" s="33">
        <v>1568.63</v>
      </c>
      <c r="R32" s="33">
        <v>2278.35</v>
      </c>
      <c r="S32" s="33">
        <v>1791.72</v>
      </c>
      <c r="T32" s="33">
        <v>2026.52</v>
      </c>
      <c r="U32" s="66">
        <v>2045.94</v>
      </c>
      <c r="V32" s="33">
        <v>1143.02</v>
      </c>
      <c r="W32" s="33">
        <v>0</v>
      </c>
      <c r="X32" s="33">
        <v>852.90611000000001</v>
      </c>
      <c r="Y32" s="33">
        <v>0</v>
      </c>
      <c r="Z32" s="33">
        <v>1664.93</v>
      </c>
      <c r="AA32" s="33">
        <v>0</v>
      </c>
      <c r="AB32" s="33">
        <v>1403.87</v>
      </c>
      <c r="AC32" s="33">
        <v>0</v>
      </c>
      <c r="AD32" s="33">
        <v>951.92</v>
      </c>
      <c r="AE32" s="33">
        <v>0</v>
      </c>
      <c r="AF32" s="33"/>
      <c r="AG32" s="62"/>
    </row>
    <row r="33" spans="1:33" s="16" customFormat="1" ht="18.75" x14ac:dyDescent="0.3">
      <c r="A33" s="34" t="s">
        <v>18</v>
      </c>
      <c r="B33" s="34"/>
      <c r="C33" s="34"/>
      <c r="D33" s="34"/>
      <c r="E33" s="34"/>
      <c r="F33" s="29" t="e">
        <v>#DIV/0!</v>
      </c>
      <c r="G33" s="29" t="e">
        <v>#DIV/0!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62"/>
    </row>
    <row r="34" spans="1:33" s="16" customFormat="1" ht="37.5" x14ac:dyDescent="0.3">
      <c r="A34" s="26" t="s">
        <v>28</v>
      </c>
      <c r="B34" s="34"/>
      <c r="C34" s="34"/>
      <c r="D34" s="34"/>
      <c r="E34" s="34"/>
      <c r="F34" s="29" t="e">
        <v>#DIV/0!</v>
      </c>
      <c r="G34" s="29" t="e">
        <v>#DIV/0!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62"/>
    </row>
    <row r="35" spans="1:33" s="16" customFormat="1" ht="18.75" x14ac:dyDescent="0.3">
      <c r="A35" s="34" t="s">
        <v>29</v>
      </c>
      <c r="B35" s="34"/>
      <c r="C35" s="34"/>
      <c r="D35" s="34"/>
      <c r="E35" s="34"/>
      <c r="F35" s="29" t="e">
        <v>#DIV/0!</v>
      </c>
      <c r="G35" s="29" t="e">
        <v>#DIV/0!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62"/>
    </row>
    <row r="36" spans="1:33" s="16" customFormat="1" ht="216" customHeight="1" x14ac:dyDescent="0.3">
      <c r="A36" s="35" t="s">
        <v>32</v>
      </c>
      <c r="B36" s="29">
        <f>B37</f>
        <v>971.3</v>
      </c>
      <c r="C36" s="29">
        <f>C37</f>
        <v>467.04999999999995</v>
      </c>
      <c r="D36" s="29">
        <f>D37</f>
        <v>467.05</v>
      </c>
      <c r="E36" s="29">
        <f>E37</f>
        <v>466.96</v>
      </c>
      <c r="F36" s="29">
        <v>0</v>
      </c>
      <c r="G36" s="29">
        <v>0</v>
      </c>
      <c r="H36" s="29">
        <f t="shared" ref="H36:AE36" si="6">H37</f>
        <v>0</v>
      </c>
      <c r="I36" s="29">
        <f t="shared" si="6"/>
        <v>0</v>
      </c>
      <c r="J36" s="29">
        <f t="shared" si="6"/>
        <v>0</v>
      </c>
      <c r="K36" s="29">
        <f t="shared" si="6"/>
        <v>0</v>
      </c>
      <c r="L36" s="29">
        <f t="shared" si="6"/>
        <v>31.15</v>
      </c>
      <c r="M36" s="29">
        <f t="shared" si="6"/>
        <v>0</v>
      </c>
      <c r="N36" s="29">
        <f t="shared" si="6"/>
        <v>0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0</v>
      </c>
      <c r="T36" s="29">
        <f t="shared" si="6"/>
        <v>435.9</v>
      </c>
      <c r="U36" s="29">
        <f t="shared" si="6"/>
        <v>466.96</v>
      </c>
      <c r="V36" s="29">
        <f t="shared" si="6"/>
        <v>0</v>
      </c>
      <c r="W36" s="29">
        <f t="shared" si="6"/>
        <v>0</v>
      </c>
      <c r="X36" s="29">
        <f t="shared" si="6"/>
        <v>0</v>
      </c>
      <c r="Y36" s="29">
        <f t="shared" si="6"/>
        <v>0</v>
      </c>
      <c r="Z36" s="29">
        <f t="shared" si="6"/>
        <v>0</v>
      </c>
      <c r="AA36" s="29">
        <f t="shared" si="6"/>
        <v>0</v>
      </c>
      <c r="AB36" s="29">
        <f t="shared" si="6"/>
        <v>0</v>
      </c>
      <c r="AC36" s="29">
        <f t="shared" si="6"/>
        <v>0</v>
      </c>
      <c r="AD36" s="29">
        <f t="shared" si="6"/>
        <v>504.25</v>
      </c>
      <c r="AE36" s="29">
        <f t="shared" si="6"/>
        <v>0</v>
      </c>
      <c r="AF36" s="67" t="s">
        <v>54</v>
      </c>
      <c r="AG36" s="62"/>
    </row>
    <row r="37" spans="1:33" s="16" customFormat="1" ht="18.75" x14ac:dyDescent="0.3">
      <c r="A37" s="37" t="s">
        <v>17</v>
      </c>
      <c r="B37" s="31">
        <f>B39</f>
        <v>971.3</v>
      </c>
      <c r="C37" s="31">
        <f>C39</f>
        <v>467.04999999999995</v>
      </c>
      <c r="D37" s="31">
        <f>D39</f>
        <v>467.05</v>
      </c>
      <c r="E37" s="31">
        <f>E39</f>
        <v>466.96</v>
      </c>
      <c r="F37" s="31"/>
      <c r="G37" s="31"/>
      <c r="H37" s="31">
        <f t="shared" ref="H37:AE37" si="7">H39</f>
        <v>0</v>
      </c>
      <c r="I37" s="31">
        <f t="shared" si="7"/>
        <v>0</v>
      </c>
      <c r="J37" s="31">
        <f t="shared" si="7"/>
        <v>0</v>
      </c>
      <c r="K37" s="31">
        <f t="shared" si="7"/>
        <v>0</v>
      </c>
      <c r="L37" s="31">
        <f t="shared" si="7"/>
        <v>31.15</v>
      </c>
      <c r="M37" s="31">
        <f t="shared" si="7"/>
        <v>0</v>
      </c>
      <c r="N37" s="31">
        <f t="shared" si="7"/>
        <v>0</v>
      </c>
      <c r="O37" s="31">
        <f t="shared" si="7"/>
        <v>0</v>
      </c>
      <c r="P37" s="31">
        <f t="shared" si="7"/>
        <v>0</v>
      </c>
      <c r="Q37" s="31">
        <f t="shared" si="7"/>
        <v>0</v>
      </c>
      <c r="R37" s="31">
        <f t="shared" si="7"/>
        <v>0</v>
      </c>
      <c r="S37" s="31">
        <f t="shared" si="7"/>
        <v>0</v>
      </c>
      <c r="T37" s="31">
        <f t="shared" si="7"/>
        <v>435.9</v>
      </c>
      <c r="U37" s="31">
        <f t="shared" si="7"/>
        <v>466.96</v>
      </c>
      <c r="V37" s="31">
        <f t="shared" si="7"/>
        <v>0</v>
      </c>
      <c r="W37" s="31">
        <f t="shared" si="7"/>
        <v>0</v>
      </c>
      <c r="X37" s="31">
        <f t="shared" si="7"/>
        <v>0</v>
      </c>
      <c r="Y37" s="31">
        <f t="shared" si="7"/>
        <v>0</v>
      </c>
      <c r="Z37" s="31">
        <f t="shared" si="7"/>
        <v>0</v>
      </c>
      <c r="AA37" s="31">
        <f t="shared" si="7"/>
        <v>0</v>
      </c>
      <c r="AB37" s="31">
        <f t="shared" si="7"/>
        <v>0</v>
      </c>
      <c r="AC37" s="31">
        <f t="shared" si="7"/>
        <v>0</v>
      </c>
      <c r="AD37" s="31">
        <f t="shared" si="7"/>
        <v>504.25</v>
      </c>
      <c r="AE37" s="31">
        <f t="shared" si="7"/>
        <v>0</v>
      </c>
      <c r="AF37" s="31"/>
      <c r="AG37" s="62"/>
    </row>
    <row r="38" spans="1:33" s="16" customFormat="1" ht="18.75" x14ac:dyDescent="0.3">
      <c r="A38" s="34" t="s">
        <v>19</v>
      </c>
      <c r="B38" s="34"/>
      <c r="C38" s="34"/>
      <c r="D38" s="34"/>
      <c r="E38" s="34"/>
      <c r="F38" s="34"/>
      <c r="G38" s="34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62"/>
    </row>
    <row r="39" spans="1:33" s="16" customFormat="1" ht="37.5" x14ac:dyDescent="0.3">
      <c r="A39" s="26" t="s">
        <v>27</v>
      </c>
      <c r="B39" s="31">
        <f>H39+J39+L39+N39+P39+R39+T39+V39+X39+Z39+AB39+AD39</f>
        <v>971.3</v>
      </c>
      <c r="C39" s="31">
        <f>H39+J39+L39+N39+P39+R39+T39</f>
        <v>467.04999999999995</v>
      </c>
      <c r="D39" s="31">
        <v>467.05</v>
      </c>
      <c r="E39" s="31">
        <f>I39+K39+M39+O39+Q39+S39+U39</f>
        <v>466.96</v>
      </c>
      <c r="F39" s="31"/>
      <c r="G39" s="31"/>
      <c r="H39" s="33">
        <v>0</v>
      </c>
      <c r="I39" s="33">
        <v>0</v>
      </c>
      <c r="J39" s="33">
        <v>0</v>
      </c>
      <c r="K39" s="33">
        <v>0</v>
      </c>
      <c r="L39" s="33">
        <v>31.15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435.9</v>
      </c>
      <c r="U39" s="33">
        <v>466.96</v>
      </c>
      <c r="V39" s="33">
        <v>0</v>
      </c>
      <c r="W39" s="33"/>
      <c r="X39" s="33">
        <v>0</v>
      </c>
      <c r="Y39" s="33"/>
      <c r="Z39" s="33">
        <v>0</v>
      </c>
      <c r="AA39" s="33"/>
      <c r="AB39" s="33">
        <v>0</v>
      </c>
      <c r="AC39" s="33"/>
      <c r="AD39" s="33">
        <v>504.25</v>
      </c>
      <c r="AE39" s="33"/>
      <c r="AF39" s="33"/>
      <c r="AG39" s="62"/>
    </row>
    <row r="40" spans="1:33" s="16" customFormat="1" ht="18.75" x14ac:dyDescent="0.3">
      <c r="A40" s="17" t="s">
        <v>18</v>
      </c>
      <c r="B40" s="17"/>
      <c r="C40" s="17"/>
      <c r="D40" s="17"/>
      <c r="E40" s="17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62"/>
    </row>
    <row r="41" spans="1:33" s="16" customFormat="1" ht="37.5" x14ac:dyDescent="0.3">
      <c r="A41" s="32" t="s">
        <v>28</v>
      </c>
      <c r="B41" s="17"/>
      <c r="C41" s="17"/>
      <c r="D41" s="17"/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62"/>
    </row>
    <row r="42" spans="1:33" s="16" customFormat="1" ht="18.75" x14ac:dyDescent="0.3">
      <c r="A42" s="17" t="s">
        <v>29</v>
      </c>
      <c r="B42" s="17"/>
      <c r="C42" s="17"/>
      <c r="D42" s="17"/>
      <c r="E42" s="17"/>
      <c r="F42" s="17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62"/>
    </row>
    <row r="43" spans="1:33" s="16" customFormat="1" ht="393" customHeight="1" x14ac:dyDescent="0.3">
      <c r="A43" s="40" t="s">
        <v>33</v>
      </c>
      <c r="B43" s="30">
        <f>B44</f>
        <v>1820</v>
      </c>
      <c r="C43" s="30">
        <f>C44</f>
        <v>0</v>
      </c>
      <c r="D43" s="30">
        <f>D44</f>
        <v>0</v>
      </c>
      <c r="E43" s="30">
        <f>E44</f>
        <v>0</v>
      </c>
      <c r="F43" s="30">
        <v>0</v>
      </c>
      <c r="G43" s="30" t="e">
        <v>#DIV/0!</v>
      </c>
      <c r="H43" s="41">
        <f t="shared" ref="H43:AE43" si="8">H44</f>
        <v>0</v>
      </c>
      <c r="I43" s="41">
        <f t="shared" si="8"/>
        <v>0</v>
      </c>
      <c r="J43" s="41">
        <f t="shared" si="8"/>
        <v>0</v>
      </c>
      <c r="K43" s="41">
        <f t="shared" si="8"/>
        <v>0</v>
      </c>
      <c r="L43" s="41">
        <f t="shared" si="8"/>
        <v>0</v>
      </c>
      <c r="M43" s="41">
        <f t="shared" si="8"/>
        <v>0</v>
      </c>
      <c r="N43" s="41">
        <f t="shared" si="8"/>
        <v>0</v>
      </c>
      <c r="O43" s="41">
        <f t="shared" si="8"/>
        <v>0</v>
      </c>
      <c r="P43" s="41">
        <f t="shared" si="8"/>
        <v>0</v>
      </c>
      <c r="Q43" s="41">
        <f t="shared" si="8"/>
        <v>0</v>
      </c>
      <c r="R43" s="41">
        <f t="shared" si="8"/>
        <v>0</v>
      </c>
      <c r="S43" s="41">
        <f t="shared" si="8"/>
        <v>0</v>
      </c>
      <c r="T43" s="41">
        <f t="shared" si="8"/>
        <v>0</v>
      </c>
      <c r="U43" s="41">
        <f t="shared" si="8"/>
        <v>0</v>
      </c>
      <c r="V43" s="41">
        <f t="shared" si="8"/>
        <v>700</v>
      </c>
      <c r="W43" s="41">
        <f t="shared" si="8"/>
        <v>0</v>
      </c>
      <c r="X43" s="41">
        <f t="shared" si="8"/>
        <v>1120</v>
      </c>
      <c r="Y43" s="41">
        <f t="shared" si="8"/>
        <v>0</v>
      </c>
      <c r="Z43" s="41">
        <f t="shared" si="8"/>
        <v>0</v>
      </c>
      <c r="AA43" s="41">
        <f t="shared" si="8"/>
        <v>0</v>
      </c>
      <c r="AB43" s="41">
        <f t="shared" si="8"/>
        <v>0</v>
      </c>
      <c r="AC43" s="41">
        <f t="shared" si="8"/>
        <v>0</v>
      </c>
      <c r="AD43" s="41">
        <f t="shared" si="8"/>
        <v>0</v>
      </c>
      <c r="AE43" s="41">
        <f t="shared" si="8"/>
        <v>0</v>
      </c>
      <c r="AF43" s="68" t="s">
        <v>56</v>
      </c>
      <c r="AG43" s="62"/>
    </row>
    <row r="44" spans="1:33" s="16" customFormat="1" ht="18.75" x14ac:dyDescent="0.3">
      <c r="A44" s="27" t="s">
        <v>17</v>
      </c>
      <c r="B44" s="31">
        <f>B46</f>
        <v>1820</v>
      </c>
      <c r="C44" s="31">
        <f>C46</f>
        <v>0</v>
      </c>
      <c r="D44" s="31">
        <f>D46</f>
        <v>0</v>
      </c>
      <c r="E44" s="31">
        <f>E46</f>
        <v>0</v>
      </c>
      <c r="F44" s="30">
        <v>0</v>
      </c>
      <c r="G44" s="30" t="e">
        <v>#DIV/0!</v>
      </c>
      <c r="H44" s="42">
        <f t="shared" ref="H44:AE44" si="9">H46</f>
        <v>0</v>
      </c>
      <c r="I44" s="42">
        <f t="shared" si="9"/>
        <v>0</v>
      </c>
      <c r="J44" s="42">
        <f t="shared" si="9"/>
        <v>0</v>
      </c>
      <c r="K44" s="42">
        <f t="shared" si="9"/>
        <v>0</v>
      </c>
      <c r="L44" s="42">
        <f t="shared" si="9"/>
        <v>0</v>
      </c>
      <c r="M44" s="42">
        <f t="shared" si="9"/>
        <v>0</v>
      </c>
      <c r="N44" s="42">
        <f t="shared" si="9"/>
        <v>0</v>
      </c>
      <c r="O44" s="42">
        <f t="shared" si="9"/>
        <v>0</v>
      </c>
      <c r="P44" s="42">
        <f t="shared" si="9"/>
        <v>0</v>
      </c>
      <c r="Q44" s="42">
        <f t="shared" si="9"/>
        <v>0</v>
      </c>
      <c r="R44" s="42">
        <f t="shared" si="9"/>
        <v>0</v>
      </c>
      <c r="S44" s="42">
        <f t="shared" si="9"/>
        <v>0</v>
      </c>
      <c r="T44" s="42">
        <f t="shared" si="9"/>
        <v>0</v>
      </c>
      <c r="U44" s="42">
        <f t="shared" si="9"/>
        <v>0</v>
      </c>
      <c r="V44" s="42">
        <f t="shared" si="9"/>
        <v>700</v>
      </c>
      <c r="W44" s="42">
        <f t="shared" si="9"/>
        <v>0</v>
      </c>
      <c r="X44" s="42">
        <f t="shared" si="9"/>
        <v>1120</v>
      </c>
      <c r="Y44" s="42">
        <f t="shared" si="9"/>
        <v>0</v>
      </c>
      <c r="Z44" s="42">
        <f t="shared" si="9"/>
        <v>0</v>
      </c>
      <c r="AA44" s="42">
        <f t="shared" si="9"/>
        <v>0</v>
      </c>
      <c r="AB44" s="42">
        <f t="shared" si="9"/>
        <v>0</v>
      </c>
      <c r="AC44" s="42">
        <f t="shared" si="9"/>
        <v>0</v>
      </c>
      <c r="AD44" s="42">
        <f t="shared" si="9"/>
        <v>0</v>
      </c>
      <c r="AE44" s="42">
        <f t="shared" si="9"/>
        <v>0</v>
      </c>
      <c r="AF44" s="42"/>
      <c r="AG44" s="62"/>
    </row>
    <row r="45" spans="1:33" s="16" customFormat="1" ht="18.75" x14ac:dyDescent="0.3">
      <c r="A45" s="17" t="s">
        <v>19</v>
      </c>
      <c r="B45" s="17"/>
      <c r="C45" s="17"/>
      <c r="D45" s="17"/>
      <c r="E45" s="17"/>
      <c r="F45" s="30" t="e">
        <v>#DIV/0!</v>
      </c>
      <c r="G45" s="30" t="e">
        <v>#DIV/0!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62"/>
    </row>
    <row r="46" spans="1:33" s="16" customFormat="1" ht="37.5" x14ac:dyDescent="0.3">
      <c r="A46" s="32" t="s">
        <v>27</v>
      </c>
      <c r="B46" s="31">
        <f>H46+J46+L46+N46+P46+R46+T46+V46+X46+Z46+AB46+AD46</f>
        <v>1820</v>
      </c>
      <c r="C46" s="31">
        <f>H46+J46+L46+N46+P46+R46+T46</f>
        <v>0</v>
      </c>
      <c r="D46" s="31">
        <v>0</v>
      </c>
      <c r="E46" s="31">
        <f>I46+K46+M46+O46+Q46+S46</f>
        <v>0</v>
      </c>
      <c r="F46" s="30">
        <v>0</v>
      </c>
      <c r="G46" s="30" t="e">
        <v>#DIV/0!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700</v>
      </c>
      <c r="W46" s="33">
        <v>0</v>
      </c>
      <c r="X46" s="33">
        <v>1120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/>
      <c r="AG46" s="62"/>
    </row>
    <row r="47" spans="1:33" s="16" customFormat="1" ht="18.75" x14ac:dyDescent="0.3">
      <c r="A47" s="17" t="s">
        <v>18</v>
      </c>
      <c r="B47" s="17"/>
      <c r="C47" s="17"/>
      <c r="D47" s="17"/>
      <c r="E47" s="17"/>
      <c r="F47" s="30" t="e">
        <v>#DIV/0!</v>
      </c>
      <c r="G47" s="30" t="e">
        <v>#DIV/0!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62"/>
    </row>
    <row r="48" spans="1:33" s="16" customFormat="1" ht="37.5" x14ac:dyDescent="0.3">
      <c r="A48" s="43" t="s">
        <v>28</v>
      </c>
      <c r="B48" s="17"/>
      <c r="C48" s="17"/>
      <c r="D48" s="17"/>
      <c r="E48" s="17"/>
      <c r="F48" s="30"/>
      <c r="G48" s="30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62"/>
    </row>
    <row r="49" spans="1:33" s="16" customFormat="1" ht="18.75" x14ac:dyDescent="0.3">
      <c r="A49" s="43" t="s">
        <v>29</v>
      </c>
      <c r="B49" s="17"/>
      <c r="C49" s="17"/>
      <c r="D49" s="17"/>
      <c r="E49" s="17"/>
      <c r="F49" s="30"/>
      <c r="G49" s="30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62"/>
    </row>
    <row r="50" spans="1:33" s="16" customFormat="1" ht="391.5" customHeight="1" x14ac:dyDescent="0.3">
      <c r="A50" s="28" t="s">
        <v>34</v>
      </c>
      <c r="B50" s="44">
        <f>B51</f>
        <v>8072.2999999999993</v>
      </c>
      <c r="C50" s="44">
        <f>C51</f>
        <v>5319.5999999999995</v>
      </c>
      <c r="D50" s="44">
        <f>D51</f>
        <v>5319.6</v>
      </c>
      <c r="E50" s="44">
        <f>E51</f>
        <v>4746.3500000000004</v>
      </c>
      <c r="F50" s="44">
        <v>13.282707530691376</v>
      </c>
      <c r="G50" s="44">
        <v>87.868159244751126</v>
      </c>
      <c r="H50" s="30">
        <f t="shared" ref="H50:AE50" si="10">H51</f>
        <v>682.12</v>
      </c>
      <c r="I50" s="30">
        <f t="shared" si="10"/>
        <v>566.94000000000005</v>
      </c>
      <c r="J50" s="30">
        <f t="shared" si="10"/>
        <v>536.14</v>
      </c>
      <c r="K50" s="30">
        <f t="shared" si="10"/>
        <v>505.28</v>
      </c>
      <c r="L50" s="30">
        <f t="shared" si="10"/>
        <v>416.35</v>
      </c>
      <c r="M50" s="30">
        <f t="shared" si="10"/>
        <v>358.81</v>
      </c>
      <c r="N50" s="30">
        <f t="shared" si="10"/>
        <v>1002.16</v>
      </c>
      <c r="O50" s="30">
        <f t="shared" si="10"/>
        <v>1047.4000000000001</v>
      </c>
      <c r="P50" s="30">
        <f t="shared" si="10"/>
        <v>531.30999999999995</v>
      </c>
      <c r="Q50" s="30">
        <f t="shared" si="10"/>
        <v>493.16</v>
      </c>
      <c r="R50" s="30">
        <f t="shared" si="10"/>
        <v>596.92999999999995</v>
      </c>
      <c r="S50" s="30">
        <f t="shared" si="10"/>
        <v>541.83000000000004</v>
      </c>
      <c r="T50" s="30">
        <f t="shared" si="10"/>
        <v>1554.59</v>
      </c>
      <c r="U50" s="30">
        <f t="shared" si="10"/>
        <v>1232.93</v>
      </c>
      <c r="V50" s="30">
        <f t="shared" si="10"/>
        <v>634.16999999999996</v>
      </c>
      <c r="W50" s="30">
        <f t="shared" si="10"/>
        <v>0</v>
      </c>
      <c r="X50" s="30">
        <f t="shared" si="10"/>
        <v>415.85</v>
      </c>
      <c r="Y50" s="30">
        <f t="shared" si="10"/>
        <v>0</v>
      </c>
      <c r="Z50" s="30">
        <f t="shared" si="10"/>
        <v>701.2</v>
      </c>
      <c r="AA50" s="30">
        <f t="shared" si="10"/>
        <v>0</v>
      </c>
      <c r="AB50" s="30">
        <f t="shared" si="10"/>
        <v>494.16</v>
      </c>
      <c r="AC50" s="30">
        <f t="shared" si="10"/>
        <v>0</v>
      </c>
      <c r="AD50" s="30">
        <f t="shared" si="10"/>
        <v>507.32</v>
      </c>
      <c r="AE50" s="30">
        <f t="shared" si="10"/>
        <v>0</v>
      </c>
      <c r="AF50" s="45" t="s">
        <v>49</v>
      </c>
      <c r="AG50" s="62"/>
    </row>
    <row r="51" spans="1:33" s="16" customFormat="1" ht="18.75" x14ac:dyDescent="0.3">
      <c r="A51" s="27" t="s">
        <v>17</v>
      </c>
      <c r="B51" s="46">
        <f>B53</f>
        <v>8072.2999999999993</v>
      </c>
      <c r="C51" s="46">
        <f>C53</f>
        <v>5319.5999999999995</v>
      </c>
      <c r="D51" s="46">
        <f>D53</f>
        <v>5319.6</v>
      </c>
      <c r="E51" s="46">
        <f>E53</f>
        <v>4746.3500000000004</v>
      </c>
      <c r="F51" s="44">
        <v>13.282707530691376</v>
      </c>
      <c r="G51" s="44">
        <v>87.868159244751126</v>
      </c>
      <c r="H51" s="33">
        <f t="shared" ref="H51:AE51" si="11">H53</f>
        <v>682.12</v>
      </c>
      <c r="I51" s="33">
        <f t="shared" si="11"/>
        <v>566.94000000000005</v>
      </c>
      <c r="J51" s="33">
        <f t="shared" si="11"/>
        <v>536.14</v>
      </c>
      <c r="K51" s="33">
        <f t="shared" si="11"/>
        <v>505.28</v>
      </c>
      <c r="L51" s="33">
        <f t="shared" si="11"/>
        <v>416.35</v>
      </c>
      <c r="M51" s="33">
        <f t="shared" si="11"/>
        <v>358.81</v>
      </c>
      <c r="N51" s="33">
        <f t="shared" si="11"/>
        <v>1002.16</v>
      </c>
      <c r="O51" s="33">
        <f t="shared" si="11"/>
        <v>1047.4000000000001</v>
      </c>
      <c r="P51" s="33">
        <f t="shared" si="11"/>
        <v>531.30999999999995</v>
      </c>
      <c r="Q51" s="33">
        <f t="shared" si="11"/>
        <v>493.16</v>
      </c>
      <c r="R51" s="33">
        <f t="shared" si="11"/>
        <v>596.92999999999995</v>
      </c>
      <c r="S51" s="33">
        <f t="shared" si="11"/>
        <v>541.83000000000004</v>
      </c>
      <c r="T51" s="33">
        <f t="shared" si="11"/>
        <v>1554.59</v>
      </c>
      <c r="U51" s="33">
        <f t="shared" si="11"/>
        <v>1232.93</v>
      </c>
      <c r="V51" s="33">
        <f t="shared" si="11"/>
        <v>634.16999999999996</v>
      </c>
      <c r="W51" s="33">
        <f t="shared" si="11"/>
        <v>0</v>
      </c>
      <c r="X51" s="33">
        <f t="shared" si="11"/>
        <v>415.85</v>
      </c>
      <c r="Y51" s="33">
        <f t="shared" si="11"/>
        <v>0</v>
      </c>
      <c r="Z51" s="33">
        <f t="shared" si="11"/>
        <v>701.2</v>
      </c>
      <c r="AA51" s="33">
        <f t="shared" si="11"/>
        <v>0</v>
      </c>
      <c r="AB51" s="33">
        <f t="shared" si="11"/>
        <v>494.16</v>
      </c>
      <c r="AC51" s="33">
        <f t="shared" si="11"/>
        <v>0</v>
      </c>
      <c r="AD51" s="33">
        <f t="shared" si="11"/>
        <v>507.32</v>
      </c>
      <c r="AE51" s="33">
        <f t="shared" si="11"/>
        <v>0</v>
      </c>
      <c r="AF51" s="33"/>
      <c r="AG51" s="62"/>
    </row>
    <row r="52" spans="1:33" s="16" customFormat="1" ht="18.75" x14ac:dyDescent="0.3">
      <c r="A52" s="17" t="s">
        <v>19</v>
      </c>
      <c r="B52" s="17"/>
      <c r="C52" s="17"/>
      <c r="D52" s="17"/>
      <c r="E52" s="17"/>
      <c r="F52" s="44" t="e">
        <v>#DIV/0!</v>
      </c>
      <c r="G52" s="44" t="e">
        <v>#DIV/0!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62"/>
    </row>
    <row r="53" spans="1:33" s="16" customFormat="1" ht="339" customHeight="1" x14ac:dyDescent="0.3">
      <c r="A53" s="17" t="s">
        <v>27</v>
      </c>
      <c r="B53" s="46">
        <f>H53+J53+L53+N53+P53+R53+T53+V53+X53+Z53+AB53+AD53</f>
        <v>8072.2999999999993</v>
      </c>
      <c r="C53" s="46">
        <f>H53+J53+L53+N53+P53+R53+T53</f>
        <v>5319.5999999999995</v>
      </c>
      <c r="D53" s="46">
        <v>5319.6</v>
      </c>
      <c r="E53" s="46">
        <f>I53+K53+M53+O53+Q53+S53+U53</f>
        <v>4746.3500000000004</v>
      </c>
      <c r="F53" s="44">
        <v>13.282707530691376</v>
      </c>
      <c r="G53" s="44">
        <v>87.868159244751126</v>
      </c>
      <c r="H53" s="33">
        <v>682.12</v>
      </c>
      <c r="I53" s="33">
        <v>566.94000000000005</v>
      </c>
      <c r="J53" s="33">
        <v>536.14</v>
      </c>
      <c r="K53" s="33">
        <v>505.28</v>
      </c>
      <c r="L53" s="33">
        <v>416.35</v>
      </c>
      <c r="M53" s="33">
        <v>358.81</v>
      </c>
      <c r="N53" s="33">
        <v>1002.16</v>
      </c>
      <c r="O53" s="33">
        <v>1047.4000000000001</v>
      </c>
      <c r="P53" s="33">
        <v>531.30999999999995</v>
      </c>
      <c r="Q53" s="33">
        <v>493.16</v>
      </c>
      <c r="R53" s="33">
        <v>596.92999999999995</v>
      </c>
      <c r="S53" s="33">
        <v>541.83000000000004</v>
      </c>
      <c r="T53" s="33">
        <v>1554.59</v>
      </c>
      <c r="U53" s="33">
        <v>1232.93</v>
      </c>
      <c r="V53" s="33">
        <v>634.16999999999996</v>
      </c>
      <c r="W53" s="33"/>
      <c r="X53" s="33">
        <v>415.85</v>
      </c>
      <c r="Y53" s="33"/>
      <c r="Z53" s="33">
        <v>701.2</v>
      </c>
      <c r="AA53" s="33"/>
      <c r="AB53" s="33">
        <v>494.16</v>
      </c>
      <c r="AC53" s="33"/>
      <c r="AD53" s="33">
        <v>507.32</v>
      </c>
      <c r="AE53" s="33"/>
      <c r="AF53" s="36" t="s">
        <v>57</v>
      </c>
      <c r="AG53" s="62"/>
    </row>
    <row r="54" spans="1:33" s="16" customFormat="1" ht="18.75" x14ac:dyDescent="0.3">
      <c r="A54" s="17" t="s">
        <v>18</v>
      </c>
      <c r="B54" s="17"/>
      <c r="C54" s="17"/>
      <c r="D54" s="17"/>
      <c r="E54" s="17"/>
      <c r="F54" s="44" t="e">
        <v>#DIV/0!</v>
      </c>
      <c r="G54" s="44" t="e">
        <v>#DIV/0!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62"/>
    </row>
    <row r="55" spans="1:33" s="16" customFormat="1" ht="37.5" x14ac:dyDescent="0.3">
      <c r="A55" s="17" t="s">
        <v>28</v>
      </c>
      <c r="B55" s="17"/>
      <c r="C55" s="17"/>
      <c r="D55" s="17"/>
      <c r="E55" s="17"/>
      <c r="F55" s="17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62"/>
    </row>
    <row r="56" spans="1:33" s="16" customFormat="1" ht="18.75" x14ac:dyDescent="0.3">
      <c r="A56" s="17" t="s">
        <v>29</v>
      </c>
      <c r="B56" s="17"/>
      <c r="C56" s="17"/>
      <c r="D56" s="17"/>
      <c r="E56" s="17"/>
      <c r="F56" s="17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62"/>
    </row>
    <row r="57" spans="1:33" s="16" customFormat="1" ht="316.5" customHeight="1" x14ac:dyDescent="0.3">
      <c r="A57" s="40" t="s">
        <v>35</v>
      </c>
      <c r="B57" s="29">
        <f>B58</f>
        <v>28913.9</v>
      </c>
      <c r="C57" s="29">
        <f>C58</f>
        <v>612.30999999999995</v>
      </c>
      <c r="D57" s="29">
        <f>D58</f>
        <v>571.1</v>
      </c>
      <c r="E57" s="29">
        <f>E58</f>
        <v>566.38</v>
      </c>
      <c r="F57" s="29">
        <v>0.23525017379184401</v>
      </c>
      <c r="G57" s="29">
        <v>78.617660656495588</v>
      </c>
      <c r="H57" s="30">
        <f t="shared" ref="H57:AE57" si="12">H58</f>
        <v>10.82</v>
      </c>
      <c r="I57" s="30">
        <f t="shared" si="12"/>
        <v>10.77</v>
      </c>
      <c r="J57" s="30">
        <f t="shared" si="12"/>
        <v>75.7</v>
      </c>
      <c r="K57" s="30">
        <f t="shared" si="12"/>
        <v>57.25</v>
      </c>
      <c r="L57" s="30">
        <f t="shared" si="12"/>
        <v>48.94</v>
      </c>
      <c r="M57" s="30">
        <f t="shared" si="12"/>
        <v>39.33</v>
      </c>
      <c r="N57" s="30">
        <f t="shared" si="12"/>
        <v>48.94</v>
      </c>
      <c r="O57" s="30">
        <f t="shared" si="12"/>
        <v>38.26</v>
      </c>
      <c r="P57" s="30">
        <f t="shared" si="12"/>
        <v>2221.2400000000002</v>
      </c>
      <c r="Q57" s="30">
        <f t="shared" si="12"/>
        <v>2225.54</v>
      </c>
      <c r="R57" s="30">
        <f t="shared" si="12"/>
        <v>48.94</v>
      </c>
      <c r="S57" s="30">
        <f t="shared" si="12"/>
        <v>49.35</v>
      </c>
      <c r="T57" s="30">
        <f t="shared" si="12"/>
        <v>48.93</v>
      </c>
      <c r="U57" s="30">
        <f t="shared" si="12"/>
        <v>36.979999999999997</v>
      </c>
      <c r="V57" s="30">
        <f t="shared" si="12"/>
        <v>48.93</v>
      </c>
      <c r="W57" s="30">
        <f t="shared" si="12"/>
        <v>0</v>
      </c>
      <c r="X57" s="30">
        <f t="shared" si="12"/>
        <v>48.93</v>
      </c>
      <c r="Y57" s="30">
        <f t="shared" si="12"/>
        <v>0</v>
      </c>
      <c r="Z57" s="30">
        <f t="shared" si="12"/>
        <v>48.93</v>
      </c>
      <c r="AA57" s="30">
        <f t="shared" si="12"/>
        <v>0</v>
      </c>
      <c r="AB57" s="30">
        <f t="shared" si="12"/>
        <v>48.93</v>
      </c>
      <c r="AC57" s="30">
        <f t="shared" si="12"/>
        <v>0</v>
      </c>
      <c r="AD57" s="30">
        <f t="shared" si="12"/>
        <v>26214.67</v>
      </c>
      <c r="AE57" s="30">
        <f t="shared" si="12"/>
        <v>0</v>
      </c>
      <c r="AF57" s="36" t="s">
        <v>58</v>
      </c>
      <c r="AG57" s="62"/>
    </row>
    <row r="58" spans="1:33" s="16" customFormat="1" ht="18.75" x14ac:dyDescent="0.3">
      <c r="A58" s="27" t="s">
        <v>17</v>
      </c>
      <c r="B58" s="31">
        <f>B60+B61</f>
        <v>28913.9</v>
      </c>
      <c r="C58" s="31">
        <f>C60+C61</f>
        <v>612.30999999999995</v>
      </c>
      <c r="D58" s="31">
        <f>D60+D61</f>
        <v>571.1</v>
      </c>
      <c r="E58" s="31">
        <f>E60+E61</f>
        <v>566.38</v>
      </c>
      <c r="F58" s="29">
        <v>0.23525017379184401</v>
      </c>
      <c r="G58" s="29">
        <v>78.617660656495588</v>
      </c>
      <c r="H58" s="38">
        <f t="shared" ref="H58:AE58" si="13">H60+H61</f>
        <v>10.82</v>
      </c>
      <c r="I58" s="38">
        <f t="shared" si="13"/>
        <v>10.77</v>
      </c>
      <c r="J58" s="38">
        <f t="shared" si="13"/>
        <v>75.7</v>
      </c>
      <c r="K58" s="38">
        <f t="shared" si="13"/>
        <v>57.25</v>
      </c>
      <c r="L58" s="38">
        <f t="shared" si="13"/>
        <v>48.94</v>
      </c>
      <c r="M58" s="38">
        <f t="shared" si="13"/>
        <v>39.33</v>
      </c>
      <c r="N58" s="38">
        <f t="shared" si="13"/>
        <v>48.94</v>
      </c>
      <c r="O58" s="38">
        <f t="shared" si="13"/>
        <v>38.26</v>
      </c>
      <c r="P58" s="38">
        <f t="shared" si="13"/>
        <v>2221.2400000000002</v>
      </c>
      <c r="Q58" s="38">
        <f t="shared" si="13"/>
        <v>2225.54</v>
      </c>
      <c r="R58" s="38">
        <f t="shared" si="13"/>
        <v>48.94</v>
      </c>
      <c r="S58" s="38">
        <f t="shared" si="13"/>
        <v>49.35</v>
      </c>
      <c r="T58" s="38">
        <f t="shared" si="13"/>
        <v>48.93</v>
      </c>
      <c r="U58" s="38">
        <f t="shared" si="13"/>
        <v>36.979999999999997</v>
      </c>
      <c r="V58" s="38">
        <f t="shared" si="13"/>
        <v>48.93</v>
      </c>
      <c r="W58" s="38">
        <f t="shared" si="13"/>
        <v>0</v>
      </c>
      <c r="X58" s="38">
        <f t="shared" si="13"/>
        <v>48.93</v>
      </c>
      <c r="Y58" s="38">
        <f t="shared" si="13"/>
        <v>0</v>
      </c>
      <c r="Z58" s="38">
        <f t="shared" si="13"/>
        <v>48.93</v>
      </c>
      <c r="AA58" s="38">
        <f t="shared" si="13"/>
        <v>0</v>
      </c>
      <c r="AB58" s="38">
        <f t="shared" si="13"/>
        <v>48.93</v>
      </c>
      <c r="AC58" s="38">
        <f t="shared" si="13"/>
        <v>0</v>
      </c>
      <c r="AD58" s="38">
        <f t="shared" si="13"/>
        <v>26214.67</v>
      </c>
      <c r="AE58" s="38">
        <f t="shared" si="13"/>
        <v>0</v>
      </c>
      <c r="AF58" s="38"/>
      <c r="AG58" s="62"/>
    </row>
    <row r="59" spans="1:33" s="16" customFormat="1" ht="18.75" x14ac:dyDescent="0.3">
      <c r="A59" s="17" t="s">
        <v>19</v>
      </c>
      <c r="B59" s="17"/>
      <c r="C59" s="17"/>
      <c r="D59" s="17"/>
      <c r="E59" s="17"/>
      <c r="F59" s="29"/>
      <c r="G59" s="2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62"/>
    </row>
    <row r="60" spans="1:33" s="16" customFormat="1" ht="37.5" x14ac:dyDescent="0.3">
      <c r="A60" s="17" t="s">
        <v>27</v>
      </c>
      <c r="B60" s="31">
        <f>B67+B74</f>
        <v>25260.7</v>
      </c>
      <c r="C60" s="31">
        <f>C74</f>
        <v>331.21</v>
      </c>
      <c r="D60" s="31">
        <f>D74</f>
        <v>290</v>
      </c>
      <c r="E60" s="31">
        <f>E74</f>
        <v>285.27999999999997</v>
      </c>
      <c r="F60" s="29">
        <v>0.26927203125804111</v>
      </c>
      <c r="G60" s="29">
        <v>78.617660656495588</v>
      </c>
      <c r="H60" s="33">
        <f t="shared" ref="H60:AE60" si="14">H67+H74</f>
        <v>10.82</v>
      </c>
      <c r="I60" s="33">
        <f t="shared" si="14"/>
        <v>10.77</v>
      </c>
      <c r="J60" s="33">
        <f t="shared" si="14"/>
        <v>75.7</v>
      </c>
      <c r="K60" s="33">
        <f t="shared" si="14"/>
        <v>57.25</v>
      </c>
      <c r="L60" s="33">
        <f t="shared" si="14"/>
        <v>48.94</v>
      </c>
      <c r="M60" s="33">
        <f t="shared" si="14"/>
        <v>39.33</v>
      </c>
      <c r="N60" s="33">
        <f t="shared" si="14"/>
        <v>48.94</v>
      </c>
      <c r="O60" s="33">
        <f t="shared" si="14"/>
        <v>38.26</v>
      </c>
      <c r="P60" s="33">
        <f t="shared" si="14"/>
        <v>1940.14</v>
      </c>
      <c r="Q60" s="33">
        <f t="shared" si="14"/>
        <v>1944.4399999999998</v>
      </c>
      <c r="R60" s="33">
        <f t="shared" si="14"/>
        <v>48.94</v>
      </c>
      <c r="S60" s="33">
        <f t="shared" si="14"/>
        <v>49.35</v>
      </c>
      <c r="T60" s="33">
        <f t="shared" si="14"/>
        <v>48.93</v>
      </c>
      <c r="U60" s="33">
        <f t="shared" si="14"/>
        <v>36.979999999999997</v>
      </c>
      <c r="V60" s="33">
        <f t="shared" si="14"/>
        <v>48.93</v>
      </c>
      <c r="W60" s="33">
        <f t="shared" si="14"/>
        <v>0</v>
      </c>
      <c r="X60" s="33">
        <f t="shared" si="14"/>
        <v>48.93</v>
      </c>
      <c r="Y60" s="33">
        <f t="shared" si="14"/>
        <v>0</v>
      </c>
      <c r="Z60" s="33">
        <f t="shared" si="14"/>
        <v>48.93</v>
      </c>
      <c r="AA60" s="33">
        <f t="shared" si="14"/>
        <v>0</v>
      </c>
      <c r="AB60" s="33">
        <f t="shared" si="14"/>
        <v>48.93</v>
      </c>
      <c r="AC60" s="33">
        <f t="shared" si="14"/>
        <v>0</v>
      </c>
      <c r="AD60" s="33">
        <f t="shared" si="14"/>
        <v>22842.57</v>
      </c>
      <c r="AE60" s="33">
        <f t="shared" si="14"/>
        <v>0</v>
      </c>
      <c r="AF60" s="33"/>
      <c r="AG60" s="62"/>
    </row>
    <row r="61" spans="1:33" s="16" customFormat="1" ht="18.75" x14ac:dyDescent="0.3">
      <c r="A61" s="17" t="s">
        <v>18</v>
      </c>
      <c r="B61" s="31">
        <f>B68</f>
        <v>3653.2</v>
      </c>
      <c r="C61" s="31">
        <f>C68</f>
        <v>281.10000000000002</v>
      </c>
      <c r="D61" s="31">
        <f>D68</f>
        <v>281.10000000000002</v>
      </c>
      <c r="E61" s="31">
        <f>E68</f>
        <v>281.10000000000002</v>
      </c>
      <c r="F61" s="29">
        <v>0</v>
      </c>
      <c r="G61" s="29" t="e">
        <v>#DIV/0!</v>
      </c>
      <c r="H61" s="42">
        <f t="shared" ref="H61:AE61" si="15">H68</f>
        <v>0</v>
      </c>
      <c r="I61" s="42">
        <f t="shared" si="15"/>
        <v>0</v>
      </c>
      <c r="J61" s="42">
        <f t="shared" si="15"/>
        <v>0</v>
      </c>
      <c r="K61" s="42">
        <f t="shared" si="15"/>
        <v>0</v>
      </c>
      <c r="L61" s="42">
        <f t="shared" si="15"/>
        <v>0</v>
      </c>
      <c r="M61" s="42">
        <f t="shared" si="15"/>
        <v>0</v>
      </c>
      <c r="N61" s="42">
        <f t="shared" si="15"/>
        <v>0</v>
      </c>
      <c r="O61" s="42">
        <f t="shared" si="15"/>
        <v>0</v>
      </c>
      <c r="P61" s="42">
        <f t="shared" si="15"/>
        <v>281.10000000000002</v>
      </c>
      <c r="Q61" s="42">
        <f t="shared" si="15"/>
        <v>281.10000000000002</v>
      </c>
      <c r="R61" s="42">
        <f t="shared" si="15"/>
        <v>0</v>
      </c>
      <c r="S61" s="42">
        <f t="shared" si="15"/>
        <v>0</v>
      </c>
      <c r="T61" s="42">
        <f t="shared" si="15"/>
        <v>0</v>
      </c>
      <c r="U61" s="42">
        <f t="shared" si="15"/>
        <v>0</v>
      </c>
      <c r="V61" s="42">
        <f t="shared" si="15"/>
        <v>0</v>
      </c>
      <c r="W61" s="42">
        <f t="shared" si="15"/>
        <v>0</v>
      </c>
      <c r="X61" s="42">
        <f t="shared" si="15"/>
        <v>0</v>
      </c>
      <c r="Y61" s="42">
        <f t="shared" si="15"/>
        <v>0</v>
      </c>
      <c r="Z61" s="42">
        <f t="shared" si="15"/>
        <v>0</v>
      </c>
      <c r="AA61" s="42">
        <f t="shared" si="15"/>
        <v>0</v>
      </c>
      <c r="AB61" s="42">
        <f t="shared" si="15"/>
        <v>0</v>
      </c>
      <c r="AC61" s="42">
        <f t="shared" si="15"/>
        <v>0</v>
      </c>
      <c r="AD61" s="42">
        <f t="shared" si="15"/>
        <v>3372.1</v>
      </c>
      <c r="AE61" s="42">
        <f t="shared" si="15"/>
        <v>0</v>
      </c>
      <c r="AF61" s="42"/>
      <c r="AG61" s="62"/>
    </row>
    <row r="62" spans="1:33" s="16" customFormat="1" ht="37.5" x14ac:dyDescent="0.3">
      <c r="A62" s="17" t="s">
        <v>28</v>
      </c>
      <c r="B62" s="17"/>
      <c r="C62" s="17"/>
      <c r="D62" s="17"/>
      <c r="E62" s="17"/>
      <c r="F62" s="17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62"/>
    </row>
    <row r="63" spans="1:33" s="16" customFormat="1" ht="18.75" x14ac:dyDescent="0.3">
      <c r="A63" s="17" t="s">
        <v>29</v>
      </c>
      <c r="B63" s="17"/>
      <c r="C63" s="17"/>
      <c r="D63" s="17"/>
      <c r="E63" s="17"/>
      <c r="F63" s="17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62"/>
    </row>
    <row r="64" spans="1:33" s="16" customFormat="1" ht="126.75" customHeight="1" x14ac:dyDescent="0.3">
      <c r="A64" s="27" t="s">
        <v>36</v>
      </c>
      <c r="B64" s="29">
        <f>B65</f>
        <v>28237.9</v>
      </c>
      <c r="C64" s="29">
        <f>C65</f>
        <v>2172.3000000000002</v>
      </c>
      <c r="D64" s="29">
        <f>D65</f>
        <v>22974.699999999997</v>
      </c>
      <c r="E64" s="29">
        <f>E65</f>
        <v>2172.1999999999998</v>
      </c>
      <c r="F64" s="29">
        <v>0</v>
      </c>
      <c r="G64" s="29" t="e">
        <v>#DIV/0!</v>
      </c>
      <c r="H64" s="29">
        <f t="shared" ref="H64:AE64" si="16">H65</f>
        <v>0</v>
      </c>
      <c r="I64" s="29">
        <f t="shared" si="16"/>
        <v>0</v>
      </c>
      <c r="J64" s="29">
        <f t="shared" si="16"/>
        <v>0</v>
      </c>
      <c r="K64" s="29">
        <f t="shared" si="16"/>
        <v>0</v>
      </c>
      <c r="L64" s="29">
        <f t="shared" si="16"/>
        <v>0</v>
      </c>
      <c r="M64" s="29">
        <f t="shared" si="16"/>
        <v>0</v>
      </c>
      <c r="N64" s="29">
        <f t="shared" si="16"/>
        <v>0</v>
      </c>
      <c r="O64" s="29">
        <f t="shared" si="16"/>
        <v>0</v>
      </c>
      <c r="P64" s="29">
        <f t="shared" si="16"/>
        <v>2172.3000000000002</v>
      </c>
      <c r="Q64" s="29">
        <f t="shared" si="16"/>
        <v>2172.1999999999998</v>
      </c>
      <c r="R64" s="29">
        <f t="shared" si="16"/>
        <v>0</v>
      </c>
      <c r="S64" s="29">
        <f t="shared" si="16"/>
        <v>0</v>
      </c>
      <c r="T64" s="29">
        <f t="shared" si="16"/>
        <v>0</v>
      </c>
      <c r="U64" s="29">
        <f t="shared" si="16"/>
        <v>0</v>
      </c>
      <c r="V64" s="29">
        <f t="shared" si="16"/>
        <v>0</v>
      </c>
      <c r="W64" s="29">
        <f t="shared" si="16"/>
        <v>0</v>
      </c>
      <c r="X64" s="29">
        <f t="shared" si="16"/>
        <v>0</v>
      </c>
      <c r="Y64" s="29">
        <f t="shared" si="16"/>
        <v>0</v>
      </c>
      <c r="Z64" s="29">
        <f t="shared" si="16"/>
        <v>0</v>
      </c>
      <c r="AA64" s="29">
        <f t="shared" si="16"/>
        <v>0</v>
      </c>
      <c r="AB64" s="29">
        <f t="shared" si="16"/>
        <v>0</v>
      </c>
      <c r="AC64" s="29">
        <f t="shared" si="16"/>
        <v>0</v>
      </c>
      <c r="AD64" s="29">
        <f t="shared" si="16"/>
        <v>26065.599999999999</v>
      </c>
      <c r="AE64" s="29">
        <f t="shared" si="16"/>
        <v>0</v>
      </c>
      <c r="AF64" s="26"/>
      <c r="AG64" s="62"/>
    </row>
    <row r="65" spans="1:33" s="16" customFormat="1" ht="18.75" x14ac:dyDescent="0.3">
      <c r="A65" s="27" t="s">
        <v>17</v>
      </c>
      <c r="B65" s="31">
        <f>B67+B68</f>
        <v>28237.9</v>
      </c>
      <c r="C65" s="31">
        <f>C67+C68</f>
        <v>2172.3000000000002</v>
      </c>
      <c r="D65" s="31">
        <f>D67+D68</f>
        <v>22974.699999999997</v>
      </c>
      <c r="E65" s="31">
        <f>E67+E68</f>
        <v>2172.1999999999998</v>
      </c>
      <c r="F65" s="29">
        <v>0</v>
      </c>
      <c r="G65" s="29" t="e">
        <v>#DIV/0!</v>
      </c>
      <c r="H65" s="31">
        <f t="shared" ref="H65:AE65" si="17">H67+H68</f>
        <v>0</v>
      </c>
      <c r="I65" s="31">
        <f t="shared" si="17"/>
        <v>0</v>
      </c>
      <c r="J65" s="31">
        <f t="shared" si="17"/>
        <v>0</v>
      </c>
      <c r="K65" s="31">
        <f t="shared" si="17"/>
        <v>0</v>
      </c>
      <c r="L65" s="31">
        <f t="shared" si="17"/>
        <v>0</v>
      </c>
      <c r="M65" s="31">
        <f t="shared" si="17"/>
        <v>0</v>
      </c>
      <c r="N65" s="31">
        <f t="shared" si="17"/>
        <v>0</v>
      </c>
      <c r="O65" s="31">
        <f t="shared" si="17"/>
        <v>0</v>
      </c>
      <c r="P65" s="31">
        <f t="shared" si="17"/>
        <v>2172.3000000000002</v>
      </c>
      <c r="Q65" s="31">
        <f t="shared" si="17"/>
        <v>2172.1999999999998</v>
      </c>
      <c r="R65" s="31">
        <f t="shared" si="17"/>
        <v>0</v>
      </c>
      <c r="S65" s="31">
        <f t="shared" si="17"/>
        <v>0</v>
      </c>
      <c r="T65" s="31">
        <f t="shared" si="17"/>
        <v>0</v>
      </c>
      <c r="U65" s="31">
        <f t="shared" si="17"/>
        <v>0</v>
      </c>
      <c r="V65" s="31">
        <f t="shared" si="17"/>
        <v>0</v>
      </c>
      <c r="W65" s="31">
        <f t="shared" si="17"/>
        <v>0</v>
      </c>
      <c r="X65" s="31">
        <f t="shared" si="17"/>
        <v>0</v>
      </c>
      <c r="Y65" s="31">
        <f t="shared" si="17"/>
        <v>0</v>
      </c>
      <c r="Z65" s="31">
        <f t="shared" si="17"/>
        <v>0</v>
      </c>
      <c r="AA65" s="31">
        <f t="shared" si="17"/>
        <v>0</v>
      </c>
      <c r="AB65" s="31">
        <f t="shared" si="17"/>
        <v>0</v>
      </c>
      <c r="AC65" s="31">
        <f t="shared" si="17"/>
        <v>0</v>
      </c>
      <c r="AD65" s="31">
        <f t="shared" si="17"/>
        <v>26065.599999999999</v>
      </c>
      <c r="AE65" s="31">
        <f t="shared" si="17"/>
        <v>0</v>
      </c>
      <c r="AF65" s="31"/>
      <c r="AG65" s="62"/>
    </row>
    <row r="66" spans="1:33" s="16" customFormat="1" ht="18.75" x14ac:dyDescent="0.3">
      <c r="A66" s="17" t="s">
        <v>19</v>
      </c>
      <c r="B66" s="17"/>
      <c r="C66" s="17"/>
      <c r="D66" s="17"/>
      <c r="E66" s="17"/>
      <c r="F66" s="29" t="e">
        <v>#DIV/0!</v>
      </c>
      <c r="G66" s="29" t="e">
        <v>#DIV/0!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62"/>
    </row>
    <row r="67" spans="1:33" s="16" customFormat="1" ht="37.5" x14ac:dyDescent="0.3">
      <c r="A67" s="17" t="s">
        <v>27</v>
      </c>
      <c r="B67" s="31">
        <f>H67+J67+L67+N67+P67+R67+T67+V67+X67+Z67+AB67+AD67</f>
        <v>24584.7</v>
      </c>
      <c r="C67" s="31">
        <f>H67+J67+L67+N67+P67+R67</f>
        <v>1891.2</v>
      </c>
      <c r="D67" s="31">
        <v>22693.599999999999</v>
      </c>
      <c r="E67" s="31">
        <f>I67+K67+M67+O67+Q67+S67</f>
        <v>1891.1</v>
      </c>
      <c r="F67" s="29">
        <v>0</v>
      </c>
      <c r="G67" s="29" t="e">
        <v>#DIV/0!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1891.2</v>
      </c>
      <c r="Q67" s="33">
        <v>1891.1</v>
      </c>
      <c r="R67" s="33">
        <v>0</v>
      </c>
      <c r="S67" s="33">
        <v>0</v>
      </c>
      <c r="T67" s="33">
        <v>0</v>
      </c>
      <c r="U67" s="33"/>
      <c r="V67" s="33">
        <v>0</v>
      </c>
      <c r="W67" s="33"/>
      <c r="X67" s="33">
        <v>0</v>
      </c>
      <c r="Y67" s="33"/>
      <c r="Z67" s="33">
        <v>0</v>
      </c>
      <c r="AA67" s="33"/>
      <c r="AB67" s="33">
        <v>0</v>
      </c>
      <c r="AC67" s="33"/>
      <c r="AD67" s="33">
        <v>22693.5</v>
      </c>
      <c r="AE67" s="33"/>
      <c r="AF67" s="33"/>
      <c r="AG67" s="62"/>
    </row>
    <row r="68" spans="1:33" s="16" customFormat="1" ht="18.75" x14ac:dyDescent="0.3">
      <c r="A68" s="17" t="s">
        <v>18</v>
      </c>
      <c r="B68" s="31">
        <f>H68+J68+L68+N68+P68+R68+T68+V68+X68+Z68+AB68+AD68</f>
        <v>3653.2</v>
      </c>
      <c r="C68" s="31">
        <f>H68+J68+L68+N68+P68+R68</f>
        <v>281.10000000000002</v>
      </c>
      <c r="D68" s="31">
        <v>281.10000000000002</v>
      </c>
      <c r="E68" s="31">
        <f>I68+K68+M68+O68+Q68+S68</f>
        <v>281.10000000000002</v>
      </c>
      <c r="F68" s="29">
        <v>0</v>
      </c>
      <c r="G68" s="29" t="e">
        <v>#DIV/0!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281.10000000000002</v>
      </c>
      <c r="Q68" s="33">
        <v>281.10000000000002</v>
      </c>
      <c r="R68" s="33">
        <v>0</v>
      </c>
      <c r="S68" s="33">
        <v>0</v>
      </c>
      <c r="T68" s="33">
        <v>0</v>
      </c>
      <c r="U68" s="33"/>
      <c r="V68" s="33">
        <v>0</v>
      </c>
      <c r="W68" s="33"/>
      <c r="X68" s="33">
        <v>0</v>
      </c>
      <c r="Y68" s="33"/>
      <c r="Z68" s="33">
        <v>0</v>
      </c>
      <c r="AA68" s="33"/>
      <c r="AB68" s="33">
        <v>0</v>
      </c>
      <c r="AC68" s="33"/>
      <c r="AD68" s="33">
        <v>3372.1</v>
      </c>
      <c r="AE68" s="33"/>
      <c r="AF68" s="33"/>
      <c r="AG68" s="62"/>
    </row>
    <row r="69" spans="1:33" s="16" customFormat="1" ht="37.5" x14ac:dyDescent="0.3">
      <c r="A69" s="17" t="s">
        <v>28</v>
      </c>
      <c r="B69" s="17"/>
      <c r="C69" s="17"/>
      <c r="D69" s="17"/>
      <c r="E69" s="17"/>
      <c r="F69" s="17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62"/>
    </row>
    <row r="70" spans="1:33" s="16" customFormat="1" ht="18.75" x14ac:dyDescent="0.3">
      <c r="A70" s="17" t="s">
        <v>29</v>
      </c>
      <c r="B70" s="17"/>
      <c r="C70" s="17"/>
      <c r="D70" s="17"/>
      <c r="E70" s="17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62"/>
    </row>
    <row r="71" spans="1:33" s="16" customFormat="1" ht="409.5" customHeight="1" x14ac:dyDescent="0.3">
      <c r="A71" s="27" t="s">
        <v>37</v>
      </c>
      <c r="B71" s="29">
        <f>B72</f>
        <v>676</v>
      </c>
      <c r="C71" s="29">
        <f>C72</f>
        <v>331.21</v>
      </c>
      <c r="D71" s="29">
        <f>D72</f>
        <v>290</v>
      </c>
      <c r="E71" s="29">
        <f>E72</f>
        <v>285.27999999999997</v>
      </c>
      <c r="F71" s="29">
        <v>10.062130177514792</v>
      </c>
      <c r="G71" s="29">
        <v>78.617660656495588</v>
      </c>
      <c r="H71" s="30">
        <f t="shared" ref="H71:AE71" si="18">H72</f>
        <v>10.82</v>
      </c>
      <c r="I71" s="30">
        <f t="shared" si="18"/>
        <v>10.77</v>
      </c>
      <c r="J71" s="30">
        <f t="shared" si="18"/>
        <v>75.7</v>
      </c>
      <c r="K71" s="30">
        <f t="shared" si="18"/>
        <v>57.25</v>
      </c>
      <c r="L71" s="30">
        <f t="shared" si="18"/>
        <v>48.94</v>
      </c>
      <c r="M71" s="30">
        <f t="shared" si="18"/>
        <v>39.33</v>
      </c>
      <c r="N71" s="30">
        <f t="shared" si="18"/>
        <v>48.94</v>
      </c>
      <c r="O71" s="30">
        <f t="shared" si="18"/>
        <v>38.26</v>
      </c>
      <c r="P71" s="30">
        <f t="shared" si="18"/>
        <v>48.94</v>
      </c>
      <c r="Q71" s="30">
        <f t="shared" si="18"/>
        <v>53.34</v>
      </c>
      <c r="R71" s="30">
        <f t="shared" si="18"/>
        <v>48.94</v>
      </c>
      <c r="S71" s="30">
        <f t="shared" si="18"/>
        <v>49.35</v>
      </c>
      <c r="T71" s="30">
        <f t="shared" si="18"/>
        <v>48.93</v>
      </c>
      <c r="U71" s="30">
        <f t="shared" si="18"/>
        <v>36.979999999999997</v>
      </c>
      <c r="V71" s="30">
        <f t="shared" si="18"/>
        <v>48.93</v>
      </c>
      <c r="W71" s="30">
        <f t="shared" si="18"/>
        <v>0</v>
      </c>
      <c r="X71" s="30">
        <f t="shared" si="18"/>
        <v>48.93</v>
      </c>
      <c r="Y71" s="30">
        <f t="shared" si="18"/>
        <v>0</v>
      </c>
      <c r="Z71" s="30">
        <f t="shared" si="18"/>
        <v>48.93</v>
      </c>
      <c r="AA71" s="30">
        <f t="shared" si="18"/>
        <v>0</v>
      </c>
      <c r="AB71" s="30">
        <f t="shared" si="18"/>
        <v>48.93</v>
      </c>
      <c r="AC71" s="30">
        <f t="shared" si="18"/>
        <v>0</v>
      </c>
      <c r="AD71" s="30">
        <f t="shared" si="18"/>
        <v>149.07</v>
      </c>
      <c r="AE71" s="30">
        <f t="shared" si="18"/>
        <v>0</v>
      </c>
      <c r="AF71" s="36" t="s">
        <v>61</v>
      </c>
      <c r="AG71" s="62"/>
    </row>
    <row r="72" spans="1:33" s="16" customFormat="1" ht="18.75" x14ac:dyDescent="0.3">
      <c r="A72" s="27" t="s">
        <v>17</v>
      </c>
      <c r="B72" s="31">
        <f>B74</f>
        <v>676</v>
      </c>
      <c r="C72" s="31">
        <f>C74</f>
        <v>331.21</v>
      </c>
      <c r="D72" s="31">
        <f>D74</f>
        <v>290</v>
      </c>
      <c r="E72" s="31">
        <f>E74</f>
        <v>285.27999999999997</v>
      </c>
      <c r="F72" s="29">
        <v>10.062130177514792</v>
      </c>
      <c r="G72" s="29">
        <v>78.617660656495588</v>
      </c>
      <c r="H72" s="38">
        <f t="shared" ref="H72:AE72" si="19">H74</f>
        <v>10.82</v>
      </c>
      <c r="I72" s="38">
        <f t="shared" si="19"/>
        <v>10.77</v>
      </c>
      <c r="J72" s="38">
        <f t="shared" si="19"/>
        <v>75.7</v>
      </c>
      <c r="K72" s="38">
        <f t="shared" si="19"/>
        <v>57.25</v>
      </c>
      <c r="L72" s="38">
        <f t="shared" si="19"/>
        <v>48.94</v>
      </c>
      <c r="M72" s="38">
        <f t="shared" si="19"/>
        <v>39.33</v>
      </c>
      <c r="N72" s="38">
        <f t="shared" si="19"/>
        <v>48.94</v>
      </c>
      <c r="O72" s="38">
        <f t="shared" si="19"/>
        <v>38.26</v>
      </c>
      <c r="P72" s="38">
        <f t="shared" si="19"/>
        <v>48.94</v>
      </c>
      <c r="Q72" s="38">
        <f t="shared" si="19"/>
        <v>53.34</v>
      </c>
      <c r="R72" s="38">
        <f t="shared" si="19"/>
        <v>48.94</v>
      </c>
      <c r="S72" s="38">
        <f t="shared" si="19"/>
        <v>49.35</v>
      </c>
      <c r="T72" s="38">
        <f t="shared" si="19"/>
        <v>48.93</v>
      </c>
      <c r="U72" s="38">
        <f t="shared" si="19"/>
        <v>36.979999999999997</v>
      </c>
      <c r="V72" s="38">
        <f t="shared" si="19"/>
        <v>48.93</v>
      </c>
      <c r="W72" s="38">
        <f t="shared" si="19"/>
        <v>0</v>
      </c>
      <c r="X72" s="38">
        <f t="shared" si="19"/>
        <v>48.93</v>
      </c>
      <c r="Y72" s="38">
        <f t="shared" si="19"/>
        <v>0</v>
      </c>
      <c r="Z72" s="38">
        <f t="shared" si="19"/>
        <v>48.93</v>
      </c>
      <c r="AA72" s="38">
        <f t="shared" si="19"/>
        <v>0</v>
      </c>
      <c r="AB72" s="38">
        <f t="shared" si="19"/>
        <v>48.93</v>
      </c>
      <c r="AC72" s="38">
        <f t="shared" si="19"/>
        <v>0</v>
      </c>
      <c r="AD72" s="38">
        <f t="shared" si="19"/>
        <v>149.07</v>
      </c>
      <c r="AE72" s="38">
        <f t="shared" si="19"/>
        <v>0</v>
      </c>
      <c r="AF72" s="38"/>
      <c r="AG72" s="62"/>
    </row>
    <row r="73" spans="1:33" s="16" customFormat="1" ht="18.75" x14ac:dyDescent="0.3">
      <c r="A73" s="17" t="s">
        <v>19</v>
      </c>
      <c r="B73" s="17"/>
      <c r="C73" s="17"/>
      <c r="D73" s="17"/>
      <c r="E73" s="17"/>
      <c r="F73" s="29" t="e">
        <v>#DIV/0!</v>
      </c>
      <c r="G73" s="29" t="e">
        <v>#DIV/0!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62"/>
    </row>
    <row r="74" spans="1:33" s="16" customFormat="1" ht="37.5" x14ac:dyDescent="0.3">
      <c r="A74" s="17" t="s">
        <v>27</v>
      </c>
      <c r="B74" s="31">
        <f>H74+J74+L74+N74+P74+R74+T74+V74+X74+Z74+AB74+AD74</f>
        <v>676</v>
      </c>
      <c r="C74" s="31">
        <f>H74+J74+L74+N74+P74+R74+T74</f>
        <v>331.21</v>
      </c>
      <c r="D74" s="31">
        <v>290</v>
      </c>
      <c r="E74" s="31">
        <f>I74+K74+M74+O74+Q74+S74+U74</f>
        <v>285.27999999999997</v>
      </c>
      <c r="F74" s="29">
        <v>10.062130177514792</v>
      </c>
      <c r="G74" s="29">
        <v>78.617660656495588</v>
      </c>
      <c r="H74" s="33">
        <v>10.82</v>
      </c>
      <c r="I74" s="33">
        <v>10.77</v>
      </c>
      <c r="J74" s="33">
        <v>75.7</v>
      </c>
      <c r="K74" s="33">
        <v>57.25</v>
      </c>
      <c r="L74" s="33">
        <v>48.94</v>
      </c>
      <c r="M74" s="33">
        <v>39.33</v>
      </c>
      <c r="N74" s="33">
        <v>48.94</v>
      </c>
      <c r="O74" s="33">
        <v>38.26</v>
      </c>
      <c r="P74" s="33">
        <v>48.94</v>
      </c>
      <c r="Q74" s="33">
        <v>53.34</v>
      </c>
      <c r="R74" s="33">
        <v>48.94</v>
      </c>
      <c r="S74" s="33">
        <v>49.35</v>
      </c>
      <c r="T74" s="33">
        <v>48.93</v>
      </c>
      <c r="U74" s="33">
        <v>36.979999999999997</v>
      </c>
      <c r="V74" s="33">
        <v>48.93</v>
      </c>
      <c r="W74" s="33"/>
      <c r="X74" s="33">
        <v>48.93</v>
      </c>
      <c r="Y74" s="33"/>
      <c r="Z74" s="33">
        <v>48.93</v>
      </c>
      <c r="AA74" s="33"/>
      <c r="AB74" s="33">
        <v>48.93</v>
      </c>
      <c r="AC74" s="33"/>
      <c r="AD74" s="33">
        <v>149.07</v>
      </c>
      <c r="AE74" s="33"/>
      <c r="AF74" s="33"/>
      <c r="AG74" s="62"/>
    </row>
    <row r="75" spans="1:33" s="16" customFormat="1" ht="18.75" x14ac:dyDescent="0.3">
      <c r="A75" s="17" t="s">
        <v>18</v>
      </c>
      <c r="B75" s="17"/>
      <c r="C75" s="17"/>
      <c r="D75" s="17"/>
      <c r="E75" s="17"/>
      <c r="F75" s="17"/>
      <c r="G75" s="29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62"/>
    </row>
    <row r="76" spans="1:33" s="16" customFormat="1" ht="37.5" x14ac:dyDescent="0.3">
      <c r="A76" s="17" t="s">
        <v>28</v>
      </c>
      <c r="B76" s="17"/>
      <c r="C76" s="17"/>
      <c r="D76" s="17"/>
      <c r="E76" s="17"/>
      <c r="F76" s="17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62"/>
    </row>
    <row r="77" spans="1:33" s="16" customFormat="1" ht="18.75" x14ac:dyDescent="0.3">
      <c r="A77" s="17" t="s">
        <v>29</v>
      </c>
      <c r="B77" s="17"/>
      <c r="C77" s="17"/>
      <c r="D77" s="17"/>
      <c r="E77" s="17"/>
      <c r="F77" s="17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62"/>
    </row>
    <row r="78" spans="1:33" s="16" customFormat="1" ht="56.25" x14ac:dyDescent="0.3">
      <c r="A78" s="27" t="s">
        <v>38</v>
      </c>
      <c r="B78" s="17"/>
      <c r="C78" s="17"/>
      <c r="D78" s="17"/>
      <c r="E78" s="17"/>
      <c r="F78" s="17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62"/>
    </row>
    <row r="79" spans="1:33" s="16" customFormat="1" ht="256.5" customHeight="1" x14ac:dyDescent="0.3">
      <c r="A79" s="27" t="s">
        <v>39</v>
      </c>
      <c r="B79" s="29">
        <f>B80</f>
        <v>1024</v>
      </c>
      <c r="C79" s="29">
        <f>C80</f>
        <v>226.8</v>
      </c>
      <c r="D79" s="29">
        <f>D80</f>
        <v>226.8</v>
      </c>
      <c r="E79" s="29">
        <f>E80</f>
        <v>225.42</v>
      </c>
      <c r="F79" s="29">
        <v>0</v>
      </c>
      <c r="G79" s="29">
        <v>0</v>
      </c>
      <c r="H79" s="30">
        <f t="shared" ref="H79:AE79" si="20">H80</f>
        <v>0</v>
      </c>
      <c r="I79" s="30">
        <f t="shared" si="20"/>
        <v>0</v>
      </c>
      <c r="J79" s="30">
        <f t="shared" si="20"/>
        <v>37.799999999999997</v>
      </c>
      <c r="K79" s="30">
        <f t="shared" si="20"/>
        <v>37.57</v>
      </c>
      <c r="L79" s="30">
        <f t="shared" si="20"/>
        <v>37.799999999999997</v>
      </c>
      <c r="M79" s="30">
        <f t="shared" si="20"/>
        <v>37.57</v>
      </c>
      <c r="N79" s="30">
        <f t="shared" si="20"/>
        <v>74.7</v>
      </c>
      <c r="O79" s="30">
        <f t="shared" si="20"/>
        <v>37.57</v>
      </c>
      <c r="P79" s="30">
        <f t="shared" si="20"/>
        <v>0.9</v>
      </c>
      <c r="Q79" s="30">
        <f t="shared" si="20"/>
        <v>37.57</v>
      </c>
      <c r="R79" s="30">
        <f t="shared" si="20"/>
        <v>37.799999999999997</v>
      </c>
      <c r="S79" s="30">
        <f t="shared" si="20"/>
        <v>37.57</v>
      </c>
      <c r="T79" s="30">
        <f t="shared" si="20"/>
        <v>37.799999999999997</v>
      </c>
      <c r="U79" s="30">
        <f t="shared" si="20"/>
        <v>37.57</v>
      </c>
      <c r="V79" s="30">
        <f t="shared" si="20"/>
        <v>37.799999999999997</v>
      </c>
      <c r="W79" s="30">
        <f t="shared" si="20"/>
        <v>0</v>
      </c>
      <c r="X79" s="30">
        <f t="shared" si="20"/>
        <v>37.799999999999997</v>
      </c>
      <c r="Y79" s="30">
        <f t="shared" si="20"/>
        <v>0</v>
      </c>
      <c r="Z79" s="30">
        <f t="shared" si="20"/>
        <v>117.8</v>
      </c>
      <c r="AA79" s="30">
        <f t="shared" si="20"/>
        <v>0</v>
      </c>
      <c r="AB79" s="30">
        <f t="shared" si="20"/>
        <v>556.79999999999995</v>
      </c>
      <c r="AC79" s="30">
        <f t="shared" si="20"/>
        <v>0</v>
      </c>
      <c r="AD79" s="30">
        <f t="shared" si="20"/>
        <v>47</v>
      </c>
      <c r="AE79" s="30">
        <f t="shared" si="20"/>
        <v>0</v>
      </c>
      <c r="AF79" s="36" t="s">
        <v>47</v>
      </c>
      <c r="AG79" s="62"/>
    </row>
    <row r="80" spans="1:33" s="16" customFormat="1" ht="18.75" x14ac:dyDescent="0.3">
      <c r="A80" s="27" t="s">
        <v>17</v>
      </c>
      <c r="B80" s="31">
        <f>B83</f>
        <v>1024</v>
      </c>
      <c r="C80" s="31">
        <f>C83</f>
        <v>226.8</v>
      </c>
      <c r="D80" s="31">
        <f>D83</f>
        <v>226.8</v>
      </c>
      <c r="E80" s="31">
        <f>E83</f>
        <v>225.42</v>
      </c>
      <c r="F80" s="29">
        <v>0</v>
      </c>
      <c r="G80" s="29">
        <v>0</v>
      </c>
      <c r="H80" s="38">
        <f t="shared" ref="H80:AE80" si="21">H83</f>
        <v>0</v>
      </c>
      <c r="I80" s="38">
        <f t="shared" si="21"/>
        <v>0</v>
      </c>
      <c r="J80" s="38">
        <f t="shared" si="21"/>
        <v>37.799999999999997</v>
      </c>
      <c r="K80" s="38">
        <f t="shared" si="21"/>
        <v>37.57</v>
      </c>
      <c r="L80" s="38">
        <f t="shared" si="21"/>
        <v>37.799999999999997</v>
      </c>
      <c r="M80" s="38">
        <f t="shared" si="21"/>
        <v>37.57</v>
      </c>
      <c r="N80" s="38">
        <f>N83</f>
        <v>74.7</v>
      </c>
      <c r="O80" s="38">
        <f t="shared" si="21"/>
        <v>37.57</v>
      </c>
      <c r="P80" s="38">
        <f t="shared" si="21"/>
        <v>0.9</v>
      </c>
      <c r="Q80" s="38">
        <f t="shared" si="21"/>
        <v>37.57</v>
      </c>
      <c r="R80" s="38">
        <f t="shared" si="21"/>
        <v>37.799999999999997</v>
      </c>
      <c r="S80" s="38">
        <f t="shared" si="21"/>
        <v>37.57</v>
      </c>
      <c r="T80" s="38">
        <f t="shared" si="21"/>
        <v>37.799999999999997</v>
      </c>
      <c r="U80" s="38">
        <f t="shared" si="21"/>
        <v>37.57</v>
      </c>
      <c r="V80" s="38">
        <f t="shared" si="21"/>
        <v>37.799999999999997</v>
      </c>
      <c r="W80" s="38">
        <f t="shared" si="21"/>
        <v>0</v>
      </c>
      <c r="X80" s="38">
        <f t="shared" si="21"/>
        <v>37.799999999999997</v>
      </c>
      <c r="Y80" s="38">
        <f t="shared" si="21"/>
        <v>0</v>
      </c>
      <c r="Z80" s="38">
        <f t="shared" si="21"/>
        <v>117.8</v>
      </c>
      <c r="AA80" s="38">
        <f t="shared" si="21"/>
        <v>0</v>
      </c>
      <c r="AB80" s="38">
        <f t="shared" si="21"/>
        <v>556.79999999999995</v>
      </c>
      <c r="AC80" s="38">
        <f t="shared" si="21"/>
        <v>0</v>
      </c>
      <c r="AD80" s="38">
        <f t="shared" si="21"/>
        <v>47</v>
      </c>
      <c r="AE80" s="38">
        <f t="shared" si="21"/>
        <v>0</v>
      </c>
      <c r="AF80" s="38"/>
      <c r="AG80" s="62"/>
    </row>
    <row r="81" spans="1:33" s="16" customFormat="1" ht="18.75" x14ac:dyDescent="0.3">
      <c r="A81" s="17" t="s">
        <v>19</v>
      </c>
      <c r="B81" s="34"/>
      <c r="C81" s="34"/>
      <c r="D81" s="34"/>
      <c r="E81" s="34"/>
      <c r="F81" s="29">
        <v>0</v>
      </c>
      <c r="G81" s="29">
        <v>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62"/>
    </row>
    <row r="82" spans="1:33" s="16" customFormat="1" ht="37.5" x14ac:dyDescent="0.3">
      <c r="A82" s="17" t="s">
        <v>27</v>
      </c>
      <c r="B82" s="34"/>
      <c r="C82" s="34"/>
      <c r="D82" s="34"/>
      <c r="E82" s="34"/>
      <c r="F82" s="29">
        <v>0</v>
      </c>
      <c r="G82" s="29">
        <v>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62"/>
    </row>
    <row r="83" spans="1:33" s="16" customFormat="1" ht="18.75" x14ac:dyDescent="0.3">
      <c r="A83" s="17" t="s">
        <v>18</v>
      </c>
      <c r="B83" s="31">
        <f>H83+J83+L83+N83+P83+R83+T83+V83+X83+Z83+AB83+AD83</f>
        <v>1024</v>
      </c>
      <c r="C83" s="31">
        <f>H83+J83+L83+N83+P83+R83+T83</f>
        <v>226.8</v>
      </c>
      <c r="D83" s="31">
        <v>226.8</v>
      </c>
      <c r="E83" s="31">
        <f>I83+K83+M83+O83+Q83+S83+U83</f>
        <v>225.42</v>
      </c>
      <c r="F83" s="29">
        <v>0</v>
      </c>
      <c r="G83" s="29">
        <v>0</v>
      </c>
      <c r="H83" s="38">
        <v>0</v>
      </c>
      <c r="I83" s="38">
        <v>0</v>
      </c>
      <c r="J83" s="38">
        <v>37.799999999999997</v>
      </c>
      <c r="K83" s="38">
        <v>37.57</v>
      </c>
      <c r="L83" s="38">
        <v>37.799999999999997</v>
      </c>
      <c r="M83" s="38">
        <v>37.57</v>
      </c>
      <c r="N83" s="38">
        <v>74.7</v>
      </c>
      <c r="O83" s="38">
        <v>37.57</v>
      </c>
      <c r="P83" s="38">
        <v>0.9</v>
      </c>
      <c r="Q83" s="38">
        <v>37.57</v>
      </c>
      <c r="R83" s="38">
        <v>37.799999999999997</v>
      </c>
      <c r="S83" s="38">
        <v>37.57</v>
      </c>
      <c r="T83" s="38">
        <v>37.799999999999997</v>
      </c>
      <c r="U83" s="38">
        <v>37.57</v>
      </c>
      <c r="V83" s="38">
        <v>37.799999999999997</v>
      </c>
      <c r="W83" s="38"/>
      <c r="X83" s="38">
        <v>37.799999999999997</v>
      </c>
      <c r="Y83" s="38"/>
      <c r="Z83" s="38">
        <v>117.8</v>
      </c>
      <c r="AA83" s="38"/>
      <c r="AB83" s="38">
        <v>556.79999999999995</v>
      </c>
      <c r="AC83" s="38"/>
      <c r="AD83" s="38">
        <v>47</v>
      </c>
      <c r="AE83" s="38"/>
      <c r="AF83" s="38"/>
      <c r="AG83" s="62"/>
    </row>
    <row r="84" spans="1:33" s="16" customFormat="1" ht="37.5" x14ac:dyDescent="0.3">
      <c r="A84" s="17" t="s">
        <v>28</v>
      </c>
      <c r="B84" s="34"/>
      <c r="C84" s="34"/>
      <c r="D84" s="34"/>
      <c r="E84" s="34"/>
      <c r="F84" s="29">
        <v>0</v>
      </c>
      <c r="G84" s="29">
        <v>0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62"/>
    </row>
    <row r="85" spans="1:33" s="16" customFormat="1" ht="18.75" x14ac:dyDescent="0.3">
      <c r="A85" s="17" t="s">
        <v>29</v>
      </c>
      <c r="B85" s="17"/>
      <c r="C85" s="17"/>
      <c r="D85" s="17"/>
      <c r="E85" s="17"/>
      <c r="F85" s="17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62"/>
    </row>
    <row r="86" spans="1:33" s="16" customFormat="1" ht="78.75" customHeight="1" x14ac:dyDescent="0.3">
      <c r="A86" s="27" t="s">
        <v>40</v>
      </c>
      <c r="B86" s="44">
        <f>B87</f>
        <v>26.1</v>
      </c>
      <c r="C86" s="44">
        <f>C87</f>
        <v>26.1</v>
      </c>
      <c r="D86" s="44">
        <f>D87</f>
        <v>26.1</v>
      </c>
      <c r="E86" s="44">
        <f>E87</f>
        <v>8</v>
      </c>
      <c r="F86" s="44">
        <v>0</v>
      </c>
      <c r="G86" s="44" t="e">
        <v>#DIV/0!</v>
      </c>
      <c r="H86" s="30">
        <v>0</v>
      </c>
      <c r="I86" s="30">
        <f t="shared" ref="I86:N86" si="22">I87</f>
        <v>0</v>
      </c>
      <c r="J86" s="30">
        <f t="shared" si="22"/>
        <v>0</v>
      </c>
      <c r="K86" s="30">
        <f t="shared" si="22"/>
        <v>0</v>
      </c>
      <c r="L86" s="30">
        <f t="shared" si="22"/>
        <v>0</v>
      </c>
      <c r="M86" s="30">
        <f t="shared" si="22"/>
        <v>0</v>
      </c>
      <c r="N86" s="30">
        <f t="shared" si="22"/>
        <v>26.1</v>
      </c>
      <c r="O86" s="30"/>
      <c r="P86" s="30">
        <v>0</v>
      </c>
      <c r="Q86" s="30"/>
      <c r="R86" s="30">
        <v>0</v>
      </c>
      <c r="S86" s="30"/>
      <c r="T86" s="30">
        <v>0</v>
      </c>
      <c r="U86" s="30"/>
      <c r="V86" s="30">
        <v>0</v>
      </c>
      <c r="W86" s="30"/>
      <c r="X86" s="30">
        <v>0</v>
      </c>
      <c r="Y86" s="30"/>
      <c r="Z86" s="30">
        <v>0</v>
      </c>
      <c r="AA86" s="30"/>
      <c r="AB86" s="30">
        <v>0</v>
      </c>
      <c r="AC86" s="30"/>
      <c r="AD86" s="30">
        <v>0</v>
      </c>
      <c r="AE86" s="30"/>
      <c r="AF86" s="45" t="s">
        <v>50</v>
      </c>
      <c r="AG86" s="62"/>
    </row>
    <row r="87" spans="1:33" s="16" customFormat="1" ht="18.75" x14ac:dyDescent="0.3">
      <c r="A87" s="27" t="s">
        <v>17</v>
      </c>
      <c r="B87" s="46">
        <f>B90</f>
        <v>26.1</v>
      </c>
      <c r="C87" s="46">
        <f>C90</f>
        <v>26.1</v>
      </c>
      <c r="D87" s="46">
        <f>D90</f>
        <v>26.1</v>
      </c>
      <c r="E87" s="46">
        <f>E90</f>
        <v>8</v>
      </c>
      <c r="F87" s="44">
        <v>0</v>
      </c>
      <c r="G87" s="44" t="e">
        <v>#DIV/0!</v>
      </c>
      <c r="H87" s="38">
        <v>0</v>
      </c>
      <c r="I87" s="38">
        <f t="shared" ref="I87:N87" si="23">I90</f>
        <v>0</v>
      </c>
      <c r="J87" s="38">
        <f t="shared" si="23"/>
        <v>0</v>
      </c>
      <c r="K87" s="38">
        <f t="shared" si="23"/>
        <v>0</v>
      </c>
      <c r="L87" s="38">
        <f t="shared" si="23"/>
        <v>0</v>
      </c>
      <c r="M87" s="38">
        <f t="shared" si="23"/>
        <v>0</v>
      </c>
      <c r="N87" s="38">
        <f t="shared" si="23"/>
        <v>26.1</v>
      </c>
      <c r="O87" s="38"/>
      <c r="P87" s="38">
        <v>0</v>
      </c>
      <c r="Q87" s="38"/>
      <c r="R87" s="38">
        <v>0</v>
      </c>
      <c r="S87" s="38"/>
      <c r="T87" s="38">
        <v>0</v>
      </c>
      <c r="U87" s="38"/>
      <c r="V87" s="38">
        <v>0</v>
      </c>
      <c r="W87" s="38"/>
      <c r="X87" s="38">
        <v>0</v>
      </c>
      <c r="Y87" s="38"/>
      <c r="Z87" s="38">
        <v>0</v>
      </c>
      <c r="AA87" s="38"/>
      <c r="AB87" s="38">
        <v>0</v>
      </c>
      <c r="AC87" s="38"/>
      <c r="AD87" s="38">
        <v>0</v>
      </c>
      <c r="AE87" s="38"/>
      <c r="AF87" s="38"/>
      <c r="AG87" s="62"/>
    </row>
    <row r="88" spans="1:33" s="16" customFormat="1" ht="18.75" x14ac:dyDescent="0.3">
      <c r="A88" s="17" t="s">
        <v>19</v>
      </c>
      <c r="B88" s="17"/>
      <c r="C88" s="17"/>
      <c r="D88" s="17"/>
      <c r="E88" s="17"/>
      <c r="F88" s="44" t="e">
        <v>#DIV/0!</v>
      </c>
      <c r="G88" s="44" t="e">
        <v>#DIV/0!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62"/>
    </row>
    <row r="89" spans="1:33" s="16" customFormat="1" ht="37.5" x14ac:dyDescent="0.3">
      <c r="A89" s="17" t="s">
        <v>27</v>
      </c>
      <c r="B89" s="17"/>
      <c r="C89" s="17"/>
      <c r="D89" s="17"/>
      <c r="E89" s="17"/>
      <c r="F89" s="44">
        <v>0</v>
      </c>
      <c r="G89" s="44">
        <v>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62"/>
    </row>
    <row r="90" spans="1:33" s="16" customFormat="1" ht="18.75" x14ac:dyDescent="0.3">
      <c r="A90" s="17" t="s">
        <v>18</v>
      </c>
      <c r="B90" s="46">
        <f>B97</f>
        <v>26.1</v>
      </c>
      <c r="C90" s="46">
        <f>H90+J90+L90+N90+P90+R90</f>
        <v>26.1</v>
      </c>
      <c r="D90" s="46">
        <v>26.1</v>
      </c>
      <c r="E90" s="46">
        <f>I90+K90+M90+O90+Q90+S90</f>
        <v>8</v>
      </c>
      <c r="F90" s="44">
        <f>E90/(B90/100)</f>
        <v>30.651340996168582</v>
      </c>
      <c r="G90" s="44">
        <f>E90/(C90/100)</f>
        <v>30.651340996168582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f>N97</f>
        <v>26.1</v>
      </c>
      <c r="O90" s="38"/>
      <c r="P90" s="38">
        <v>0</v>
      </c>
      <c r="Q90" s="38">
        <v>8</v>
      </c>
      <c r="R90" s="38">
        <v>0</v>
      </c>
      <c r="S90" s="38"/>
      <c r="T90" s="38">
        <v>0</v>
      </c>
      <c r="U90" s="38"/>
      <c r="V90" s="38">
        <v>0</v>
      </c>
      <c r="W90" s="38"/>
      <c r="X90" s="38">
        <v>0</v>
      </c>
      <c r="Y90" s="38"/>
      <c r="Z90" s="38">
        <v>0</v>
      </c>
      <c r="AA90" s="38"/>
      <c r="AB90" s="38">
        <v>0</v>
      </c>
      <c r="AC90" s="38"/>
      <c r="AD90" s="38">
        <v>0</v>
      </c>
      <c r="AE90" s="38"/>
      <c r="AF90" s="38"/>
      <c r="AG90" s="62"/>
    </row>
    <row r="91" spans="1:33" s="16" customFormat="1" ht="37.5" x14ac:dyDescent="0.3">
      <c r="A91" s="17" t="s">
        <v>28</v>
      </c>
      <c r="B91" s="17"/>
      <c r="C91" s="17"/>
      <c r="D91" s="17"/>
      <c r="E91" s="17"/>
      <c r="F91" s="44" t="e">
        <f>E91/(B91/100)</f>
        <v>#DIV/0!</v>
      </c>
      <c r="G91" s="44" t="e">
        <f>E91/(C91/100)</f>
        <v>#DIV/0!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62"/>
    </row>
    <row r="92" spans="1:33" s="16" customFormat="1" ht="18.75" x14ac:dyDescent="0.3">
      <c r="A92" s="17" t="s">
        <v>29</v>
      </c>
      <c r="B92" s="17"/>
      <c r="C92" s="17"/>
      <c r="D92" s="17"/>
      <c r="E92" s="17"/>
      <c r="F92" s="44" t="e">
        <f>E92/(B92/100)</f>
        <v>#DIV/0!</v>
      </c>
      <c r="G92" s="44" t="e">
        <f>E92/(C92/100)</f>
        <v>#DIV/0!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62"/>
    </row>
    <row r="93" spans="1:33" s="16" customFormat="1" ht="75" x14ac:dyDescent="0.3">
      <c r="A93" s="27" t="s">
        <v>41</v>
      </c>
      <c r="B93" s="46">
        <f>B94</f>
        <v>26.1</v>
      </c>
      <c r="C93" s="46">
        <v>0</v>
      </c>
      <c r="D93" s="46">
        <v>0</v>
      </c>
      <c r="E93" s="46">
        <v>0</v>
      </c>
      <c r="F93" s="44">
        <f>E93/(B93/100)</f>
        <v>0</v>
      </c>
      <c r="G93" s="44" t="e">
        <f>E93/(C93/100)</f>
        <v>#DIV/0!</v>
      </c>
      <c r="H93" s="33">
        <v>0</v>
      </c>
      <c r="I93" s="33">
        <f t="shared" ref="I93:N93" si="24">I94</f>
        <v>0</v>
      </c>
      <c r="J93" s="33">
        <f t="shared" si="24"/>
        <v>0</v>
      </c>
      <c r="K93" s="33">
        <f t="shared" si="24"/>
        <v>0</v>
      </c>
      <c r="L93" s="33">
        <f t="shared" si="24"/>
        <v>0</v>
      </c>
      <c r="M93" s="33">
        <f t="shared" si="24"/>
        <v>0</v>
      </c>
      <c r="N93" s="33">
        <f t="shared" si="24"/>
        <v>26.1</v>
      </c>
      <c r="O93" s="33"/>
      <c r="P93" s="33">
        <v>0</v>
      </c>
      <c r="Q93" s="33"/>
      <c r="R93" s="33">
        <v>0</v>
      </c>
      <c r="S93" s="33"/>
      <c r="T93" s="33">
        <v>0</v>
      </c>
      <c r="U93" s="33"/>
      <c r="V93" s="33">
        <v>0</v>
      </c>
      <c r="W93" s="33"/>
      <c r="X93" s="33">
        <v>0</v>
      </c>
      <c r="Y93" s="33"/>
      <c r="Z93" s="33">
        <v>0</v>
      </c>
      <c r="AA93" s="33"/>
      <c r="AB93" s="33">
        <v>0</v>
      </c>
      <c r="AC93" s="33"/>
      <c r="AD93" s="33">
        <v>0</v>
      </c>
      <c r="AE93" s="33"/>
      <c r="AF93" s="33"/>
      <c r="AG93" s="62"/>
    </row>
    <row r="94" spans="1:33" s="16" customFormat="1" ht="18.75" x14ac:dyDescent="0.3">
      <c r="A94" s="27" t="s">
        <v>17</v>
      </c>
      <c r="B94" s="46">
        <f>B97</f>
        <v>26.1</v>
      </c>
      <c r="C94" s="46">
        <v>0</v>
      </c>
      <c r="D94" s="46">
        <v>0</v>
      </c>
      <c r="E94" s="46">
        <v>0</v>
      </c>
      <c r="F94" s="44">
        <f>E94/(B94/100)</f>
        <v>0</v>
      </c>
      <c r="G94" s="44" t="e">
        <f>E94/(C94/100)</f>
        <v>#DIV/0!</v>
      </c>
      <c r="H94" s="38">
        <v>0</v>
      </c>
      <c r="I94" s="38">
        <f t="shared" ref="I94:N94" si="25">I97</f>
        <v>0</v>
      </c>
      <c r="J94" s="38">
        <f t="shared" si="25"/>
        <v>0</v>
      </c>
      <c r="K94" s="38">
        <f t="shared" si="25"/>
        <v>0</v>
      </c>
      <c r="L94" s="38">
        <f t="shared" si="25"/>
        <v>0</v>
      </c>
      <c r="M94" s="38">
        <f t="shared" si="25"/>
        <v>0</v>
      </c>
      <c r="N94" s="38">
        <f t="shared" si="25"/>
        <v>26.1</v>
      </c>
      <c r="O94" s="38"/>
      <c r="P94" s="38">
        <v>0</v>
      </c>
      <c r="Q94" s="38"/>
      <c r="R94" s="38">
        <v>0</v>
      </c>
      <c r="S94" s="38"/>
      <c r="T94" s="38">
        <v>0</v>
      </c>
      <c r="U94" s="38"/>
      <c r="V94" s="38">
        <v>0</v>
      </c>
      <c r="W94" s="38"/>
      <c r="X94" s="38">
        <v>0</v>
      </c>
      <c r="Y94" s="38"/>
      <c r="Z94" s="38">
        <v>0</v>
      </c>
      <c r="AA94" s="38"/>
      <c r="AB94" s="38">
        <v>0</v>
      </c>
      <c r="AC94" s="38"/>
      <c r="AD94" s="38">
        <v>0</v>
      </c>
      <c r="AE94" s="38"/>
      <c r="AF94" s="38"/>
      <c r="AG94" s="62"/>
    </row>
    <row r="95" spans="1:33" s="16" customFormat="1" ht="18.75" x14ac:dyDescent="0.3">
      <c r="A95" s="17" t="s">
        <v>19</v>
      </c>
      <c r="B95" s="17"/>
      <c r="C95" s="17"/>
      <c r="D95" s="17"/>
      <c r="E95" s="17"/>
      <c r="F95" s="44">
        <v>0</v>
      </c>
      <c r="G95" s="44"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62"/>
    </row>
    <row r="96" spans="1:33" s="16" customFormat="1" ht="37.5" x14ac:dyDescent="0.3">
      <c r="A96" s="17" t="s">
        <v>27</v>
      </c>
      <c r="B96" s="17"/>
      <c r="C96" s="17"/>
      <c r="D96" s="17"/>
      <c r="E96" s="17"/>
      <c r="F96" s="44"/>
      <c r="G96" s="44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62"/>
    </row>
    <row r="97" spans="1:44" s="16" customFormat="1" ht="18.75" x14ac:dyDescent="0.3">
      <c r="A97" s="17" t="s">
        <v>18</v>
      </c>
      <c r="B97" s="46">
        <f>H97+J97+L97+N97+P97+R97+T97+V97+X97+Z97+AB97+AD97</f>
        <v>26.1</v>
      </c>
      <c r="C97" s="46">
        <f>H97+J97+L97+N97+P97+R97</f>
        <v>26.1</v>
      </c>
      <c r="D97" s="46">
        <v>16.100000000000001</v>
      </c>
      <c r="E97" s="46">
        <f>I97+K97+M97+O97+Q97+S97</f>
        <v>8</v>
      </c>
      <c r="F97" s="44">
        <f>E97/(B97/100)</f>
        <v>30.651340996168582</v>
      </c>
      <c r="G97" s="44">
        <f>E97/(C97/100)</f>
        <v>30.651340996168582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26.1</v>
      </c>
      <c r="O97" s="47"/>
      <c r="P97" s="47">
        <v>0</v>
      </c>
      <c r="Q97" s="47">
        <v>8</v>
      </c>
      <c r="R97" s="47">
        <v>0</v>
      </c>
      <c r="S97" s="47"/>
      <c r="T97" s="47">
        <v>0</v>
      </c>
      <c r="U97" s="47"/>
      <c r="V97" s="47">
        <v>0</v>
      </c>
      <c r="W97" s="47"/>
      <c r="X97" s="47">
        <v>0</v>
      </c>
      <c r="Y97" s="47"/>
      <c r="Z97" s="47">
        <v>0</v>
      </c>
      <c r="AA97" s="47"/>
      <c r="AB97" s="47">
        <v>0</v>
      </c>
      <c r="AC97" s="47"/>
      <c r="AD97" s="47">
        <v>0</v>
      </c>
      <c r="AE97" s="47"/>
      <c r="AF97" s="47"/>
      <c r="AG97" s="62"/>
    </row>
    <row r="98" spans="1:44" s="16" customFormat="1" ht="37.5" x14ac:dyDescent="0.3">
      <c r="A98" s="17" t="s">
        <v>28</v>
      </c>
      <c r="B98" s="17"/>
      <c r="C98" s="17"/>
      <c r="D98" s="17"/>
      <c r="E98" s="17"/>
      <c r="F98" s="46"/>
      <c r="G98" s="46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62"/>
    </row>
    <row r="99" spans="1:44" s="16" customFormat="1" ht="18.75" x14ac:dyDescent="0.3">
      <c r="A99" s="17" t="s">
        <v>29</v>
      </c>
      <c r="B99" s="17"/>
      <c r="C99" s="17"/>
      <c r="D99" s="17"/>
      <c r="E99" s="17"/>
      <c r="F99" s="46"/>
      <c r="G99" s="46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62"/>
    </row>
    <row r="100" spans="1:44" s="16" customFormat="1" ht="37.5" x14ac:dyDescent="0.3">
      <c r="A100" s="27" t="s">
        <v>42</v>
      </c>
      <c r="B100" s="48">
        <f t="shared" ref="B100:AE100" si="26">B102+B103</f>
        <v>88896.400000000009</v>
      </c>
      <c r="C100" s="48">
        <f t="shared" si="26"/>
        <v>10880.664630000001</v>
      </c>
      <c r="D100" s="48">
        <f t="shared" si="26"/>
        <v>32354.510000000002</v>
      </c>
      <c r="E100" s="48">
        <f t="shared" si="26"/>
        <v>9925.5400000000009</v>
      </c>
      <c r="F100" s="48">
        <f t="shared" si="26"/>
        <v>7.297890207154742</v>
      </c>
      <c r="G100" s="48">
        <f t="shared" si="26"/>
        <v>93.075527891817345</v>
      </c>
      <c r="H100" s="49">
        <f t="shared" si="26"/>
        <v>2534.15038</v>
      </c>
      <c r="I100" s="49">
        <f t="shared" si="26"/>
        <v>2025.98</v>
      </c>
      <c r="J100" s="49">
        <f t="shared" si="26"/>
        <v>4103.0841099999998</v>
      </c>
      <c r="K100" s="49">
        <f t="shared" si="26"/>
        <v>4155.91</v>
      </c>
      <c r="L100" s="49">
        <f t="shared" si="26"/>
        <v>4243.4301400000004</v>
      </c>
      <c r="M100" s="49">
        <f t="shared" si="26"/>
        <v>3818.7900000000004</v>
      </c>
      <c r="N100" s="49">
        <f t="shared" si="26"/>
        <v>5049.4151099999999</v>
      </c>
      <c r="O100" s="49">
        <f t="shared" si="26"/>
        <v>3224.1600000000003</v>
      </c>
      <c r="P100" s="49">
        <f t="shared" si="26"/>
        <v>6514.7441099999996</v>
      </c>
      <c r="Q100" s="49">
        <f t="shared" si="26"/>
        <v>4915.42</v>
      </c>
      <c r="R100" s="49">
        <f t="shared" si="26"/>
        <v>4572.3601100000005</v>
      </c>
      <c r="S100" s="49">
        <f t="shared" si="26"/>
        <v>2815.72</v>
      </c>
      <c r="T100" s="49">
        <f t="shared" si="26"/>
        <v>5773.4811099999997</v>
      </c>
      <c r="U100" s="49">
        <f t="shared" si="26"/>
        <v>3160.7000000000003</v>
      </c>
      <c r="V100" s="49">
        <f t="shared" si="26"/>
        <v>4858.5951100000002</v>
      </c>
      <c r="W100" s="49">
        <f t="shared" si="26"/>
        <v>0</v>
      </c>
      <c r="X100" s="49">
        <f t="shared" si="26"/>
        <v>4675.4861100000007</v>
      </c>
      <c r="Y100" s="49">
        <f t="shared" si="26"/>
        <v>0</v>
      </c>
      <c r="Z100" s="49">
        <f t="shared" si="26"/>
        <v>4761.2257099999997</v>
      </c>
      <c r="AA100" s="49">
        <f t="shared" si="26"/>
        <v>0</v>
      </c>
      <c r="AB100" s="49">
        <f t="shared" si="26"/>
        <v>4726.2171100000005</v>
      </c>
      <c r="AC100" s="49">
        <f t="shared" si="26"/>
        <v>0</v>
      </c>
      <c r="AD100" s="49">
        <f t="shared" si="26"/>
        <v>37084.210889999995</v>
      </c>
      <c r="AE100" s="49">
        <f t="shared" si="26"/>
        <v>0</v>
      </c>
      <c r="AF100" s="49"/>
      <c r="AG100" s="62"/>
    </row>
    <row r="101" spans="1:44" s="16" customFormat="1" ht="18.75" x14ac:dyDescent="0.3">
      <c r="A101" s="17" t="s">
        <v>19</v>
      </c>
      <c r="B101" s="17"/>
      <c r="C101" s="17"/>
      <c r="D101" s="17"/>
      <c r="E101" s="17"/>
      <c r="F101" s="48" t="e">
        <v>#DIV/0!</v>
      </c>
      <c r="G101" s="48" t="e">
        <v>#DIV/0!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62"/>
    </row>
    <row r="102" spans="1:44" s="16" customFormat="1" ht="37.5" x14ac:dyDescent="0.3">
      <c r="A102" s="32" t="s">
        <v>27</v>
      </c>
      <c r="B102" s="50">
        <f>H102+J102+L102+N102+P102+R102+T102+V102+X102+Z102+AB102+AD102</f>
        <v>84193.1</v>
      </c>
      <c r="C102" s="50">
        <f>H102+J102+L102</f>
        <v>10805.064630000001</v>
      </c>
      <c r="D102" s="50">
        <f>D90+D82+D60+D53+D46+D25+D18</f>
        <v>31820.510000000002</v>
      </c>
      <c r="E102" s="50">
        <f>I102+K102+M102</f>
        <v>9925.5400000000009</v>
      </c>
      <c r="F102" s="48">
        <v>7.297890207154742</v>
      </c>
      <c r="G102" s="48">
        <v>93.075527891817345</v>
      </c>
      <c r="H102" s="47">
        <f t="shared" ref="H102:AE102" si="27">H60+H53+H46+H25+H18</f>
        <v>2534.15038</v>
      </c>
      <c r="I102" s="47">
        <f t="shared" si="27"/>
        <v>2025.98</v>
      </c>
      <c r="J102" s="47">
        <f t="shared" si="27"/>
        <v>4065.2841100000001</v>
      </c>
      <c r="K102" s="47">
        <f t="shared" si="27"/>
        <v>4118.34</v>
      </c>
      <c r="L102" s="47">
        <f t="shared" si="27"/>
        <v>4205.6301400000002</v>
      </c>
      <c r="M102" s="47">
        <f t="shared" si="27"/>
        <v>3781.2200000000003</v>
      </c>
      <c r="N102" s="47">
        <f t="shared" si="27"/>
        <v>4948.6151099999997</v>
      </c>
      <c r="O102" s="47">
        <f t="shared" si="27"/>
        <v>3186.59</v>
      </c>
      <c r="P102" s="47">
        <f t="shared" si="27"/>
        <v>6232.7441099999996</v>
      </c>
      <c r="Q102" s="47">
        <f t="shared" si="27"/>
        <v>4588.75</v>
      </c>
      <c r="R102" s="47">
        <f t="shared" si="27"/>
        <v>4534.5601100000003</v>
      </c>
      <c r="S102" s="47">
        <f t="shared" si="27"/>
        <v>2778.1499999999996</v>
      </c>
      <c r="T102" s="47">
        <f t="shared" si="27"/>
        <v>5735.6811099999995</v>
      </c>
      <c r="U102" s="47">
        <f t="shared" si="27"/>
        <v>3123.13</v>
      </c>
      <c r="V102" s="47">
        <f t="shared" si="27"/>
        <v>4820.79511</v>
      </c>
      <c r="W102" s="47">
        <f t="shared" si="27"/>
        <v>0</v>
      </c>
      <c r="X102" s="47">
        <f t="shared" si="27"/>
        <v>4637.6861100000006</v>
      </c>
      <c r="Y102" s="47">
        <f t="shared" si="27"/>
        <v>0</v>
      </c>
      <c r="Z102" s="47">
        <f t="shared" si="27"/>
        <v>4643.4257099999995</v>
      </c>
      <c r="AA102" s="47">
        <f t="shared" si="27"/>
        <v>0</v>
      </c>
      <c r="AB102" s="47">
        <f t="shared" si="27"/>
        <v>4169.4171100000003</v>
      </c>
      <c r="AC102" s="47">
        <f t="shared" si="27"/>
        <v>0</v>
      </c>
      <c r="AD102" s="47">
        <f t="shared" si="27"/>
        <v>33665.110889999996</v>
      </c>
      <c r="AE102" s="47">
        <f t="shared" si="27"/>
        <v>0</v>
      </c>
      <c r="AF102" s="47"/>
      <c r="AG102" s="62"/>
    </row>
    <row r="103" spans="1:44" s="16" customFormat="1" ht="18.75" x14ac:dyDescent="0.3">
      <c r="A103" s="17" t="s">
        <v>18</v>
      </c>
      <c r="B103" s="51">
        <f>H103+J103+L103+N103+P103+R103+T103+V103+X103+Z103+AB103+AD103+AE103</f>
        <v>4703.2999999999993</v>
      </c>
      <c r="C103" s="51">
        <f>H103+J103+L103</f>
        <v>75.599999999999994</v>
      </c>
      <c r="D103" s="51">
        <f>D90+D83+D61</f>
        <v>534</v>
      </c>
      <c r="E103" s="51">
        <v>0</v>
      </c>
      <c r="F103" s="48">
        <v>0</v>
      </c>
      <c r="G103" s="48">
        <v>0</v>
      </c>
      <c r="H103" s="38">
        <f t="shared" ref="H103:AE103" si="28">H90+H83+H61+H54+H47+H26+H19</f>
        <v>0</v>
      </c>
      <c r="I103" s="38">
        <f t="shared" si="28"/>
        <v>0</v>
      </c>
      <c r="J103" s="38">
        <f t="shared" si="28"/>
        <v>37.799999999999997</v>
      </c>
      <c r="K103" s="38">
        <f t="shared" si="28"/>
        <v>37.57</v>
      </c>
      <c r="L103" s="38">
        <f t="shared" si="28"/>
        <v>37.799999999999997</v>
      </c>
      <c r="M103" s="38">
        <f t="shared" si="28"/>
        <v>37.57</v>
      </c>
      <c r="N103" s="38">
        <f t="shared" si="28"/>
        <v>100.80000000000001</v>
      </c>
      <c r="O103" s="38">
        <f t="shared" si="28"/>
        <v>37.57</v>
      </c>
      <c r="P103" s="38">
        <f t="shared" si="28"/>
        <v>282</v>
      </c>
      <c r="Q103" s="38">
        <f t="shared" si="28"/>
        <v>326.67</v>
      </c>
      <c r="R103" s="38">
        <f t="shared" si="28"/>
        <v>37.799999999999997</v>
      </c>
      <c r="S103" s="38">
        <f t="shared" si="28"/>
        <v>37.57</v>
      </c>
      <c r="T103" s="38">
        <f t="shared" si="28"/>
        <v>37.799999999999997</v>
      </c>
      <c r="U103" s="38">
        <f t="shared" si="28"/>
        <v>37.57</v>
      </c>
      <c r="V103" s="38">
        <f t="shared" si="28"/>
        <v>37.799999999999997</v>
      </c>
      <c r="W103" s="38">
        <f t="shared" si="28"/>
        <v>0</v>
      </c>
      <c r="X103" s="38">
        <f t="shared" si="28"/>
        <v>37.799999999999997</v>
      </c>
      <c r="Y103" s="38">
        <f t="shared" si="28"/>
        <v>0</v>
      </c>
      <c r="Z103" s="38">
        <f t="shared" si="28"/>
        <v>117.8</v>
      </c>
      <c r="AA103" s="38">
        <f t="shared" si="28"/>
        <v>0</v>
      </c>
      <c r="AB103" s="38">
        <f t="shared" si="28"/>
        <v>556.79999999999995</v>
      </c>
      <c r="AC103" s="38">
        <f t="shared" si="28"/>
        <v>0</v>
      </c>
      <c r="AD103" s="38">
        <f t="shared" si="28"/>
        <v>3419.1</v>
      </c>
      <c r="AE103" s="38">
        <f t="shared" si="28"/>
        <v>0</v>
      </c>
      <c r="AF103" s="38"/>
      <c r="AG103" s="62"/>
    </row>
    <row r="104" spans="1:44" s="16" customFormat="1" ht="37.5" x14ac:dyDescent="0.3">
      <c r="A104" s="43" t="s">
        <v>28</v>
      </c>
      <c r="B104" s="17"/>
      <c r="C104" s="17"/>
      <c r="D104" s="17"/>
      <c r="E104" s="17"/>
      <c r="F104" s="17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62"/>
    </row>
    <row r="105" spans="1:44" s="16" customFormat="1" ht="18.75" x14ac:dyDescent="0.3">
      <c r="A105" s="17" t="s">
        <v>29</v>
      </c>
      <c r="B105" s="17"/>
      <c r="C105" s="17"/>
      <c r="D105" s="17"/>
      <c r="E105" s="17"/>
      <c r="F105" s="17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62"/>
    </row>
    <row r="106" spans="1:44" ht="21.6" customHeight="1" x14ac:dyDescent="0.3">
      <c r="A106" s="52"/>
      <c r="B106" s="53"/>
      <c r="C106" s="53"/>
      <c r="D106" s="53"/>
      <c r="E106" s="53"/>
      <c r="F106" s="53"/>
      <c r="G106" s="53"/>
      <c r="H106" s="54"/>
      <c r="I106" s="54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</row>
    <row r="107" spans="1:44" ht="25.5" customHeight="1" x14ac:dyDescent="0.25">
      <c r="A107" s="74" t="s">
        <v>43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57"/>
      <c r="N107" s="58"/>
      <c r="O107" s="58"/>
      <c r="P107" s="56"/>
      <c r="Q107" s="56"/>
      <c r="R107" s="56"/>
      <c r="S107" s="56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1"/>
    </row>
    <row r="108" spans="1:44" ht="12.75" customHeight="1" x14ac:dyDescent="0.25">
      <c r="A108" s="59"/>
      <c r="B108" s="55"/>
      <c r="C108" s="55"/>
      <c r="D108" s="55"/>
      <c r="E108" s="55"/>
      <c r="F108" s="55"/>
      <c r="G108" s="55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1"/>
    </row>
    <row r="109" spans="1:44" ht="19.149999999999999" customHeight="1" x14ac:dyDescent="0.25">
      <c r="A109" s="74" t="s">
        <v>44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57"/>
      <c r="P109" s="56"/>
      <c r="Q109" s="56"/>
      <c r="R109" s="56"/>
      <c r="S109" s="56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1"/>
    </row>
    <row r="110" spans="1:44" ht="24" customHeight="1" x14ac:dyDescent="0.25">
      <c r="A110" s="57" t="s">
        <v>59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6"/>
      <c r="Q110" s="56"/>
      <c r="R110" s="56"/>
      <c r="S110" s="56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1"/>
    </row>
    <row r="111" spans="1:44" ht="18" customHeigh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6"/>
      <c r="Q111" s="56"/>
      <c r="R111" s="56"/>
      <c r="S111" s="56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"/>
    </row>
    <row r="112" spans="1:44" ht="18" customHeight="1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60"/>
      <c r="N112" s="57"/>
      <c r="O112" s="57"/>
      <c r="P112" s="56"/>
      <c r="Q112" s="56"/>
      <c r="R112" s="56"/>
      <c r="S112" s="56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1"/>
    </row>
    <row r="113" spans="1:32" ht="22.15" customHeight="1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57"/>
      <c r="N113" s="55"/>
      <c r="O113" s="55"/>
      <c r="P113" s="55"/>
      <c r="Q113" s="55"/>
      <c r="R113" s="55"/>
      <c r="S113" s="55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</row>
    <row r="114" spans="1:32" ht="48.75" customHeight="1" x14ac:dyDescent="0.25">
      <c r="A114" s="59"/>
      <c r="B114" s="59"/>
      <c r="C114" s="59"/>
      <c r="D114" s="59"/>
      <c r="E114" s="59"/>
      <c r="F114" s="59"/>
      <c r="G114" s="59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</row>
    <row r="115" spans="1:32" ht="18.75" x14ac:dyDescent="0.25">
      <c r="A115" s="59"/>
      <c r="B115" s="57"/>
      <c r="C115" s="57"/>
      <c r="D115" s="57"/>
      <c r="E115" s="57"/>
      <c r="F115" s="57"/>
      <c r="G115" s="57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</row>
  </sheetData>
  <customSheetViews>
    <customSheetView guid="{C599058B-0D9F-45BB-A102-E92C28C88691}" scale="50" showPageBreaks="1" hiddenRows="1" topLeftCell="A9">
      <pane xSplit="1" ySplit="4" topLeftCell="B73" activePane="bottomRight" state="frozen"/>
      <selection pane="bottomRight" activeCell="A22" sqref="A22"/>
      <pageMargins left="0.70866141732283472" right="0.70866141732283472" top="0.74803149606299213" bottom="0.74803149606299213" header="0.31496062992125984" footer="0.31496062992125984"/>
      <pageSetup paperSize="9" scale="35" orientation="landscape" horizontalDpi="0" verticalDpi="0" r:id="rId1"/>
    </customSheetView>
    <customSheetView guid="{F378846B-E4CE-48F0-9983-5CAF32454FC3}" scale="50" hiddenRows="1" topLeftCell="A9">
      <pane xSplit="1" ySplit="4" topLeftCell="G13" activePane="bottomRight" state="frozen"/>
      <selection pane="bottomRight" activeCell="AF86" sqref="AF86"/>
      <pageMargins left="0.7" right="0.7" top="0.75" bottom="0.75" header="0.3" footer="0.3"/>
    </customSheetView>
    <customSheetView guid="{C7EAD3F1-26A7-4DE4-A1DE-F77FB026865E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C652CC3-AEBA-4CE1-8785-60610E85E470}" scale="50" hiddenRows="1" topLeftCell="A9">
      <pane xSplit="1" ySplit="4" topLeftCell="B13" activePane="bottomRight" state="frozen"/>
      <selection pane="bottomRight" activeCell="C15" sqref="C15"/>
      <pageMargins left="0.7" right="0.7" top="0.75" bottom="0.75" header="0.3" footer="0.3"/>
    </customSheetView>
    <customSheetView guid="{9A254B3E-BF29-465E-994B-E56187330748}" scale="50" hiddenRows="1" topLeftCell="A9">
      <pane xSplit="1" ySplit="4" topLeftCell="B13" activePane="bottomRight" state="frozen"/>
      <selection pane="bottomRight" activeCell="C15" sqref="C15"/>
      <pageMargins left="0.7" right="0.7" top="0.75" bottom="0.75" header="0.3" footer="0.3"/>
    </customSheetView>
    <customSheetView guid="{E83B3B5A-C7A8-4F47-A336-85E65C55625C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B6ED5A6A-E502-40ED-B1F2-2FE231B320B9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67959110-810A-48DC-8557-7A749BB9427E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  <pageSetup paperSize="9" orientation="portrait" r:id="rId2"/>
    </customSheetView>
    <customSheetView guid="{388A1E4B-B5AE-4D91-9FF1-5AD49EECDDED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B746F1D-385E-47E1-9DD6-DF5EE791B92F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2D22DDA1-0B32-4042-8E55-53A9917D8437}" scale="50" hiddenRows="1" topLeftCell="A9">
      <pane xSplit="1" ySplit="4" topLeftCell="B31" activePane="bottomRight" state="frozen"/>
      <selection pane="bottomRight" activeCell="B32" sqref="B32"/>
      <pageMargins left="0.7" right="0.7" top="0.75" bottom="0.75" header="0.3" footer="0.3"/>
      <pageSetup paperSize="9" orientation="portrait" horizontalDpi="0" verticalDpi="0" r:id="rId3"/>
    </customSheetView>
    <customSheetView guid="{CC99A19B-7C06-4842-B555-F1FC30BBAE15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BBEF937-D19E-44FA-94D9-3672C89A5F2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56BE809-9589-4A4C-A8C3-12B5A4A1A47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D83ADC9-554F-49F5-9F3A-8020034AA83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DE9713E-1F38-437C-8FB6-9C29DB24E5B8}" scale="50" hiddenRows="1" topLeftCell="A9">
      <pane xSplit="1" ySplit="4" topLeftCell="B13" activePane="bottomRight" state="frozen"/>
      <selection pane="bottomRight" activeCell="K25" sqref="K25"/>
      <pageMargins left="0.7" right="0.7" top="0.75" bottom="0.75" header="0.3" footer="0.3"/>
    </customSheetView>
    <customSheetView guid="{E6058B35-16EE-4520-97FC-BC8944DC361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FEDA674-087A-4656-BF09-7E905D9B9A2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14AFD6C3-FC5A-47D1-B6D3-4DD498FDE7ED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36983B1-2930-4BC3-9F81-C76866BFC5EC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9971965-4C3E-4F6D-82D4-06E9338FB302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B9F5A68E-7A21-490B-A9C1-858A34AED228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6B45C19-5DEC-4311-9E14-1DFCA0D8A318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63473B3F-A685-4EE9-A01B-183212BE5C53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8991206F-96BC-4E4A-9BEF-FB119480CFE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E4D5209-3514-4B4B-9D2B-9C42A7BE704E}" scale="50" hiddenRows="1" topLeftCell="A9">
      <pane xSplit="1" ySplit="4" topLeftCell="B13" activePane="bottomRight" state="frozen"/>
      <selection pane="bottomRight" activeCell="C15" sqref="C15"/>
      <pageMargins left="0.7" right="0.7" top="0.75" bottom="0.75" header="0.3" footer="0.3"/>
    </customSheetView>
    <customSheetView guid="{E4404F29-03A4-4E65-B4A8-EB6C15EFBA41}" scale="50" showPageBreaks="1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  <pageSetup paperSize="9" orientation="portrait" r:id="rId4"/>
    </customSheetView>
    <customSheetView guid="{F10998C4-BD23-4123-9624-1436EC840983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</customSheetViews>
  <mergeCells count="27">
    <mergeCell ref="A10:AD10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107:L107"/>
    <mergeCell ref="A109:N109"/>
    <mergeCell ref="A112:L112"/>
    <mergeCell ref="A113:L113"/>
    <mergeCell ref="AF11:AF13"/>
    <mergeCell ref="F11:G11"/>
    <mergeCell ref="Z11:AA11"/>
    <mergeCell ref="AB11:AC11"/>
    <mergeCell ref="AD11:AE11"/>
    <mergeCell ref="A11:A12"/>
    <mergeCell ref="B11:B12"/>
    <mergeCell ref="A9:AD9"/>
    <mergeCell ref="AB1:AD1"/>
    <mergeCell ref="X2:AD3"/>
    <mergeCell ref="A6:AD6"/>
    <mergeCell ref="A7:AD7"/>
    <mergeCell ref="A8:AD8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СДР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Марина Валерьевна</dc:creator>
  <cp:lastModifiedBy>Орехова Олеся Ришатовна</cp:lastModifiedBy>
  <cp:lastPrinted>2021-07-12T03:22:07Z</cp:lastPrinted>
  <dcterms:created xsi:type="dcterms:W3CDTF">2006-09-16T00:00:00Z</dcterms:created>
  <dcterms:modified xsi:type="dcterms:W3CDTF">2021-09-16T09:20:32Z</dcterms:modified>
</cp:coreProperties>
</file>