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iterate="1"/>
</workbook>
</file>

<file path=xl/calcChain.xml><?xml version="1.0" encoding="utf-8"?>
<calcChain xmlns="http://schemas.openxmlformats.org/spreadsheetml/2006/main">
  <c r="G106" i="1" l="1"/>
  <c r="E106" i="1"/>
  <c r="F106" i="1" s="1"/>
  <c r="D106" i="1"/>
  <c r="C106" i="1"/>
  <c r="AF105" i="1"/>
  <c r="AE105" i="1"/>
  <c r="AD105" i="1"/>
  <c r="AC105" i="1"/>
  <c r="AB105" i="1"/>
  <c r="AA105" i="1"/>
  <c r="Z105" i="1"/>
  <c r="Y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C105" i="1"/>
  <c r="AF104" i="1"/>
  <c r="AD104" i="1"/>
  <c r="AD101" i="1" s="1"/>
  <c r="AC104" i="1"/>
  <c r="AB104" i="1"/>
  <c r="AA104" i="1"/>
  <c r="Z104" i="1"/>
  <c r="Z101" i="1" s="1"/>
  <c r="Y104" i="1"/>
  <c r="X104" i="1"/>
  <c r="W104" i="1"/>
  <c r="V104" i="1"/>
  <c r="V101" i="1" s="1"/>
  <c r="U104" i="1"/>
  <c r="T104" i="1"/>
  <c r="S104" i="1"/>
  <c r="R104" i="1"/>
  <c r="R101" i="1" s="1"/>
  <c r="Q104" i="1"/>
  <c r="P104" i="1"/>
  <c r="O104" i="1"/>
  <c r="N104" i="1"/>
  <c r="N101" i="1" s="1"/>
  <c r="M104" i="1"/>
  <c r="L104" i="1"/>
  <c r="K104" i="1"/>
  <c r="J104" i="1"/>
  <c r="J101" i="1" s="1"/>
  <c r="I104" i="1"/>
  <c r="H104" i="1"/>
  <c r="AF103" i="1"/>
  <c r="AD103" i="1"/>
  <c r="AC103" i="1"/>
  <c r="AC101" i="1" s="1"/>
  <c r="AB103" i="1"/>
  <c r="AA103" i="1"/>
  <c r="AA101" i="1" s="1"/>
  <c r="Z103" i="1"/>
  <c r="Y103" i="1"/>
  <c r="Y101" i="1" s="1"/>
  <c r="X103" i="1"/>
  <c r="W103" i="1"/>
  <c r="W101" i="1" s="1"/>
  <c r="V103" i="1"/>
  <c r="U103" i="1"/>
  <c r="U101" i="1" s="1"/>
  <c r="T103" i="1"/>
  <c r="S103" i="1"/>
  <c r="S101" i="1" s="1"/>
  <c r="R103" i="1"/>
  <c r="Q103" i="1"/>
  <c r="Q101" i="1" s="1"/>
  <c r="P103" i="1"/>
  <c r="O103" i="1"/>
  <c r="O101" i="1" s="1"/>
  <c r="N103" i="1"/>
  <c r="M103" i="1"/>
  <c r="M101" i="1" s="1"/>
  <c r="L103" i="1"/>
  <c r="K103" i="1"/>
  <c r="K101" i="1" s="1"/>
  <c r="J103" i="1"/>
  <c r="I103" i="1"/>
  <c r="I101" i="1" s="1"/>
  <c r="H103" i="1"/>
  <c r="AF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B102" i="1" s="1"/>
  <c r="AF101" i="1"/>
  <c r="AB101" i="1"/>
  <c r="X101" i="1"/>
  <c r="T101" i="1"/>
  <c r="P101" i="1"/>
  <c r="L101" i="1"/>
  <c r="H101" i="1"/>
  <c r="B100" i="1"/>
  <c r="E99" i="1"/>
  <c r="C99" i="1"/>
  <c r="C96" i="1" s="1"/>
  <c r="B99" i="1"/>
  <c r="AE98" i="1"/>
  <c r="AE96" i="1" s="1"/>
  <c r="B97" i="1"/>
  <c r="AF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B96" i="1"/>
  <c r="AE95" i="1"/>
  <c r="B92" i="1"/>
  <c r="E91" i="1"/>
  <c r="D91" i="1"/>
  <c r="D88" i="1" s="1"/>
  <c r="C91" i="1"/>
  <c r="B91" i="1"/>
  <c r="AE90" i="1"/>
  <c r="B89" i="1"/>
  <c r="AF88" i="1"/>
  <c r="AE88" i="1"/>
  <c r="AD88" i="1"/>
  <c r="AC88" i="1"/>
  <c r="AB88" i="1"/>
  <c r="AA88" i="1"/>
  <c r="Z88" i="1"/>
  <c r="Y88" i="1"/>
  <c r="X88" i="1"/>
  <c r="W88" i="1"/>
  <c r="U88" i="1"/>
  <c r="S88" i="1"/>
  <c r="R88" i="1"/>
  <c r="Q88" i="1"/>
  <c r="P88" i="1"/>
  <c r="O88" i="1"/>
  <c r="N88" i="1"/>
  <c r="M88" i="1"/>
  <c r="L88" i="1"/>
  <c r="K88" i="1"/>
  <c r="J88" i="1"/>
  <c r="I88" i="1"/>
  <c r="H88" i="1"/>
  <c r="E88" i="1"/>
  <c r="C88" i="1"/>
  <c r="G88" i="1" s="1"/>
  <c r="AE87" i="1"/>
  <c r="AE83" i="1"/>
  <c r="E83" i="1"/>
  <c r="C83" i="1"/>
  <c r="C80" i="1" s="1"/>
  <c r="B83" i="1"/>
  <c r="AE82" i="1"/>
  <c r="AE80" i="1" s="1"/>
  <c r="E82" i="1"/>
  <c r="G82" i="1" s="1"/>
  <c r="D82" i="1"/>
  <c r="C82" i="1"/>
  <c r="B82" i="1"/>
  <c r="B81" i="1"/>
  <c r="AF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B80" i="1"/>
  <c r="AE79" i="1"/>
  <c r="AE77" i="1"/>
  <c r="AE74" i="1" s="1"/>
  <c r="E77" i="1"/>
  <c r="G77" i="1" s="1"/>
  <c r="D77" i="1"/>
  <c r="D74" i="1" s="1"/>
  <c r="C77" i="1"/>
  <c r="B77" i="1"/>
  <c r="F77" i="1" s="1"/>
  <c r="AE76" i="1"/>
  <c r="B75" i="1"/>
  <c r="B74" i="1" s="1"/>
  <c r="AF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E74" i="1"/>
  <c r="F74" i="1" s="1"/>
  <c r="C74" i="1"/>
  <c r="AE73" i="1"/>
  <c r="B70" i="1"/>
  <c r="E69" i="1"/>
  <c r="C69" i="1"/>
  <c r="C66" i="1" s="1"/>
  <c r="B69" i="1"/>
  <c r="B68" i="1"/>
  <c r="B66" i="1" s="1"/>
  <c r="B67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B63" i="1"/>
  <c r="AE62" i="1"/>
  <c r="E62" i="1"/>
  <c r="G62" i="1" s="1"/>
  <c r="D62" i="1"/>
  <c r="D59" i="1" s="1"/>
  <c r="C62" i="1"/>
  <c r="B62" i="1"/>
  <c r="B59" i="1" s="1"/>
  <c r="F59" i="1" s="1"/>
  <c r="AE61" i="1"/>
  <c r="B61" i="1"/>
  <c r="B60" i="1"/>
  <c r="AE59" i="1"/>
  <c r="AD59" i="1"/>
  <c r="AB59" i="1"/>
  <c r="Z59" i="1"/>
  <c r="X59" i="1"/>
  <c r="V59" i="1"/>
  <c r="T59" i="1"/>
  <c r="R59" i="1"/>
  <c r="P59" i="1"/>
  <c r="N59" i="1"/>
  <c r="L59" i="1"/>
  <c r="J59" i="1"/>
  <c r="H59" i="1"/>
  <c r="E59" i="1"/>
  <c r="G59" i="1" s="1"/>
  <c r="C59" i="1"/>
  <c r="AE58" i="1"/>
  <c r="B57" i="1"/>
  <c r="E56" i="1"/>
  <c r="G56" i="1" s="1"/>
  <c r="D56" i="1"/>
  <c r="D53" i="1" s="1"/>
  <c r="C56" i="1"/>
  <c r="B56" i="1"/>
  <c r="B55" i="1"/>
  <c r="B54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E53" i="1"/>
  <c r="C53" i="1"/>
  <c r="G53" i="1" s="1"/>
  <c r="B50" i="1"/>
  <c r="X49" i="1"/>
  <c r="X105" i="1" s="1"/>
  <c r="E49" i="1"/>
  <c r="C49" i="1"/>
  <c r="B49" i="1"/>
  <c r="B105" i="1" s="1"/>
  <c r="AE48" i="1"/>
  <c r="V48" i="1"/>
  <c r="P48" i="1"/>
  <c r="C48" i="1" s="1"/>
  <c r="F48" i="1"/>
  <c r="E48" i="1"/>
  <c r="G48" i="1" s="1"/>
  <c r="D48" i="1"/>
  <c r="B48" i="1"/>
  <c r="O47" i="1"/>
  <c r="E47" i="1"/>
  <c r="C47" i="1"/>
  <c r="C45" i="1" s="1"/>
  <c r="B47" i="1"/>
  <c r="AE46" i="1"/>
  <c r="AE45" i="1" s="1"/>
  <c r="B46" i="1"/>
  <c r="AF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AE44" i="1"/>
  <c r="B43" i="1"/>
  <c r="AE42" i="1"/>
  <c r="E42" i="1"/>
  <c r="C42" i="1"/>
  <c r="C39" i="1" s="1"/>
  <c r="B42" i="1"/>
  <c r="B41" i="1"/>
  <c r="B40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B39" i="1"/>
  <c r="AE38" i="1"/>
  <c r="B37" i="1"/>
  <c r="AE36" i="1"/>
  <c r="E36" i="1"/>
  <c r="C36" i="1"/>
  <c r="C33" i="1" s="1"/>
  <c r="B36" i="1"/>
  <c r="AE35" i="1"/>
  <c r="AE33" i="1" s="1"/>
  <c r="B34" i="1"/>
  <c r="AF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B33" i="1"/>
  <c r="AE32" i="1"/>
  <c r="G31" i="1"/>
  <c r="F31" i="1"/>
  <c r="AE30" i="1"/>
  <c r="AD30" i="1"/>
  <c r="E30" i="1"/>
  <c r="C30" i="1"/>
  <c r="G30" i="1" s="1"/>
  <c r="B30" i="1"/>
  <c r="AE29" i="1"/>
  <c r="G29" i="1"/>
  <c r="F29" i="1"/>
  <c r="B29" i="1"/>
  <c r="AE28" i="1"/>
  <c r="AE102" i="1" s="1"/>
  <c r="G28" i="1"/>
  <c r="F28" i="1"/>
  <c r="B28" i="1"/>
  <c r="AF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E27" i="1"/>
  <c r="F27" i="1" s="1"/>
  <c r="C27" i="1"/>
  <c r="B27" i="1"/>
  <c r="AE26" i="1"/>
  <c r="G25" i="1"/>
  <c r="F25" i="1"/>
  <c r="B25" i="1"/>
  <c r="AE24" i="1"/>
  <c r="AE104" i="1" s="1"/>
  <c r="E24" i="1"/>
  <c r="G24" i="1" s="1"/>
  <c r="D24" i="1"/>
  <c r="C24" i="1"/>
  <c r="B24" i="1"/>
  <c r="B17" i="1" s="1"/>
  <c r="AE23" i="1"/>
  <c r="AE103" i="1" s="1"/>
  <c r="G23" i="1"/>
  <c r="B23" i="1"/>
  <c r="F23" i="1" s="1"/>
  <c r="G22" i="1"/>
  <c r="F22" i="1"/>
  <c r="B22" i="1"/>
  <c r="AF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E21" i="1"/>
  <c r="G21" i="1" s="1"/>
  <c r="D21" i="1"/>
  <c r="C21" i="1"/>
  <c r="B21" i="1"/>
  <c r="F21" i="1" s="1"/>
  <c r="AE20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C18" i="1"/>
  <c r="B18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E17" i="1"/>
  <c r="F17" i="1" s="1"/>
  <c r="C17" i="1"/>
  <c r="AF16" i="1"/>
  <c r="AF14" i="1" s="1"/>
  <c r="AD16" i="1"/>
  <c r="AD14" i="1" s="1"/>
  <c r="AC16" i="1"/>
  <c r="AB16" i="1"/>
  <c r="AB14" i="1" s="1"/>
  <c r="AA16" i="1"/>
  <c r="Z16" i="1"/>
  <c r="Z14" i="1" s="1"/>
  <c r="Y16" i="1"/>
  <c r="X16" i="1"/>
  <c r="X14" i="1" s="1"/>
  <c r="W16" i="1"/>
  <c r="V16" i="1"/>
  <c r="V14" i="1" s="1"/>
  <c r="U16" i="1"/>
  <c r="T16" i="1"/>
  <c r="T14" i="1" s="1"/>
  <c r="S16" i="1"/>
  <c r="R16" i="1"/>
  <c r="R14" i="1" s="1"/>
  <c r="Q16" i="1"/>
  <c r="P16" i="1"/>
  <c r="P14" i="1" s="1"/>
  <c r="O16" i="1"/>
  <c r="N16" i="1"/>
  <c r="N14" i="1" s="1"/>
  <c r="M16" i="1"/>
  <c r="L16" i="1"/>
  <c r="L14" i="1" s="1"/>
  <c r="K16" i="1"/>
  <c r="J16" i="1"/>
  <c r="J14" i="1" s="1"/>
  <c r="I16" i="1"/>
  <c r="H16" i="1"/>
  <c r="H14" i="1" s="1"/>
  <c r="C16" i="1"/>
  <c r="C103" i="1" s="1"/>
  <c r="B16" i="1"/>
  <c r="AC14" i="1"/>
  <c r="AA14" i="1"/>
  <c r="Y14" i="1"/>
  <c r="W14" i="1"/>
  <c r="U14" i="1"/>
  <c r="S14" i="1"/>
  <c r="Q14" i="1"/>
  <c r="O14" i="1"/>
  <c r="M14" i="1"/>
  <c r="K14" i="1"/>
  <c r="I14" i="1"/>
  <c r="C14" i="1"/>
  <c r="AE11" i="1"/>
  <c r="C101" i="1" l="1"/>
  <c r="B14" i="1"/>
  <c r="G17" i="1"/>
  <c r="F24" i="1"/>
  <c r="G27" i="1"/>
  <c r="AE101" i="1"/>
  <c r="AE27" i="1"/>
  <c r="G36" i="1"/>
  <c r="F42" i="1"/>
  <c r="D42" i="1"/>
  <c r="D39" i="1" s="1"/>
  <c r="E39" i="1"/>
  <c r="F47" i="1"/>
  <c r="D47" i="1"/>
  <c r="E45" i="1"/>
  <c r="F49" i="1"/>
  <c r="D49" i="1"/>
  <c r="B53" i="1"/>
  <c r="F56" i="1"/>
  <c r="F62" i="1"/>
  <c r="G69" i="1"/>
  <c r="B103" i="1"/>
  <c r="F82" i="1"/>
  <c r="F83" i="1"/>
  <c r="D83" i="1"/>
  <c r="E80" i="1"/>
  <c r="B88" i="1"/>
  <c r="F91" i="1"/>
  <c r="F99" i="1"/>
  <c r="D99" i="1"/>
  <c r="D96" i="1" s="1"/>
  <c r="E96" i="1"/>
  <c r="E16" i="1"/>
  <c r="AE16" i="1"/>
  <c r="AE14" i="1" s="1"/>
  <c r="E18" i="1"/>
  <c r="AE21" i="1"/>
  <c r="F30" i="1"/>
  <c r="D30" i="1"/>
  <c r="D27" i="1" s="1"/>
  <c r="F36" i="1"/>
  <c r="D36" i="1"/>
  <c r="D33" i="1" s="1"/>
  <c r="E33" i="1"/>
  <c r="G42" i="1"/>
  <c r="G47" i="1"/>
  <c r="G49" i="1"/>
  <c r="F53" i="1"/>
  <c r="F69" i="1"/>
  <c r="D69" i="1"/>
  <c r="D66" i="1" s="1"/>
  <c r="E66" i="1"/>
  <c r="G74" i="1"/>
  <c r="D80" i="1"/>
  <c r="G83" i="1"/>
  <c r="F88" i="1"/>
  <c r="C104" i="1"/>
  <c r="E104" i="1"/>
  <c r="G99" i="1"/>
  <c r="B104" i="1"/>
  <c r="E105" i="1"/>
  <c r="G91" i="1"/>
  <c r="G104" i="1" l="1"/>
  <c r="F104" i="1"/>
  <c r="G66" i="1"/>
  <c r="F66" i="1"/>
  <c r="G80" i="1"/>
  <c r="F80" i="1"/>
  <c r="D105" i="1"/>
  <c r="D18" i="1"/>
  <c r="G45" i="1"/>
  <c r="F45" i="1"/>
  <c r="F105" i="1"/>
  <c r="G105" i="1"/>
  <c r="G33" i="1"/>
  <c r="F33" i="1"/>
  <c r="G18" i="1"/>
  <c r="F18" i="1"/>
  <c r="G16" i="1"/>
  <c r="E103" i="1"/>
  <c r="F16" i="1"/>
  <c r="E14" i="1"/>
  <c r="G96" i="1"/>
  <c r="F96" i="1"/>
  <c r="B101" i="1"/>
  <c r="D45" i="1"/>
  <c r="D16" i="1"/>
  <c r="G39" i="1"/>
  <c r="F39" i="1"/>
  <c r="D17" i="1"/>
  <c r="D104" i="1" s="1"/>
  <c r="D14" i="1" l="1"/>
  <c r="D103" i="1"/>
  <c r="D101" i="1" s="1"/>
  <c r="F14" i="1"/>
  <c r="G14" i="1"/>
  <c r="F103" i="1"/>
  <c r="E101" i="1"/>
  <c r="G103" i="1"/>
  <c r="G101" i="1" l="1"/>
  <c r="F101" i="1"/>
</calcChain>
</file>

<file path=xl/sharedStrings.xml><?xml version="1.0" encoding="utf-8"?>
<sst xmlns="http://schemas.openxmlformats.org/spreadsheetml/2006/main" count="162" uniqueCount="76">
  <si>
    <t>"Развитие физической культуры и спорта в городе Когалыме"</t>
  </si>
  <si>
    <t xml:space="preserve">Постановление Администрации города Когалыма от 11.10.2013 №2920 </t>
  </si>
  <si>
    <t>Основные мероприятия программы</t>
  </si>
  <si>
    <t>План на 2021 год</t>
  </si>
  <si>
    <t>План на 01.10.2021</t>
  </si>
  <si>
    <t>Профинансировано</t>
  </si>
  <si>
    <t>Кассовый расход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</si>
  <si>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</si>
  <si>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</si>
  <si>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</si>
  <si>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</si>
  <si>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</si>
  <si>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</si>
  <si>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</si>
  <si>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</si>
  <si>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</si>
  <si>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</si>
  <si>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</si>
  <si>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</si>
  <si>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</si>
  <si>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</si>
  <si>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на 01.10.2021</t>
  </si>
  <si>
    <t>к плану на год</t>
  </si>
  <si>
    <t>на отчетную дату</t>
  </si>
  <si>
    <t xml:space="preserve">план </t>
  </si>
  <si>
    <t>касса</t>
  </si>
  <si>
    <t>план</t>
  </si>
  <si>
    <t>Подпрограмма 1 "Развитие физической культуры, массового и детско-юношеского спорта"</t>
  </si>
  <si>
    <t>Задачи: 1. Повышение мотивации всех возрастных категорий и социальных групп граждан к регулярным занятиям физической культурой и массовым спортом.                                                                                                                                                                  2. Обеспечение доступа жителям города Когалыма к современной спортивной инфраструктуре</t>
  </si>
  <si>
    <t>1.1."Мероприятия по развитию физической культуры и спорта" (1,3,4,5,6,7,9)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</si>
  <si>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</si>
  <si>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</si>
  <si>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</si>
  <si>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</si>
  <si>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</si>
  <si>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иные источники финансирования</t>
  </si>
  <si>
    <t>1.1.1."Организация и проведение спортивно-массовых мероприятий"</t>
  </si>
  <si>
    <t>Приобретены поощрительные призы для награждения победителей по дог. 21ДС-05 от 13.01.2021г., дог. 21ДС-14 от 09.02.2021г.
В сентябре запланирована сумма 32,39 тыс. руб. оплата договоров ГПХ будет производиться в октябре 2021.
Сложившийся остаток 1208,02 тыс. руб. не израсходован в связи неблагоприятной эпидемиологической обстановкой в соответствии с постановлением Губернатора ХМАО-Югры Н.В. Комаровой от 14.06.2021 г. № 83 "О мерах по предотвращению завоза и распространения новой коронавирусной инфекции, вызванной COVID-19 в ХМАО-Югре".</t>
  </si>
  <si>
    <t>1.1.2."Содержание муниципального автономного учреждения "Спортивная школа "Дворец спорта"</t>
  </si>
  <si>
    <t>бюджет автономного округа</t>
  </si>
  <si>
    <t>На текущую дату образовался остаток денежных средств в размере 10 270,22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тепловой энергии , согласно приборов учета;
-по водоснабжению, согласно приборов учета
-по уборке снега согласно фактически предоставленным услугам;
 -исследование воды в чащах бассейнов согласно условию договора оплата производится поквартально;
-по физ.охране объектов, в связи с проведением закупочной процедуры ; 
-по налогам и сборам.</t>
  </si>
  <si>
    <t>1.1.3."Проведение мероприятий по внедрению ВФСК "ГТО" в городе Когалыме"</t>
  </si>
  <si>
    <t xml:space="preserve">Оплата за поставку поощрительных призов для награждения победителей по дог. 21ДС-09 от 18.01.2021г. 
В июле месяца запланированна сумма 17,09 тыс.руб. израсходованно 7,96 тыс.руб. на оплату страховых взносов на обязательное пенсионное страхование по договору ГПХ. В августе месяца запланированна сумма 33,89 тыс.руб. В сентябре 2021г. запланирована сумма 17,09 тыс. руб. оплата договоров ГПХ за сентябрь в октябре 2021 г. 
Остаток денежных средств в размере 133,8 тыс. руб. не израсходованны, в связи с приостановлением предоставления услуги (работ) по физической культуре и спорту до завершения периода эпидемиологического неблагополучия в соответствии с постановлением Губернатора ХМАО-Югры Н.В. Комаровой от 14.06.2021 г. № 83 "О мерах по предотвращению завоза и распространения новой короновирусной инфекции, вызванной COVID-19 в ХМАО-Югре". </t>
  </si>
  <si>
    <t>1.1.4. "Организация работы по присвоению спортивных разрядов, квалификационных категорий"</t>
  </si>
  <si>
    <t xml:space="preserve">В мае месяце приобретены: знак 2 разряд взрослый,
знак 3 разряд взрослый, классификационная книжка (2, 3 разряд) и юношеский. Договор №265 от 24.05.2021.
</t>
  </si>
  <si>
    <t>1.1.5. Развитие материально-технической базы МАУ "СШ "Дворец спорта"</t>
  </si>
  <si>
    <t>В апреле 2021 года израсходована сумма 1 211,7 тыс. руб. за счет бюджета автономного округа, сумма 63,80 тыс. руб. за счет бюджета города на приобретение:     -спортивной экипировки для отделения бокса (майка, обувь, капа и др.) договор № 21ДС-19 от 05.03.2021г., сч./ф 43 от 19.04.2021г.;
-спортивной экипировки для отделения лыжных гонок (лыжные ботинки) договор № 21ДС-34 от 26.03.2021 г., сч./ф №ФАУТ-000361 от 12.04.2021 г.;
-спортивной экипировки для отделения пауэрлифтинга (бинты, комбинезон для приседания) договор № 21ДС-25 от 16.03.2021 г., 21ДС-26 от 16.03.2021 г. сч.№44 от 09.04.2021 г., сч.45 от 09.04.2021 г.;
-спортивного инвентаря для отделения гимнастики (мат, лонжа, дорожка) договор № 21ДС-20 от 15.03.2021 г., сч. 29 от 05.04.2021 г.  В мае денежные средства израсходованы в полном объеме: на приобретение баллона для пистолета договор № 21 ДС-66 от 12.04.2021 г., счет № 22 от 19.04.2021 г.,
-спортивной экипировки для отд. самбо (борцовки, куртка, шорты ) договор № 21 ДС-24 от 19.03.2021 г., счет № 63 от 12.05.2021 г.
-спортивной экипировки для отд. дзюдо (кимоно, пояс) договор № 21 ДС-27 от 26.03.2021 г.,  счет № 00023 от 12.05.2021 г.
-спортивного оборудования и инвентаря для отд. пулевая стрельба (компрессор, винтовка, баллон) Договор № 21 ДС-32 от 29.03.2021 г., договор № 21 ДС-33 от 29.03.2021 г., договор № 21 ДС-67 от 14.04.2021 г., Договор № 21 ДС-71 от 19.04.2021 г., Договор № 21 ДС-80 от 04.05.2021 г. На июнь месяц денежные средства не запланированы.
В июле месяце денежные средства в размере 1113,92 тыс.руб. израсходованы в полном объеме на приобретение индивидуального шкафа хоккеиста договор № 21ДС-74 от 30.04.2021 г.
В августе месяце денежные средства в размере 400,29 тыс.руб. израсходованы в полном объеме на приобретение матов для обкладки гим.снарядов, скакалки договор № 21ДС-76 от 18.06.2021 г., 21ДС-81 от 04.05.2021 г.  В сентябре месяце израсходована сумма в полном объеме на                                     -приобретение спортивного  инвентаря (костюм спортивн,наколенники и др.) для отделения фигурного катания (договор 21ДС-108 от 10.06.2021г.)                            -оплату питания спорсменов при проведении тренировочных сборов (договор 21/132у от 03.08.2021 г., 21/136у от 16.08.2021 г., 21/139у от 25.08.2021 г.)                                     -приобретение оборудования (монитор, видеокамера) и монтаж системы видеонаблюдения на объектах СК "Сибирь" и ЛД "Айсберг" (д. №21ДС-122 от 01.07.2021 г., 21ДС-123 от 01.07.2021 г.). Остаток денежных средств в сумме 300,0 тыс. на приобретение ковер борцовский согласно предоставленным платежным документам.</t>
  </si>
  <si>
    <t>1.2. Обеспечение  комфортных условий в учреждениях физической культуры и спорта (1,2,3,4,5,6,7,9)</t>
  </si>
  <si>
    <t>1.2.1.Обеспечение хозяйственной деятельности учреждений спорта города Когалыма</t>
  </si>
  <si>
    <t>Кассовый расход сформировался меньше планового в связи с образованием листов временной нетрудоспособности, вакантных ставок (уборщик служебных помещений, уборщик территорий). Произведена оплата труда гражданского персонала, начисления на выплаты по оплате труда, проезд в отпуск и обратно, медицинские услуги и т,д.</t>
  </si>
  <si>
    <t>Денежные средства не реализованы. Субсидия будет передана некомерческим организациям в 4 квартале.</t>
  </si>
  <si>
    <t>1.4. Региональный проект "Спорт - норма жизни"(2)</t>
  </si>
  <si>
    <t>1.4.1.Устройство и перенос объектов спортивной инфраструктуры муниципальной собственности для занятий физической культурой и спортом</t>
  </si>
  <si>
    <t>1) Муниципальный контракт №187300013721000128 от 15.06.2021 на выполнение работ по размещению спортивного комплекса на территории улицы Рижской в городе Когалыме на сумму   934,11 тыс.руб. Работы выполнены, оплата будет произведена в сентябре 2021 года. 2) Муниципальный контракт №0187300013721000138 от 06.07.2021 на выполнение работ по устройству спортивного комплекса "Воркаут" на территории улицы Новоселов в городе Когалыме  на сумму 1 195, 92 тыс.руб., срок завершения выполнения работ  23.08.2021. Работы выполнены, оплата будет произведена в сентябре 2021 года. 3) Муниципальный контракт №28/2021 от 10.09.2021 на выполнение работ по демонтажу и монтажу спортивных комплексов и тренажерной площадки "Джунгли" с территории МАУ "СШ "Дворец спорта" на территорию объекта благоустройства "Набережная реки Ингу-Ягун в городе Когалыме" на сумму 240,93 тыс.руб., срок завершения выполнения работ 05.10.2021, работы выполнены, подрядной организацией ведется оформление приемо-сдаточной документации.</t>
  </si>
  <si>
    <t>Подпрограмма 2. "Развитие спорта высших достижений и системы подготовки спортивного резерва"</t>
  </si>
  <si>
    <t>Задачи: 2. Обеспечение доступа жителям города Когалыма к современной инфраструктуре. 3. Повышение доступности и качества спортивной подготовки детей и обеспечение прогресса спортивного резерва. 4. Развитие детско-юношеского спорта. 5. Создание условий для успешного выступления спортсменов города Когалыма на соревнованиях различного уровня. Популяризация спорта.</t>
  </si>
  <si>
    <t>2.1."Организация участия спортсменов города Когалыма в соревнованиях различного уровня  окружного и всероссийского масштаба" (1,3,5,6,7,8,9)</t>
  </si>
  <si>
    <t>Перерасход денежных средств в сентябре месяце в связи с выездом на тренировочные сборы и соревнования в соответствиии с ЕКП.</t>
  </si>
  <si>
    <t>2.2."Обеспечение подготовки спортивного резерва и сборных команд города Когалыма по видам спорта" (1,5,6,8,9)</t>
  </si>
  <si>
    <t>В сентябре месяце израсходована сумма в полном объеме на                                   -приобретение спортивного  инвентаря (костюм спортивн,наколенники и др.) для отделения фигурного катания (договор 21ДС-108 от 10.06.2021г.)                 -оплату питания спорсменов при проведении тренировочных сборов (договор 21/132у от 03.08.2021 г., 21/136у от 16.08.2021 г., 21/139у от 25.08.2021 г.)                                                                                                                 -приобретение оборудования (монитор, видеокамера) и монтаж системы видеонаблюдения на объектах СК "Сибирь" и ЛД "Айсберг" (д. №21ДС-122 от 01.07.2021 г., 21ДС-123 от 01.07.2021 г.)</t>
  </si>
  <si>
    <t>В сентябре 2021 г. запланирована сумма 459,6 тыс. руб. израсходовано 284,58 тыс. руб. остаток 185,02 тыс. руб. согласно предоставленным платежным документам.</t>
  </si>
  <si>
    <t>Подпрограмма 3 "Управление развитием отрасли физической культуры и спорта"</t>
  </si>
  <si>
    <t>Задача: 6. Обеспечение оптимизации деятельности Управления культуры, спорта и молодёжной политики и повышение эффективности бюджетных расходов</t>
  </si>
  <si>
    <t>3.1."Содержание секторов Управления культуры, спорта и молодёжной политики Администрации города Когалыма" (1)</t>
  </si>
  <si>
    <t>Произведены: оплата труда, начисления на выплату по оплате труда, социальные пособия и компенсации персоналу.</t>
  </si>
  <si>
    <t>Подпрограмма 4 «Укрепление общественного здоровья»</t>
  </si>
  <si>
    <t>Задача 7. Реализация мероприятий, направленных на формирование здорового образа жизни жителей города Когалыма</t>
  </si>
  <si>
    <t>4.1.Организация и проведение физкультурно-оздоровительных мероприятий (11)</t>
  </si>
  <si>
    <t>В сентябре 2021 года запланирована сумма 140,31 тыс. руб., израсходованно 201,3 тыс. руб., на приобретение поощрительных призов (договор № 21 ДС-152 от 01.09.2021 г. 63 тыс. руб., № 21 ДС - 145 от 27.08.2021 г. 34,5 тыс.руб., № 21 ДС - 151 от 01.09.2021 г. 65,4 тыс. руб., № 21 ДС - 154 от 01.09.2021 г. 38,4 тыс. руб.) перерасход 60,99 руб.согласно фактически предоставленным документам.
 Сложившийся остаток 362,04 тыс. руб. не израсходован в связи неблагоприятной эпидемиологической обстановкой в соответствии с постановлением Губернатора ХМАО-Югры Н.В. Комаровой от 14.06.2021 г. № 83 "О мерах по предотвращению завоза и распространения новой коронавирусной инфекции, вызванной COVID-19 в ХМАО-Югре".</t>
  </si>
  <si>
    <t>Итого по программе, в том числе</t>
  </si>
  <si>
    <t>в т.ч. бюджет города Когама в части софинансирования</t>
  </si>
  <si>
    <t xml:space="preserve">Начальник Управления культуры, спорта и молодежной политики _______________________________О.Р.Перминова </t>
  </si>
  <si>
    <t>Ответственный за составление сетевого графика: гл. специалист сектора спортивной подготовки                                             Е.В.Дульцева (тел.: 93-632)</t>
  </si>
  <si>
    <r>
      <t xml:space="preserve">Отчет о ходе реализации </t>
    </r>
    <r>
      <rPr>
        <sz val="18"/>
        <rFont val="Times New Roman"/>
        <family val="1"/>
        <charset val="204"/>
      </rPr>
      <t xml:space="preserve">муниципальной программы </t>
    </r>
    <r>
      <rPr>
        <b/>
        <sz val="18"/>
        <rFont val="Times New Roman"/>
        <family val="1"/>
        <charset val="204"/>
      </rPr>
      <t>(сетевой график)</t>
    </r>
  </si>
  <si>
    <r>
      <t>1.3. Поддержка некоммерческих организаций, реализующих проекты в сфере массовой физической культуры</t>
    </r>
    <r>
      <rPr>
        <b/>
        <sz val="14"/>
        <color rgb="FFFF0000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(1,3,4,5,6,10)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</si>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</sst>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36"/>
      <name val="Times New Roman"/>
      <family val="1"/>
      <charset val="204"/>
    </font>
    <font>
      <b/>
      <sz val="11.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9" fillId="0" borderId="6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 applyProtection="1">
      <alignment horizontal="left" vertical="center" wrapText="1"/>
    </xf>
    <xf numFmtId="4" fontId="9" fillId="0" borderId="2" xfId="1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vertical="center" wrapText="1"/>
    </xf>
    <xf numFmtId="4" fontId="10" fillId="0" borderId="2" xfId="1" applyNumberFormat="1" applyFont="1" applyFill="1" applyBorder="1" applyAlignment="1">
      <alignment vertical="center" wrapText="1"/>
    </xf>
    <xf numFmtId="0" fontId="1" fillId="0" borderId="2" xfId="1" applyBorder="1" applyAlignment="1">
      <alignment horizontal="left"/>
    </xf>
    <xf numFmtId="0" fontId="9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>
      <alignment horizontal="right" wrapText="1"/>
    </xf>
    <xf numFmtId="0" fontId="4" fillId="0" borderId="2" xfId="1" applyFont="1" applyFill="1" applyBorder="1" applyAlignment="1">
      <alignment horizontal="justify" vertical="center" wrapText="1"/>
    </xf>
    <xf numFmtId="0" fontId="10" fillId="0" borderId="2" xfId="0" applyNumberFormat="1" applyFont="1" applyFill="1" applyBorder="1" applyAlignment="1">
      <alignment horizontal="left" wrapText="1"/>
    </xf>
    <xf numFmtId="0" fontId="11" fillId="2" borderId="0" xfId="0" applyNumberFormat="1" applyFont="1" applyFill="1" applyBorder="1" applyAlignment="1">
      <alignment horizontal="left"/>
    </xf>
    <xf numFmtId="0" fontId="9" fillId="0" borderId="2" xfId="1" applyFont="1" applyFill="1" applyBorder="1" applyAlignment="1" applyProtection="1">
      <alignment horizontal="left" vertical="center" wrapText="1"/>
    </xf>
    <xf numFmtId="0" fontId="9" fillId="0" borderId="2" xfId="1" applyFont="1" applyFill="1" applyBorder="1" applyAlignment="1">
      <alignment horizontal="justify" vertical="center" wrapText="1"/>
    </xf>
    <xf numFmtId="0" fontId="4" fillId="0" borderId="2" xfId="1" applyFont="1" applyFill="1" applyBorder="1" applyAlignment="1">
      <alignment horizontal="justify" wrapText="1"/>
    </xf>
    <xf numFmtId="0" fontId="12" fillId="0" borderId="2" xfId="1" applyNumberFormat="1" applyFont="1" applyFill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/>
    </xf>
    <xf numFmtId="0" fontId="10" fillId="0" borderId="2" xfId="1" applyNumberFormat="1" applyFont="1" applyFill="1" applyBorder="1" applyAlignment="1">
      <alignment horizontal="left" vertical="center" wrapText="1"/>
    </xf>
    <xf numFmtId="0" fontId="10" fillId="2" borderId="0" xfId="0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left" vertical="center" wrapText="1"/>
    </xf>
    <xf numFmtId="4" fontId="10" fillId="0" borderId="6" xfId="1" applyNumberFormat="1" applyFont="1" applyFill="1" applyBorder="1" applyAlignment="1">
      <alignment horizontal="left" vertical="center" wrapText="1"/>
    </xf>
    <xf numFmtId="4" fontId="10" fillId="0" borderId="7" xfId="1" applyNumberFormat="1" applyFont="1" applyFill="1" applyBorder="1" applyAlignment="1">
      <alignment horizontal="left" vertical="center" wrapText="1"/>
    </xf>
    <xf numFmtId="0" fontId="13" fillId="0" borderId="2" xfId="1" applyNumberFormat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 horizontal="left"/>
    </xf>
    <xf numFmtId="0" fontId="9" fillId="0" borderId="2" xfId="1" applyFont="1" applyFill="1" applyBorder="1" applyAlignment="1">
      <alignment wrapText="1"/>
    </xf>
    <xf numFmtId="4" fontId="10" fillId="0" borderId="3" xfId="1" applyNumberFormat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justify" wrapText="1"/>
    </xf>
    <xf numFmtId="4" fontId="10" fillId="0" borderId="2" xfId="0" applyNumberFormat="1" applyFont="1" applyFill="1" applyBorder="1" applyAlignment="1" applyProtection="1">
      <alignment vertical="center" wrapText="1"/>
    </xf>
    <xf numFmtId="4" fontId="9" fillId="0" borderId="2" xfId="1" applyNumberFormat="1" applyFont="1" applyFill="1" applyBorder="1" applyAlignment="1">
      <alignment horizontal="left" vertical="center" wrapText="1"/>
    </xf>
    <xf numFmtId="0" fontId="9" fillId="0" borderId="2" xfId="1" applyFont="1" applyFill="1" applyBorder="1" applyAlignment="1" applyProtection="1">
      <alignment horizontal="left" vertical="center"/>
    </xf>
    <xf numFmtId="4" fontId="4" fillId="0" borderId="2" xfId="1" applyNumberFormat="1" applyFont="1" applyFill="1" applyBorder="1" applyAlignment="1">
      <alignment horizontal="center" vertical="center"/>
    </xf>
    <xf numFmtId="4" fontId="9" fillId="0" borderId="2" xfId="1" applyNumberFormat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4" fontId="10" fillId="0" borderId="2" xfId="1" applyNumberFormat="1" applyFont="1" applyFill="1" applyBorder="1" applyAlignment="1">
      <alignment vertical="center"/>
    </xf>
    <xf numFmtId="4" fontId="10" fillId="0" borderId="7" xfId="1" applyNumberFormat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justify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vertical="center" wrapText="1"/>
    </xf>
    <xf numFmtId="4" fontId="15" fillId="0" borderId="0" xfId="1" applyNumberFormat="1" applyFont="1" applyFill="1" applyAlignment="1">
      <alignment vertical="center" wrapText="1"/>
    </xf>
    <xf numFmtId="0" fontId="15" fillId="2" borderId="0" xfId="1" applyFont="1" applyFill="1" applyAlignment="1">
      <alignment vertical="center" wrapText="1"/>
    </xf>
    <xf numFmtId="0" fontId="4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left" wrapText="1"/>
    </xf>
    <xf numFmtId="4" fontId="4" fillId="0" borderId="0" xfId="1" applyNumberFormat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4" fontId="10" fillId="0" borderId="0" xfId="1" applyNumberFormat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right" wrapText="1"/>
    </xf>
    <xf numFmtId="0" fontId="10" fillId="0" borderId="0" xfId="1" applyFont="1" applyFill="1" applyBorder="1" applyAlignment="1">
      <alignment wrapText="1"/>
    </xf>
    <xf numFmtId="0" fontId="10" fillId="0" borderId="0" xfId="1" applyFont="1" applyFill="1" applyAlignment="1">
      <alignment vertical="center" wrapText="1"/>
    </xf>
    <xf numFmtId="164" fontId="5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horizontal="justify" vertical="center" wrapText="1"/>
    </xf>
    <xf numFmtId="14" fontId="4" fillId="0" borderId="0" xfId="1" applyNumberFormat="1" applyFont="1" applyFill="1" applyAlignment="1">
      <alignment horizontal="justify" vertical="center" wrapText="1"/>
    </xf>
    <xf numFmtId="0" fontId="5" fillId="0" borderId="0" xfId="1" applyFont="1" applyFill="1" applyAlignment="1">
      <alignment horizontal="left" vertical="center" wrapText="1"/>
    </xf>
    <xf numFmtId="164" fontId="5" fillId="2" borderId="0" xfId="1" applyNumberFormat="1" applyFont="1" applyFill="1" applyAlignment="1">
      <alignment vertical="center" wrapText="1"/>
    </xf>
    <xf numFmtId="0" fontId="5" fillId="4" borderId="0" xfId="1" applyFont="1" applyFill="1" applyAlignment="1">
      <alignment vertical="center" wrapText="1"/>
    </xf>
    <xf numFmtId="164" fontId="5" fillId="4" borderId="0" xfId="1" applyNumberFormat="1" applyFont="1" applyFill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87"/>
  <sheetViews>
    <sheetView tabSelected="1" zoomScale="55" zoomScaleNormal="55" workbookViewId="0">
      <selection activeCell="G1" sqref="G1"/>
    </sheetView>
  </sheetViews>
  <sheetFormatPr defaultColWidth="9.28515625" defaultRowHeight="15.75" x14ac:dyDescent="0.25"/>
  <cols>
    <col min="1" max="1" width="62.5703125" style="97" customWidth="1"/>
    <col min="2" max="2" width="24.7109375" style="97" customWidth="1"/>
    <col min="3" max="3" width="23.5703125" style="97" customWidth="1"/>
    <col min="4" max="4" width="26.42578125" style="97" customWidth="1"/>
    <col min="5" max="7" width="24.7109375" style="97" customWidth="1"/>
    <col min="8" max="9" width="18.28515625" style="101" customWidth="1"/>
    <col min="10" max="11" width="18.42578125" style="101" customWidth="1"/>
    <col min="12" max="13" width="19.28515625" style="101" customWidth="1"/>
    <col min="14" max="15" width="18.7109375" style="101" customWidth="1"/>
    <col min="16" max="17" width="19.28515625" style="101" customWidth="1"/>
    <col min="18" max="19" width="18.7109375" style="101" customWidth="1"/>
    <col min="20" max="21" width="18.42578125" style="102" customWidth="1"/>
    <col min="22" max="23" width="18.7109375" style="96" customWidth="1"/>
    <col min="24" max="25" width="19.28515625" style="102" customWidth="1"/>
    <col min="26" max="27" width="19.5703125" style="100" customWidth="1"/>
    <col min="28" max="28" width="21.28515625" style="100" customWidth="1"/>
    <col min="29" max="29" width="19" style="100" customWidth="1"/>
    <col min="30" max="30" width="18.5703125" style="100" customWidth="1"/>
    <col min="31" max="31" width="13.7109375" style="3" hidden="1" customWidth="1"/>
    <col min="32" max="32" width="15.5703125" style="3" customWidth="1"/>
    <col min="33" max="33" width="162.7109375" style="3" customWidth="1"/>
    <col min="34" max="34" width="20.7109375" style="3" customWidth="1"/>
    <col min="35" max="35" width="22.42578125" style="3" customWidth="1"/>
    <col min="36" max="16384" width="9.28515625" style="3"/>
  </cols>
  <sheetData>
    <row r="1" spans="1:35" s="3" customFormat="1" ht="32.25" customHeight="1" x14ac:dyDescent="0.25">
      <c r="A1" s="4"/>
      <c r="B1" s="2"/>
      <c r="C1" s="2"/>
      <c r="D1" s="2"/>
      <c r="E1" s="88"/>
      <c r="F1" s="88"/>
      <c r="G1" s="8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89"/>
      <c r="AA1" s="89"/>
      <c r="AB1" s="89"/>
      <c r="AC1" s="89"/>
      <c r="AD1" s="89"/>
      <c r="AE1" s="2"/>
      <c r="AF1" s="2"/>
    </row>
    <row r="2" spans="1:35" s="3" customFormat="1" ht="21.75" customHeight="1" x14ac:dyDescent="0.25">
      <c r="A2" s="1" t="s">
        <v>73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5" s="3" customFormat="1" ht="6.75" customHeight="1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5" s="3" customFormat="1" ht="25.5" customHeight="1" x14ac:dyDescent="0.25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6"/>
      <c r="AF4" s="6"/>
    </row>
    <row r="5" spans="1:35" s="3" customFormat="1" ht="9" customHeight="1" x14ac:dyDescent="0.25">
      <c r="A5" s="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8"/>
      <c r="U5" s="8"/>
      <c r="V5" s="8"/>
      <c r="W5" s="8"/>
      <c r="X5" s="9"/>
      <c r="Y5" s="9"/>
      <c r="Z5" s="9"/>
      <c r="AA5" s="9"/>
      <c r="AB5" s="9"/>
      <c r="AC5" s="9"/>
      <c r="AD5" s="9"/>
      <c r="AE5" s="6"/>
      <c r="AF5" s="6"/>
    </row>
    <row r="6" spans="1:35" s="3" customFormat="1" ht="18.75" customHeight="1" x14ac:dyDescent="0.25">
      <c r="A6" s="10" t="s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"/>
      <c r="AF6" s="6"/>
    </row>
    <row r="7" spans="1:35" s="3" customFormat="1" ht="20.2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2"/>
      <c r="T7" s="13"/>
      <c r="U7" s="13"/>
      <c r="V7" s="13"/>
      <c r="W7" s="13"/>
      <c r="X7" s="13"/>
      <c r="Y7" s="13"/>
      <c r="Z7" s="13"/>
      <c r="AA7" s="13"/>
      <c r="AB7" s="13"/>
      <c r="AC7" s="14"/>
      <c r="AD7" s="15"/>
      <c r="AE7" s="6"/>
      <c r="AF7" s="6"/>
    </row>
    <row r="8" spans="1:35" s="90" customFormat="1" ht="35.25" customHeight="1" x14ac:dyDescent="0.25">
      <c r="A8" s="16" t="s">
        <v>2</v>
      </c>
      <c r="B8" s="17" t="s">
        <v>3</v>
      </c>
      <c r="C8" s="17" t="s">
        <v>4</v>
      </c>
      <c r="D8" s="18" t="s">
        <v>5</v>
      </c>
      <c r="E8" s="18" t="s">
        <v>6</v>
      </c>
      <c r="F8" s="19" t="s">
        <v>7</v>
      </c>
      <c r="G8" s="19"/>
      <c r="H8" s="20" t="s">
        <v>8</v>
      </c>
      <c r="I8" s="21"/>
      <c r="J8" s="20" t="s">
        <v>9</v>
      </c>
      <c r="K8" s="21"/>
      <c r="L8" s="20" t="s">
        <v>10</v>
      </c>
      <c r="M8" s="21"/>
      <c r="N8" s="20" t="s">
        <v>11</v>
      </c>
      <c r="O8" s="21"/>
      <c r="P8" s="20" t="s">
        <v>12</v>
      </c>
      <c r="Q8" s="21"/>
      <c r="R8" s="20" t="s">
        <v>13</v>
      </c>
      <c r="S8" s="21"/>
      <c r="T8" s="20" t="s">
        <v>14</v>
      </c>
      <c r="U8" s="21"/>
      <c r="V8" s="20" t="s">
        <v>15</v>
      </c>
      <c r="W8" s="21"/>
      <c r="X8" s="20" t="s">
        <v>16</v>
      </c>
      <c r="Y8" s="21"/>
      <c r="Z8" s="20" t="s">
        <v>17</v>
      </c>
      <c r="AA8" s="21"/>
      <c r="AB8" s="20" t="s">
        <v>18</v>
      </c>
      <c r="AC8" s="21"/>
      <c r="AD8" s="19" t="s">
        <v>19</v>
      </c>
      <c r="AE8" s="19"/>
      <c r="AF8" s="19"/>
      <c r="AG8" s="22" t="s">
        <v>20</v>
      </c>
    </row>
    <row r="9" spans="1:35" s="90" customFormat="1" ht="27" customHeight="1" x14ac:dyDescent="0.25">
      <c r="A9" s="23"/>
      <c r="B9" s="24"/>
      <c r="C9" s="24"/>
      <c r="D9" s="25" t="s">
        <v>21</v>
      </c>
      <c r="E9" s="25" t="s">
        <v>21</v>
      </c>
      <c r="F9" s="25" t="s">
        <v>22</v>
      </c>
      <c r="G9" s="25" t="s">
        <v>23</v>
      </c>
      <c r="H9" s="26" t="s">
        <v>24</v>
      </c>
      <c r="I9" s="26" t="s">
        <v>25</v>
      </c>
      <c r="J9" s="26" t="s">
        <v>24</v>
      </c>
      <c r="K9" s="26" t="s">
        <v>25</v>
      </c>
      <c r="L9" s="26" t="s">
        <v>24</v>
      </c>
      <c r="M9" s="26" t="s">
        <v>25</v>
      </c>
      <c r="N9" s="26" t="s">
        <v>24</v>
      </c>
      <c r="O9" s="26" t="s">
        <v>25</v>
      </c>
      <c r="P9" s="26" t="s">
        <v>24</v>
      </c>
      <c r="Q9" s="26" t="s">
        <v>25</v>
      </c>
      <c r="R9" s="26" t="s">
        <v>24</v>
      </c>
      <c r="S9" s="26" t="s">
        <v>25</v>
      </c>
      <c r="T9" s="26" t="s">
        <v>24</v>
      </c>
      <c r="U9" s="26" t="s">
        <v>25</v>
      </c>
      <c r="V9" s="26" t="s">
        <v>26</v>
      </c>
      <c r="W9" s="26" t="s">
        <v>25</v>
      </c>
      <c r="X9" s="26" t="s">
        <v>24</v>
      </c>
      <c r="Y9" s="26" t="s">
        <v>25</v>
      </c>
      <c r="Z9" s="27" t="s">
        <v>24</v>
      </c>
      <c r="AA9" s="27" t="s">
        <v>25</v>
      </c>
      <c r="AB9" s="27" t="s">
        <v>24</v>
      </c>
      <c r="AC9" s="27" t="s">
        <v>25</v>
      </c>
      <c r="AD9" s="28" t="s">
        <v>24</v>
      </c>
      <c r="AE9" s="29"/>
      <c r="AF9" s="30" t="s">
        <v>25</v>
      </c>
      <c r="AG9" s="31"/>
    </row>
    <row r="10" spans="1:35" s="90" customFormat="1" ht="23.25" customHeight="1" x14ac:dyDescent="0.25">
      <c r="A10" s="32">
        <v>1</v>
      </c>
      <c r="B10" s="32">
        <v>2</v>
      </c>
      <c r="C10" s="32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2">
        <v>9</v>
      </c>
      <c r="J10" s="32">
        <v>10</v>
      </c>
      <c r="K10" s="32">
        <v>11</v>
      </c>
      <c r="L10" s="32">
        <v>12</v>
      </c>
      <c r="M10" s="32">
        <v>13</v>
      </c>
      <c r="N10" s="32">
        <v>14</v>
      </c>
      <c r="O10" s="32">
        <v>15</v>
      </c>
      <c r="P10" s="32">
        <v>16</v>
      </c>
      <c r="Q10" s="32">
        <v>17</v>
      </c>
      <c r="R10" s="32">
        <v>18</v>
      </c>
      <c r="S10" s="32">
        <v>19</v>
      </c>
      <c r="T10" s="32">
        <v>20</v>
      </c>
      <c r="U10" s="32">
        <v>21</v>
      </c>
      <c r="V10" s="32">
        <v>22</v>
      </c>
      <c r="W10" s="32">
        <v>23</v>
      </c>
      <c r="X10" s="32">
        <v>24</v>
      </c>
      <c r="Y10" s="32">
        <v>25</v>
      </c>
      <c r="Z10" s="33">
        <v>26</v>
      </c>
      <c r="AA10" s="33">
        <v>27</v>
      </c>
      <c r="AB10" s="33">
        <v>28</v>
      </c>
      <c r="AC10" s="33">
        <v>29</v>
      </c>
      <c r="AD10" s="33">
        <v>30</v>
      </c>
      <c r="AE10" s="29"/>
      <c r="AF10" s="33">
        <v>31</v>
      </c>
      <c r="AG10" s="33">
        <v>32</v>
      </c>
    </row>
    <row r="11" spans="1:35" s="92" customFormat="1" ht="23.25" customHeight="1" x14ac:dyDescent="0.25">
      <c r="A11" s="34" t="s">
        <v>27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5" t="e">
        <f>#REF!-#REF!</f>
        <v>#REF!</v>
      </c>
      <c r="AF11" s="36"/>
      <c r="AG11" s="37"/>
      <c r="AH11" s="91"/>
      <c r="AI11" s="91"/>
    </row>
    <row r="12" spans="1:35" s="92" customFormat="1" ht="40.5" customHeight="1" x14ac:dyDescent="0.2">
      <c r="A12" s="34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5"/>
      <c r="AF12" s="36"/>
      <c r="AG12" s="37"/>
      <c r="AH12" s="91"/>
      <c r="AI12" s="91"/>
    </row>
    <row r="13" spans="1:35" s="92" customFormat="1" ht="42" customHeight="1" x14ac:dyDescent="0.25">
      <c r="A13" s="39" t="s">
        <v>29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5"/>
      <c r="AF13" s="36"/>
      <c r="AG13" s="37"/>
      <c r="AH13" s="91"/>
      <c r="AI13" s="91"/>
    </row>
    <row r="14" spans="1:35" s="92" customFormat="1" ht="36" customHeight="1" x14ac:dyDescent="0.25">
      <c r="A14" s="39" t="s">
        <v>30</v>
      </c>
      <c r="B14" s="29">
        <f>B15+B16+B17</f>
        <v>204932.58999999997</v>
      </c>
      <c r="C14" s="29">
        <f t="shared" ref="C14:E14" si="0">C15+C16+C17</f>
        <v>158450.72999999995</v>
      </c>
      <c r="D14" s="29">
        <f t="shared" si="0"/>
        <v>146497.99999999997</v>
      </c>
      <c r="E14" s="29">
        <f t="shared" si="0"/>
        <v>146497.99999999997</v>
      </c>
      <c r="F14" s="29">
        <f>E14/B14*100</f>
        <v>71.485945695606532</v>
      </c>
      <c r="G14" s="29">
        <f>E14/C14*100</f>
        <v>92.456500515964819</v>
      </c>
      <c r="H14" s="29">
        <f>H15+H16+H17+H18</f>
        <v>17045.86</v>
      </c>
      <c r="I14" s="29">
        <f t="shared" ref="I14:AF14" si="1">I15+I16+I17+I18</f>
        <v>8901.82</v>
      </c>
      <c r="J14" s="29">
        <f t="shared" si="1"/>
        <v>17893.04</v>
      </c>
      <c r="K14" s="29">
        <f t="shared" si="1"/>
        <v>19296.37</v>
      </c>
      <c r="L14" s="29">
        <f t="shared" si="1"/>
        <v>17992.439999999999</v>
      </c>
      <c r="M14" s="29">
        <f t="shared" si="1"/>
        <v>11490.52</v>
      </c>
      <c r="N14" s="29">
        <f t="shared" si="1"/>
        <v>43734.660000000011</v>
      </c>
      <c r="O14" s="29">
        <f t="shared" si="1"/>
        <v>18919.88</v>
      </c>
      <c r="P14" s="29">
        <f t="shared" si="1"/>
        <v>3486.6899999999996</v>
      </c>
      <c r="Q14" s="29">
        <f t="shared" si="1"/>
        <v>20892.43</v>
      </c>
      <c r="R14" s="29">
        <f t="shared" si="1"/>
        <v>20222.73</v>
      </c>
      <c r="S14" s="29">
        <f t="shared" si="1"/>
        <v>25771.11</v>
      </c>
      <c r="T14" s="29">
        <f t="shared" si="1"/>
        <v>17824.309999999998</v>
      </c>
      <c r="U14" s="29">
        <f t="shared" si="1"/>
        <v>19314.04</v>
      </c>
      <c r="V14" s="29">
        <f t="shared" si="1"/>
        <v>9047.619999999999</v>
      </c>
      <c r="W14" s="29">
        <f t="shared" si="1"/>
        <v>9805.2199999999993</v>
      </c>
      <c r="X14" s="29">
        <f t="shared" si="1"/>
        <v>11439.449999999999</v>
      </c>
      <c r="Y14" s="29">
        <f t="shared" si="1"/>
        <v>12342.66</v>
      </c>
      <c r="Z14" s="29">
        <f t="shared" si="1"/>
        <v>16061.470000000001</v>
      </c>
      <c r="AA14" s="29">
        <f t="shared" si="1"/>
        <v>0</v>
      </c>
      <c r="AB14" s="29">
        <f t="shared" si="1"/>
        <v>13301.63</v>
      </c>
      <c r="AC14" s="29">
        <f t="shared" si="1"/>
        <v>0</v>
      </c>
      <c r="AD14" s="29">
        <f t="shared" si="1"/>
        <v>17121.560000000001</v>
      </c>
      <c r="AE14" s="29" t="e">
        <f t="shared" si="1"/>
        <v>#REF!</v>
      </c>
      <c r="AF14" s="29">
        <f t="shared" si="1"/>
        <v>0</v>
      </c>
      <c r="AG14" s="37"/>
      <c r="AH14" s="91"/>
      <c r="AI14" s="91"/>
    </row>
    <row r="15" spans="1:35" s="92" customFormat="1" ht="28.5" customHeight="1" x14ac:dyDescent="0.25">
      <c r="A15" s="40" t="s">
        <v>31</v>
      </c>
      <c r="B15" s="29"/>
      <c r="C15" s="29"/>
      <c r="D15" s="29"/>
      <c r="E15" s="29"/>
      <c r="F15" s="41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5"/>
      <c r="AF15" s="36"/>
      <c r="AG15" s="37"/>
      <c r="AH15" s="91"/>
      <c r="AI15" s="91"/>
    </row>
    <row r="16" spans="1:35" s="92" customFormat="1" ht="37.5" x14ac:dyDescent="0.25">
      <c r="A16" s="40" t="s">
        <v>32</v>
      </c>
      <c r="B16" s="41">
        <f>B47</f>
        <v>4531.4000000000005</v>
      </c>
      <c r="C16" s="41">
        <f t="shared" ref="C16:E16" si="2">C47</f>
        <v>4477.8500000000004</v>
      </c>
      <c r="D16" s="41">
        <f t="shared" si="2"/>
        <v>4477.68</v>
      </c>
      <c r="E16" s="41">
        <f t="shared" si="2"/>
        <v>4477.68</v>
      </c>
      <c r="F16" s="41">
        <f>E16/B16*100</f>
        <v>98.814494416736537</v>
      </c>
      <c r="G16" s="41">
        <f>E16/C16*100</f>
        <v>99.996203535178708</v>
      </c>
      <c r="H16" s="41">
        <f>H23+H29+H35+H41+H47</f>
        <v>0</v>
      </c>
      <c r="I16" s="41">
        <f>I23+I29+I35+I41+I47</f>
        <v>0</v>
      </c>
      <c r="J16" s="41">
        <f t="shared" ref="J16:AF16" si="3">J23+J29+J35+J41+J47</f>
        <v>0</v>
      </c>
      <c r="K16" s="41">
        <f t="shared" si="3"/>
        <v>0</v>
      </c>
      <c r="L16" s="41">
        <f t="shared" si="3"/>
        <v>798.88</v>
      </c>
      <c r="M16" s="41">
        <f t="shared" si="3"/>
        <v>199.5</v>
      </c>
      <c r="N16" s="41">
        <f t="shared" si="3"/>
        <v>612.29999999999995</v>
      </c>
      <c r="O16" s="41">
        <f t="shared" si="3"/>
        <v>1211.68</v>
      </c>
      <c r="P16" s="41">
        <f t="shared" si="3"/>
        <v>1566.54</v>
      </c>
      <c r="Q16" s="41">
        <f t="shared" si="3"/>
        <v>1566.54</v>
      </c>
      <c r="R16" s="41">
        <f t="shared" si="3"/>
        <v>0</v>
      </c>
      <c r="S16" s="41">
        <f t="shared" si="3"/>
        <v>0</v>
      </c>
      <c r="T16" s="41">
        <f t="shared" si="3"/>
        <v>0</v>
      </c>
      <c r="U16" s="41">
        <f t="shared" si="3"/>
        <v>0</v>
      </c>
      <c r="V16" s="41">
        <f t="shared" si="3"/>
        <v>0</v>
      </c>
      <c r="W16" s="41">
        <f t="shared" si="3"/>
        <v>0</v>
      </c>
      <c r="X16" s="41">
        <f t="shared" si="3"/>
        <v>1500.13</v>
      </c>
      <c r="Y16" s="41">
        <f t="shared" si="3"/>
        <v>1499.96</v>
      </c>
      <c r="Z16" s="41">
        <f t="shared" si="3"/>
        <v>0</v>
      </c>
      <c r="AA16" s="41">
        <f t="shared" si="3"/>
        <v>0</v>
      </c>
      <c r="AB16" s="41">
        <f t="shared" si="3"/>
        <v>53.55</v>
      </c>
      <c r="AC16" s="41">
        <f t="shared" si="3"/>
        <v>0</v>
      </c>
      <c r="AD16" s="41">
        <f t="shared" si="3"/>
        <v>0</v>
      </c>
      <c r="AE16" s="41" t="e">
        <f t="shared" si="3"/>
        <v>#REF!</v>
      </c>
      <c r="AF16" s="41">
        <f t="shared" si="3"/>
        <v>0</v>
      </c>
      <c r="AG16" s="37"/>
      <c r="AH16" s="91"/>
      <c r="AI16" s="91"/>
    </row>
    <row r="17" spans="1:35" s="92" customFormat="1" ht="18.75" x14ac:dyDescent="0.25">
      <c r="A17" s="40" t="s">
        <v>33</v>
      </c>
      <c r="B17" s="41">
        <f>B24+B30+B36+B42+B48</f>
        <v>200401.18999999997</v>
      </c>
      <c r="C17" s="41">
        <f>C24+C30+C36+C42+C48</f>
        <v>153972.87999999995</v>
      </c>
      <c r="D17" s="41">
        <f t="shared" ref="D17:E17" si="4">D24+D30+D36+D42+D48</f>
        <v>142020.31999999998</v>
      </c>
      <c r="E17" s="41">
        <f t="shared" si="4"/>
        <v>142020.31999999998</v>
      </c>
      <c r="F17" s="41">
        <f t="shared" ref="F17:F18" si="5">E17/B17*100</f>
        <v>70.868002330724678</v>
      </c>
      <c r="G17" s="41">
        <f t="shared" ref="G17:G18" si="6">E17/C17*100</f>
        <v>92.237230348617246</v>
      </c>
      <c r="H17" s="41">
        <f>H24+H30+H36+H42+H48</f>
        <v>17045.86</v>
      </c>
      <c r="I17" s="41">
        <f t="shared" ref="I17:AF17" si="7">I24+I30+I36+I42+I48</f>
        <v>8901.82</v>
      </c>
      <c r="J17" s="41">
        <f t="shared" si="7"/>
        <v>17893.04</v>
      </c>
      <c r="K17" s="41">
        <f t="shared" si="7"/>
        <v>19296.37</v>
      </c>
      <c r="L17" s="41">
        <f t="shared" si="7"/>
        <v>17151.509999999998</v>
      </c>
      <c r="M17" s="41">
        <f t="shared" si="7"/>
        <v>11280.52</v>
      </c>
      <c r="N17" s="41">
        <f t="shared" si="7"/>
        <v>43090.140000000007</v>
      </c>
      <c r="O17" s="41">
        <f t="shared" si="7"/>
        <v>17644.43</v>
      </c>
      <c r="P17" s="41">
        <f t="shared" si="7"/>
        <v>1837.6999999999998</v>
      </c>
      <c r="Q17" s="41">
        <f t="shared" si="7"/>
        <v>19243.439999999999</v>
      </c>
      <c r="R17" s="41">
        <f t="shared" si="7"/>
        <v>20222.73</v>
      </c>
      <c r="S17" s="41">
        <f t="shared" si="7"/>
        <v>25771.11</v>
      </c>
      <c r="T17" s="41">
        <f t="shared" si="7"/>
        <v>17824.309999999998</v>
      </c>
      <c r="U17" s="41">
        <f t="shared" si="7"/>
        <v>19314.04</v>
      </c>
      <c r="V17" s="41">
        <f t="shared" si="7"/>
        <v>9047.24</v>
      </c>
      <c r="W17" s="41">
        <f t="shared" si="7"/>
        <v>9804.84</v>
      </c>
      <c r="X17" s="41">
        <f t="shared" si="7"/>
        <v>9860.3499999999985</v>
      </c>
      <c r="Y17" s="41">
        <f t="shared" si="7"/>
        <v>10763.75</v>
      </c>
      <c r="Z17" s="41">
        <f t="shared" si="7"/>
        <v>16061.470000000001</v>
      </c>
      <c r="AA17" s="41">
        <f t="shared" si="7"/>
        <v>0</v>
      </c>
      <c r="AB17" s="41">
        <f t="shared" si="7"/>
        <v>13245.28</v>
      </c>
      <c r="AC17" s="41">
        <f t="shared" si="7"/>
        <v>0</v>
      </c>
      <c r="AD17" s="41">
        <f t="shared" si="7"/>
        <v>17121.560000000001</v>
      </c>
      <c r="AE17" s="41" t="e">
        <f t="shared" si="7"/>
        <v>#REF!</v>
      </c>
      <c r="AF17" s="41">
        <f t="shared" si="7"/>
        <v>0</v>
      </c>
      <c r="AG17" s="37"/>
      <c r="AH17" s="91"/>
      <c r="AI17" s="91"/>
    </row>
    <row r="18" spans="1:35" s="92" customFormat="1" ht="37.5" x14ac:dyDescent="0.3">
      <c r="A18" s="42" t="s">
        <v>34</v>
      </c>
      <c r="B18" s="41">
        <f>B49</f>
        <v>238.87</v>
      </c>
      <c r="C18" s="41">
        <f t="shared" ref="C18:E18" si="8">C49</f>
        <v>236.07</v>
      </c>
      <c r="D18" s="41">
        <f t="shared" si="8"/>
        <v>236.05</v>
      </c>
      <c r="E18" s="41">
        <f t="shared" si="8"/>
        <v>236.05</v>
      </c>
      <c r="F18" s="41">
        <f t="shared" si="5"/>
        <v>98.819441537237822</v>
      </c>
      <c r="G18" s="41">
        <f t="shared" si="6"/>
        <v>99.991527936628984</v>
      </c>
      <c r="H18" s="41">
        <f>H49</f>
        <v>0</v>
      </c>
      <c r="I18" s="41">
        <f t="shared" ref="I18:AF18" si="9">I49</f>
        <v>0</v>
      </c>
      <c r="J18" s="41">
        <f t="shared" si="9"/>
        <v>0</v>
      </c>
      <c r="K18" s="41">
        <f t="shared" si="9"/>
        <v>0</v>
      </c>
      <c r="L18" s="41">
        <f t="shared" si="9"/>
        <v>42.05</v>
      </c>
      <c r="M18" s="41">
        <f t="shared" si="9"/>
        <v>10.5</v>
      </c>
      <c r="N18" s="41">
        <f t="shared" si="9"/>
        <v>32.22</v>
      </c>
      <c r="O18" s="41">
        <f t="shared" si="9"/>
        <v>63.77</v>
      </c>
      <c r="P18" s="41">
        <f t="shared" si="9"/>
        <v>82.45</v>
      </c>
      <c r="Q18" s="41">
        <f t="shared" si="9"/>
        <v>82.45</v>
      </c>
      <c r="R18" s="41">
        <f t="shared" si="9"/>
        <v>0</v>
      </c>
      <c r="S18" s="41">
        <f t="shared" si="9"/>
        <v>0</v>
      </c>
      <c r="T18" s="41">
        <f t="shared" si="9"/>
        <v>0</v>
      </c>
      <c r="U18" s="41">
        <f t="shared" si="9"/>
        <v>0</v>
      </c>
      <c r="V18" s="41">
        <f t="shared" si="9"/>
        <v>0.38</v>
      </c>
      <c r="W18" s="41">
        <f t="shared" si="9"/>
        <v>0.38</v>
      </c>
      <c r="X18" s="41">
        <f t="shared" si="9"/>
        <v>78.97</v>
      </c>
      <c r="Y18" s="41">
        <f t="shared" si="9"/>
        <v>78.95</v>
      </c>
      <c r="Z18" s="41">
        <f t="shared" si="9"/>
        <v>0</v>
      </c>
      <c r="AA18" s="41">
        <f t="shared" si="9"/>
        <v>0</v>
      </c>
      <c r="AB18" s="41">
        <f t="shared" si="9"/>
        <v>2.8</v>
      </c>
      <c r="AC18" s="41">
        <f t="shared" si="9"/>
        <v>0</v>
      </c>
      <c r="AD18" s="41">
        <f t="shared" si="9"/>
        <v>0</v>
      </c>
      <c r="AE18" s="41">
        <f t="shared" si="9"/>
        <v>0</v>
      </c>
      <c r="AF18" s="41">
        <f t="shared" si="9"/>
        <v>0</v>
      </c>
      <c r="AG18" s="37"/>
      <c r="AH18" s="91"/>
      <c r="AI18" s="91"/>
    </row>
    <row r="19" spans="1:35" s="92" customFormat="1" ht="18.75" x14ac:dyDescent="0.25">
      <c r="A19" s="40" t="s">
        <v>35</v>
      </c>
      <c r="B19" s="29"/>
      <c r="C19" s="29"/>
      <c r="D19" s="29"/>
      <c r="E19" s="29"/>
      <c r="F19" s="41"/>
      <c r="G19" s="41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5"/>
      <c r="AF19" s="36"/>
      <c r="AG19" s="37"/>
      <c r="AH19" s="91"/>
      <c r="AI19" s="91"/>
    </row>
    <row r="20" spans="1:35" s="92" customFormat="1" ht="42.75" customHeight="1" x14ac:dyDescent="0.25">
      <c r="A20" s="39" t="s">
        <v>36</v>
      </c>
      <c r="B20" s="41"/>
      <c r="C20" s="41"/>
      <c r="D20" s="41"/>
      <c r="E20" s="41"/>
      <c r="F20" s="41"/>
      <c r="G20" s="41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35" t="e">
        <f>#REF!-#REF!</f>
        <v>#REF!</v>
      </c>
      <c r="AF20" s="36"/>
      <c r="AG20" s="37"/>
      <c r="AH20" s="91"/>
      <c r="AI20" s="91"/>
    </row>
    <row r="21" spans="1:35" s="93" customFormat="1" ht="24.75" customHeight="1" x14ac:dyDescent="0.3">
      <c r="A21" s="44" t="s">
        <v>30</v>
      </c>
      <c r="B21" s="29">
        <f>B23+B24+B22+B25</f>
        <v>2655.32</v>
      </c>
      <c r="C21" s="29">
        <f>C23+C24+C22+C25</f>
        <v>1881.6799999999998</v>
      </c>
      <c r="D21" s="29">
        <f>D23+D24+D22+D25</f>
        <v>633.16000000000008</v>
      </c>
      <c r="E21" s="29">
        <f>E23+E24+E22+E25</f>
        <v>633.16000000000008</v>
      </c>
      <c r="F21" s="29">
        <f>E21/B21*100</f>
        <v>23.844960306102468</v>
      </c>
      <c r="G21" s="29">
        <f>E21/C21*100</f>
        <v>33.64865439394584</v>
      </c>
      <c r="H21" s="29">
        <f t="shared" ref="H21:AF21" si="10">H23+H24+H22+H25</f>
        <v>26.4</v>
      </c>
      <c r="I21" s="29">
        <f t="shared" si="10"/>
        <v>0</v>
      </c>
      <c r="J21" s="29">
        <f t="shared" si="10"/>
        <v>668.11</v>
      </c>
      <c r="K21" s="29">
        <f t="shared" si="10"/>
        <v>55</v>
      </c>
      <c r="L21" s="29">
        <f t="shared" si="10"/>
        <v>392.88</v>
      </c>
      <c r="M21" s="29">
        <f t="shared" si="10"/>
        <v>16.829999999999998</v>
      </c>
      <c r="N21" s="29">
        <f t="shared" si="10"/>
        <v>240.3</v>
      </c>
      <c r="O21" s="29">
        <f t="shared" si="10"/>
        <v>65.400000000000006</v>
      </c>
      <c r="P21" s="29">
        <f t="shared" si="10"/>
        <v>327.3</v>
      </c>
      <c r="Q21" s="29">
        <f t="shared" si="10"/>
        <v>358.02</v>
      </c>
      <c r="R21" s="29">
        <f t="shared" si="10"/>
        <v>85.8</v>
      </c>
      <c r="S21" s="29">
        <f t="shared" si="10"/>
        <v>118.34</v>
      </c>
      <c r="T21" s="29">
        <f t="shared" si="10"/>
        <v>6.7</v>
      </c>
      <c r="U21" s="29">
        <f t="shared" si="10"/>
        <v>19.57</v>
      </c>
      <c r="V21" s="29">
        <f t="shared" si="10"/>
        <v>101.8</v>
      </c>
      <c r="W21" s="29">
        <f t="shared" si="10"/>
        <v>0</v>
      </c>
      <c r="X21" s="29">
        <f t="shared" si="10"/>
        <v>32.39</v>
      </c>
      <c r="Y21" s="29">
        <f t="shared" si="10"/>
        <v>0</v>
      </c>
      <c r="Z21" s="29">
        <f t="shared" si="10"/>
        <v>322.24</v>
      </c>
      <c r="AA21" s="29">
        <f t="shared" si="10"/>
        <v>0</v>
      </c>
      <c r="AB21" s="29">
        <f t="shared" si="10"/>
        <v>212</v>
      </c>
      <c r="AC21" s="29">
        <f t="shared" si="10"/>
        <v>0</v>
      </c>
      <c r="AD21" s="29">
        <f t="shared" si="10"/>
        <v>239.4</v>
      </c>
      <c r="AE21" s="29" t="e">
        <f t="shared" si="10"/>
        <v>#REF!</v>
      </c>
      <c r="AF21" s="29">
        <f t="shared" si="10"/>
        <v>0</v>
      </c>
      <c r="AG21" s="37"/>
      <c r="AH21" s="91"/>
      <c r="AI21" s="91"/>
    </row>
    <row r="22" spans="1:35" s="93" customFormat="1" ht="28.5" customHeight="1" x14ac:dyDescent="0.3">
      <c r="A22" s="42" t="s">
        <v>31</v>
      </c>
      <c r="B22" s="41">
        <f>SUM(H22:AD22)</f>
        <v>0</v>
      </c>
      <c r="C22" s="41"/>
      <c r="D22" s="41"/>
      <c r="E22" s="41"/>
      <c r="F22" s="41" t="e">
        <f t="shared" ref="F22:F25" si="11">E22/B22*100</f>
        <v>#DIV/0!</v>
      </c>
      <c r="G22" s="41" t="e">
        <f t="shared" ref="G22:G25" si="12">E22/C22*100</f>
        <v>#DIV/0!</v>
      </c>
      <c r="H22" s="45">
        <v>0</v>
      </c>
      <c r="I22" s="45"/>
      <c r="J22" s="45">
        <v>0</v>
      </c>
      <c r="K22" s="45"/>
      <c r="L22" s="45">
        <v>0</v>
      </c>
      <c r="M22" s="45"/>
      <c r="N22" s="45">
        <v>0</v>
      </c>
      <c r="O22" s="45"/>
      <c r="P22" s="45">
        <v>0</v>
      </c>
      <c r="Q22" s="45"/>
      <c r="R22" s="45">
        <v>0</v>
      </c>
      <c r="S22" s="45"/>
      <c r="T22" s="45">
        <v>0</v>
      </c>
      <c r="U22" s="45"/>
      <c r="V22" s="45">
        <v>0</v>
      </c>
      <c r="W22" s="45"/>
      <c r="X22" s="45">
        <v>0</v>
      </c>
      <c r="Y22" s="45"/>
      <c r="Z22" s="45">
        <v>0</v>
      </c>
      <c r="AA22" s="45"/>
      <c r="AB22" s="45">
        <v>0</v>
      </c>
      <c r="AC22" s="45"/>
      <c r="AD22" s="45">
        <v>0</v>
      </c>
      <c r="AE22" s="35"/>
      <c r="AF22" s="46"/>
      <c r="AG22" s="37"/>
      <c r="AH22" s="91"/>
      <c r="AI22" s="91"/>
    </row>
    <row r="23" spans="1:35" s="92" customFormat="1" ht="38.25" customHeight="1" x14ac:dyDescent="0.25">
      <c r="A23" s="47" t="s">
        <v>32</v>
      </c>
      <c r="B23" s="41">
        <f t="shared" ref="B23:B25" si="13">SUM(H23:AD23)</f>
        <v>0</v>
      </c>
      <c r="C23" s="41"/>
      <c r="D23" s="41"/>
      <c r="E23" s="41"/>
      <c r="F23" s="41" t="e">
        <f t="shared" si="11"/>
        <v>#DIV/0!</v>
      </c>
      <c r="G23" s="41" t="e">
        <f t="shared" si="12"/>
        <v>#DIV/0!</v>
      </c>
      <c r="H23" s="45">
        <v>0</v>
      </c>
      <c r="I23" s="45"/>
      <c r="J23" s="45">
        <v>0</v>
      </c>
      <c r="K23" s="45"/>
      <c r="L23" s="45">
        <v>0</v>
      </c>
      <c r="M23" s="45"/>
      <c r="N23" s="45">
        <v>0</v>
      </c>
      <c r="O23" s="45"/>
      <c r="P23" s="45">
        <v>0</v>
      </c>
      <c r="Q23" s="45"/>
      <c r="R23" s="45">
        <v>0</v>
      </c>
      <c r="S23" s="45"/>
      <c r="T23" s="45">
        <v>0</v>
      </c>
      <c r="U23" s="45"/>
      <c r="V23" s="45">
        <v>0</v>
      </c>
      <c r="W23" s="45"/>
      <c r="X23" s="45">
        <v>0</v>
      </c>
      <c r="Y23" s="45"/>
      <c r="Z23" s="45">
        <v>0</v>
      </c>
      <c r="AA23" s="45"/>
      <c r="AB23" s="45">
        <v>0</v>
      </c>
      <c r="AC23" s="45"/>
      <c r="AD23" s="45">
        <v>0</v>
      </c>
      <c r="AE23" s="35" t="e">
        <f>#REF!-#REF!</f>
        <v>#REF!</v>
      </c>
      <c r="AF23" s="36"/>
      <c r="AG23" s="37"/>
      <c r="AH23" s="91"/>
      <c r="AI23" s="91"/>
    </row>
    <row r="24" spans="1:35" s="92" customFormat="1" ht="103.5" customHeight="1" x14ac:dyDescent="0.65">
      <c r="A24" s="47" t="s">
        <v>33</v>
      </c>
      <c r="B24" s="41">
        <f>H24+J24+L24+N24+P24+R24+T24+V24+X24+Z24+AB24+AD24</f>
        <v>2655.32</v>
      </c>
      <c r="C24" s="41">
        <f>H24+J24+L24+N24+P24+R24+T24+V24+X24</f>
        <v>1881.6799999999998</v>
      </c>
      <c r="D24" s="41">
        <f>E24</f>
        <v>633.16000000000008</v>
      </c>
      <c r="E24" s="41">
        <f>I24+K24+M24+O24+Q24+S24+U24+W24+Y24+AA24+AC24+AF24</f>
        <v>633.16000000000008</v>
      </c>
      <c r="F24" s="41">
        <f t="shared" si="11"/>
        <v>23.844960306102468</v>
      </c>
      <c r="G24" s="41">
        <f t="shared" si="12"/>
        <v>33.64865439394584</v>
      </c>
      <c r="H24" s="45">
        <v>26.4</v>
      </c>
      <c r="I24" s="45">
        <v>0</v>
      </c>
      <c r="J24" s="45">
        <v>668.11</v>
      </c>
      <c r="K24" s="45">
        <v>55</v>
      </c>
      <c r="L24" s="45">
        <v>392.88</v>
      </c>
      <c r="M24" s="45">
        <v>16.829999999999998</v>
      </c>
      <c r="N24" s="45">
        <v>240.3</v>
      </c>
      <c r="O24" s="45">
        <v>65.400000000000006</v>
      </c>
      <c r="P24" s="45">
        <v>327.3</v>
      </c>
      <c r="Q24" s="45">
        <v>358.02</v>
      </c>
      <c r="R24" s="45">
        <v>85.8</v>
      </c>
      <c r="S24" s="45">
        <v>118.34</v>
      </c>
      <c r="T24" s="45">
        <v>6.7</v>
      </c>
      <c r="U24" s="45">
        <v>19.57</v>
      </c>
      <c r="V24" s="45">
        <v>101.8</v>
      </c>
      <c r="W24" s="45">
        <v>0</v>
      </c>
      <c r="X24" s="45">
        <v>32.39</v>
      </c>
      <c r="Y24" s="45">
        <v>0</v>
      </c>
      <c r="Z24" s="45">
        <v>322.24</v>
      </c>
      <c r="AA24" s="45"/>
      <c r="AB24" s="45">
        <v>212</v>
      </c>
      <c r="AC24" s="45"/>
      <c r="AD24" s="45">
        <v>239.4</v>
      </c>
      <c r="AE24" s="35" t="e">
        <f>#REF!-#REF!</f>
        <v>#REF!</v>
      </c>
      <c r="AF24" s="36"/>
      <c r="AG24" s="48" t="s">
        <v>37</v>
      </c>
      <c r="AH24" s="49"/>
      <c r="AI24" s="91"/>
    </row>
    <row r="25" spans="1:35" s="92" customFormat="1" ht="28.5" customHeight="1" x14ac:dyDescent="0.65">
      <c r="A25" s="47" t="s">
        <v>35</v>
      </c>
      <c r="B25" s="41">
        <f t="shared" si="13"/>
        <v>0</v>
      </c>
      <c r="C25" s="41"/>
      <c r="D25" s="41"/>
      <c r="E25" s="41"/>
      <c r="F25" s="41" t="e">
        <f t="shared" si="11"/>
        <v>#DIV/0!</v>
      </c>
      <c r="G25" s="41" t="e">
        <f t="shared" si="12"/>
        <v>#DIV/0!</v>
      </c>
      <c r="H25" s="45">
        <v>0</v>
      </c>
      <c r="I25" s="45"/>
      <c r="J25" s="45">
        <v>0</v>
      </c>
      <c r="K25" s="45"/>
      <c r="L25" s="45">
        <v>0</v>
      </c>
      <c r="M25" s="45"/>
      <c r="N25" s="45">
        <v>0</v>
      </c>
      <c r="O25" s="45"/>
      <c r="P25" s="45">
        <v>0</v>
      </c>
      <c r="Q25" s="45"/>
      <c r="R25" s="45">
        <v>0</v>
      </c>
      <c r="S25" s="45"/>
      <c r="T25" s="45">
        <v>0</v>
      </c>
      <c r="U25" s="45"/>
      <c r="V25" s="45">
        <v>0</v>
      </c>
      <c r="W25" s="45"/>
      <c r="X25" s="45">
        <v>0</v>
      </c>
      <c r="Y25" s="45"/>
      <c r="Z25" s="45">
        <v>0</v>
      </c>
      <c r="AA25" s="45"/>
      <c r="AB25" s="45">
        <v>0</v>
      </c>
      <c r="AC25" s="45"/>
      <c r="AD25" s="45">
        <v>0</v>
      </c>
      <c r="AE25" s="35"/>
      <c r="AF25" s="36"/>
      <c r="AG25" s="49"/>
      <c r="AH25" s="91"/>
      <c r="AI25" s="91"/>
    </row>
    <row r="26" spans="1:35" s="92" customFormat="1" ht="56.25" customHeight="1" x14ac:dyDescent="0.25">
      <c r="A26" s="50" t="s">
        <v>38</v>
      </c>
      <c r="B26" s="45"/>
      <c r="C26" s="45"/>
      <c r="D26" s="45"/>
      <c r="E26" s="45"/>
      <c r="F26" s="45"/>
      <c r="G26" s="45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35" t="e">
        <f>#REF!-#REF!</f>
        <v>#REF!</v>
      </c>
      <c r="AF26" s="36"/>
      <c r="AG26" s="37"/>
      <c r="AH26" s="91"/>
      <c r="AI26" s="91"/>
    </row>
    <row r="27" spans="1:35" s="92" customFormat="1" ht="27" customHeight="1" x14ac:dyDescent="0.25">
      <c r="A27" s="51" t="s">
        <v>30</v>
      </c>
      <c r="B27" s="29">
        <f t="shared" ref="B27:AF27" si="14">B29+B30+B28+B31</f>
        <v>194734.25999999998</v>
      </c>
      <c r="C27" s="29">
        <f t="shared" si="14"/>
        <v>149188.29999999999</v>
      </c>
      <c r="D27" s="29">
        <f t="shared" si="14"/>
        <v>138918.07999999999</v>
      </c>
      <c r="E27" s="29">
        <f t="shared" si="14"/>
        <v>138918.07999999999</v>
      </c>
      <c r="F27" s="29">
        <f>E27/B27*100</f>
        <v>71.337257244821743</v>
      </c>
      <c r="G27" s="29">
        <f>E27/C27*100</f>
        <v>93.115934694610772</v>
      </c>
      <c r="H27" s="29">
        <f t="shared" si="14"/>
        <v>17019.46</v>
      </c>
      <c r="I27" s="29">
        <f>I29+I30+I28+I31</f>
        <v>8901.82</v>
      </c>
      <c r="J27" s="29">
        <f t="shared" si="14"/>
        <v>17177.73</v>
      </c>
      <c r="K27" s="29">
        <f t="shared" si="14"/>
        <v>19218.66</v>
      </c>
      <c r="L27" s="29">
        <f t="shared" si="14"/>
        <v>16699.48</v>
      </c>
      <c r="M27" s="29">
        <f t="shared" si="14"/>
        <v>11253.19</v>
      </c>
      <c r="N27" s="29">
        <f t="shared" si="14"/>
        <v>42757.82</v>
      </c>
      <c r="O27" s="29">
        <f t="shared" si="14"/>
        <v>17498.5</v>
      </c>
      <c r="P27" s="29">
        <f t="shared" si="14"/>
        <v>1014.55</v>
      </c>
      <c r="Q27" s="29">
        <f t="shared" si="14"/>
        <v>18403.560000000001</v>
      </c>
      <c r="R27" s="29">
        <f t="shared" si="14"/>
        <v>20089.53</v>
      </c>
      <c r="S27" s="29">
        <f t="shared" si="14"/>
        <v>25580.41</v>
      </c>
      <c r="T27" s="29">
        <f t="shared" si="14"/>
        <v>16686.59</v>
      </c>
      <c r="U27" s="29">
        <f t="shared" si="14"/>
        <v>18172.59</v>
      </c>
      <c r="V27" s="29">
        <f t="shared" si="14"/>
        <v>8511.25</v>
      </c>
      <c r="W27" s="29">
        <f t="shared" si="14"/>
        <v>9404.5499999999993</v>
      </c>
      <c r="X27" s="29">
        <f t="shared" si="14"/>
        <v>9231.89</v>
      </c>
      <c r="Y27" s="29">
        <f t="shared" si="14"/>
        <v>10484.799999999999</v>
      </c>
      <c r="Z27" s="29">
        <f t="shared" si="14"/>
        <v>15714.53</v>
      </c>
      <c r="AA27" s="29">
        <f t="shared" si="14"/>
        <v>0</v>
      </c>
      <c r="AB27" s="29">
        <f t="shared" si="14"/>
        <v>13013.37</v>
      </c>
      <c r="AC27" s="29">
        <f t="shared" si="14"/>
        <v>0</v>
      </c>
      <c r="AD27" s="29">
        <f t="shared" si="14"/>
        <v>16818.060000000001</v>
      </c>
      <c r="AE27" s="29" t="e">
        <f t="shared" si="14"/>
        <v>#REF!</v>
      </c>
      <c r="AF27" s="29">
        <f t="shared" si="14"/>
        <v>0</v>
      </c>
      <c r="AG27" s="37"/>
      <c r="AH27" s="91"/>
      <c r="AI27" s="91"/>
    </row>
    <row r="28" spans="1:35" s="92" customFormat="1" ht="27" customHeight="1" x14ac:dyDescent="0.25">
      <c r="A28" s="40" t="s">
        <v>31</v>
      </c>
      <c r="B28" s="41">
        <f>AD28</f>
        <v>0</v>
      </c>
      <c r="C28" s="41"/>
      <c r="D28" s="41"/>
      <c r="E28" s="41"/>
      <c r="F28" s="41" t="e">
        <f t="shared" ref="F28:F31" si="15">E28/B28*100</f>
        <v>#DIV/0!</v>
      </c>
      <c r="G28" s="41" t="e">
        <f t="shared" ref="G28:G31" si="16">E28/C28*100</f>
        <v>#DIV/0!</v>
      </c>
      <c r="H28" s="45">
        <v>0</v>
      </c>
      <c r="I28" s="45"/>
      <c r="J28" s="45">
        <v>0</v>
      </c>
      <c r="K28" s="45"/>
      <c r="L28" s="45">
        <v>0</v>
      </c>
      <c r="M28" s="45"/>
      <c r="N28" s="45">
        <v>0</v>
      </c>
      <c r="O28" s="45"/>
      <c r="P28" s="45">
        <v>0</v>
      </c>
      <c r="Q28" s="45"/>
      <c r="R28" s="45">
        <v>0</v>
      </c>
      <c r="S28" s="45"/>
      <c r="T28" s="45">
        <v>0</v>
      </c>
      <c r="U28" s="45"/>
      <c r="V28" s="45">
        <v>0</v>
      </c>
      <c r="W28" s="45"/>
      <c r="X28" s="45">
        <v>0</v>
      </c>
      <c r="Y28" s="45"/>
      <c r="Z28" s="45">
        <v>0</v>
      </c>
      <c r="AA28" s="45"/>
      <c r="AB28" s="45">
        <v>0</v>
      </c>
      <c r="AC28" s="45"/>
      <c r="AD28" s="45">
        <v>0</v>
      </c>
      <c r="AE28" s="35" t="e">
        <f>#REF!-#REF!</f>
        <v>#REF!</v>
      </c>
      <c r="AF28" s="36"/>
      <c r="AG28" s="37"/>
      <c r="AH28" s="91"/>
      <c r="AI28" s="91"/>
    </row>
    <row r="29" spans="1:35" s="92" customFormat="1" ht="27.75" customHeight="1" x14ac:dyDescent="0.3">
      <c r="A29" s="52" t="s">
        <v>39</v>
      </c>
      <c r="B29" s="41">
        <f>H29+J29+L29+N29+P29+R29+T29+V29+X29+Z29+AB29+AD29</f>
        <v>0</v>
      </c>
      <c r="C29" s="41"/>
      <c r="D29" s="41"/>
      <c r="E29" s="41"/>
      <c r="F29" s="41" t="e">
        <f t="shared" si="15"/>
        <v>#DIV/0!</v>
      </c>
      <c r="G29" s="41" t="e">
        <f t="shared" si="16"/>
        <v>#DIV/0!</v>
      </c>
      <c r="H29" s="45">
        <v>0</v>
      </c>
      <c r="I29" s="45"/>
      <c r="J29" s="45">
        <v>0</v>
      </c>
      <c r="K29" s="45"/>
      <c r="L29" s="45">
        <v>0</v>
      </c>
      <c r="M29" s="45"/>
      <c r="N29" s="45">
        <v>0</v>
      </c>
      <c r="O29" s="45"/>
      <c r="P29" s="45">
        <v>0</v>
      </c>
      <c r="Q29" s="45"/>
      <c r="R29" s="45">
        <v>0</v>
      </c>
      <c r="S29" s="45"/>
      <c r="T29" s="45">
        <v>0</v>
      </c>
      <c r="U29" s="45"/>
      <c r="V29" s="45">
        <v>0</v>
      </c>
      <c r="W29" s="45"/>
      <c r="X29" s="45">
        <v>0</v>
      </c>
      <c r="Y29" s="45"/>
      <c r="Z29" s="45">
        <v>0</v>
      </c>
      <c r="AA29" s="45"/>
      <c r="AB29" s="45">
        <v>0</v>
      </c>
      <c r="AC29" s="45"/>
      <c r="AD29" s="45">
        <v>0</v>
      </c>
      <c r="AE29" s="35" t="e">
        <f>#REF!-#REF!</f>
        <v>#REF!</v>
      </c>
      <c r="AF29" s="36"/>
      <c r="AG29" s="37"/>
      <c r="AH29" s="91"/>
      <c r="AI29" s="91"/>
    </row>
    <row r="30" spans="1:35" s="92" customFormat="1" ht="158.25" customHeight="1" x14ac:dyDescent="0.3">
      <c r="A30" s="52" t="s">
        <v>33</v>
      </c>
      <c r="B30" s="41">
        <f>H30+J30+L30+N30+P30+R30+T30+V30+X30+Z30+AB30+AD30</f>
        <v>194734.25999999998</v>
      </c>
      <c r="C30" s="41">
        <f>H30+J30+L30+N30+P30+R30+T30+V30+X30</f>
        <v>149188.29999999999</v>
      </c>
      <c r="D30" s="41">
        <f>E30</f>
        <v>138918.07999999999</v>
      </c>
      <c r="E30" s="41">
        <f>I30+K30+M30+O30+Q30+S30+U30+W30+Y30+AA30+AC30+AF30</f>
        <v>138918.07999999999</v>
      </c>
      <c r="F30" s="41">
        <f t="shared" si="15"/>
        <v>71.337257244821743</v>
      </c>
      <c r="G30" s="41">
        <f t="shared" si="16"/>
        <v>93.115934694610772</v>
      </c>
      <c r="H30" s="45">
        <v>17019.46</v>
      </c>
      <c r="I30" s="45">
        <v>8901.82</v>
      </c>
      <c r="J30" s="45">
        <v>17177.73</v>
      </c>
      <c r="K30" s="45">
        <v>19218.66</v>
      </c>
      <c r="L30" s="45">
        <v>16699.48</v>
      </c>
      <c r="M30" s="45">
        <v>11253.19</v>
      </c>
      <c r="N30" s="45">
        <v>42757.82</v>
      </c>
      <c r="O30" s="45">
        <v>17498.5</v>
      </c>
      <c r="P30" s="45">
        <v>1014.55</v>
      </c>
      <c r="Q30" s="45">
        <v>18403.560000000001</v>
      </c>
      <c r="R30" s="45">
        <v>20089.53</v>
      </c>
      <c r="S30" s="45">
        <v>25580.41</v>
      </c>
      <c r="T30" s="45">
        <v>16686.59</v>
      </c>
      <c r="U30" s="45">
        <v>18172.59</v>
      </c>
      <c r="V30" s="45">
        <v>8511.25</v>
      </c>
      <c r="W30" s="45">
        <v>9404.5499999999993</v>
      </c>
      <c r="X30" s="45">
        <v>9231.89</v>
      </c>
      <c r="Y30" s="45">
        <v>10484.799999999999</v>
      </c>
      <c r="Z30" s="45">
        <v>15714.53</v>
      </c>
      <c r="AA30" s="45"/>
      <c r="AB30" s="45">
        <v>13013.37</v>
      </c>
      <c r="AC30" s="45"/>
      <c r="AD30" s="45">
        <f>16818.06</f>
        <v>16818.060000000001</v>
      </c>
      <c r="AE30" s="35" t="e">
        <f>#REF!-#REF!</f>
        <v>#REF!</v>
      </c>
      <c r="AF30" s="36"/>
      <c r="AG30" s="53" t="s">
        <v>40</v>
      </c>
      <c r="AH30" s="91"/>
      <c r="AI30" s="91"/>
    </row>
    <row r="31" spans="1:35" s="92" customFormat="1" ht="27" customHeight="1" x14ac:dyDescent="0.3">
      <c r="A31" s="52" t="s">
        <v>35</v>
      </c>
      <c r="B31" s="41">
        <v>0</v>
      </c>
      <c r="C31" s="41"/>
      <c r="D31" s="41"/>
      <c r="E31" s="41"/>
      <c r="F31" s="41" t="e">
        <f t="shared" si="15"/>
        <v>#DIV/0!</v>
      </c>
      <c r="G31" s="41" t="e">
        <f t="shared" si="16"/>
        <v>#DIV/0!</v>
      </c>
      <c r="H31" s="45">
        <v>0</v>
      </c>
      <c r="I31" s="45"/>
      <c r="J31" s="45">
        <v>0</v>
      </c>
      <c r="K31" s="45"/>
      <c r="L31" s="45">
        <v>0</v>
      </c>
      <c r="M31" s="45"/>
      <c r="N31" s="45">
        <v>0</v>
      </c>
      <c r="O31" s="45"/>
      <c r="P31" s="45">
        <v>0</v>
      </c>
      <c r="Q31" s="45"/>
      <c r="R31" s="45">
        <v>0</v>
      </c>
      <c r="S31" s="45"/>
      <c r="T31" s="45">
        <v>0</v>
      </c>
      <c r="U31" s="45"/>
      <c r="V31" s="45">
        <v>0</v>
      </c>
      <c r="W31" s="45"/>
      <c r="X31" s="45">
        <v>0</v>
      </c>
      <c r="Y31" s="45"/>
      <c r="Z31" s="45">
        <v>0</v>
      </c>
      <c r="AA31" s="45"/>
      <c r="AB31" s="45">
        <v>0</v>
      </c>
      <c r="AC31" s="45"/>
      <c r="AD31" s="45">
        <v>0</v>
      </c>
      <c r="AE31" s="35"/>
      <c r="AF31" s="36"/>
      <c r="AG31" s="54"/>
      <c r="AH31" s="91"/>
      <c r="AI31" s="91"/>
    </row>
    <row r="32" spans="1:35" s="92" customFormat="1" ht="44.25" customHeight="1" x14ac:dyDescent="0.3">
      <c r="A32" s="44" t="s">
        <v>41</v>
      </c>
      <c r="B32" s="29"/>
      <c r="C32" s="29"/>
      <c r="D32" s="29"/>
      <c r="E32" s="29"/>
      <c r="F32" s="29"/>
      <c r="G32" s="29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35" t="e">
        <f>#REF!-#REF!</f>
        <v>#REF!</v>
      </c>
      <c r="AF32" s="36"/>
      <c r="AG32" s="37"/>
      <c r="AH32" s="91"/>
      <c r="AI32" s="91"/>
    </row>
    <row r="33" spans="1:35" s="92" customFormat="1" ht="25.5" customHeight="1" x14ac:dyDescent="0.3">
      <c r="A33" s="44" t="s">
        <v>30</v>
      </c>
      <c r="B33" s="29">
        <f t="shared" ref="B33:AF33" si="17">B36+B35+B34+B37</f>
        <v>370.20000000000005</v>
      </c>
      <c r="C33" s="29">
        <f t="shared" si="17"/>
        <v>264.3</v>
      </c>
      <c r="D33" s="29">
        <f t="shared" si="17"/>
        <v>130.5</v>
      </c>
      <c r="E33" s="29">
        <f t="shared" si="17"/>
        <v>130.5</v>
      </c>
      <c r="F33" s="29">
        <f>E33/B33*100</f>
        <v>35.25121555915721</v>
      </c>
      <c r="G33" s="29">
        <f>E33/C33*100</f>
        <v>49.375709421112369</v>
      </c>
      <c r="H33" s="29">
        <f t="shared" si="17"/>
        <v>0</v>
      </c>
      <c r="I33" s="29">
        <f t="shared" si="17"/>
        <v>0</v>
      </c>
      <c r="J33" s="29">
        <f t="shared" si="17"/>
        <v>47.2</v>
      </c>
      <c r="K33" s="29">
        <f t="shared" si="17"/>
        <v>22.71</v>
      </c>
      <c r="L33" s="29">
        <f t="shared" si="17"/>
        <v>17.100000000000001</v>
      </c>
      <c r="M33" s="29">
        <f t="shared" si="17"/>
        <v>0</v>
      </c>
      <c r="N33" s="29">
        <f t="shared" si="17"/>
        <v>59.8</v>
      </c>
      <c r="O33" s="29">
        <f t="shared" si="17"/>
        <v>16.760000000000002</v>
      </c>
      <c r="P33" s="29">
        <f t="shared" si="17"/>
        <v>24.7</v>
      </c>
      <c r="Q33" s="29">
        <f t="shared" si="17"/>
        <v>10.71</v>
      </c>
      <c r="R33" s="29">
        <f t="shared" si="17"/>
        <v>47.4</v>
      </c>
      <c r="S33" s="29">
        <f t="shared" si="17"/>
        <v>72.36</v>
      </c>
      <c r="T33" s="29">
        <f t="shared" si="17"/>
        <v>17.100000000000001</v>
      </c>
      <c r="U33" s="29">
        <f t="shared" si="17"/>
        <v>7.96</v>
      </c>
      <c r="V33" s="29">
        <f t="shared" si="17"/>
        <v>33.9</v>
      </c>
      <c r="W33" s="29">
        <f t="shared" si="17"/>
        <v>0</v>
      </c>
      <c r="X33" s="29">
        <f t="shared" si="17"/>
        <v>17.100000000000001</v>
      </c>
      <c r="Y33" s="29">
        <f t="shared" si="17"/>
        <v>0</v>
      </c>
      <c r="Z33" s="29">
        <f t="shared" si="17"/>
        <v>24.7</v>
      </c>
      <c r="AA33" s="29">
        <f t="shared" si="17"/>
        <v>0</v>
      </c>
      <c r="AB33" s="29">
        <f t="shared" si="17"/>
        <v>17.100000000000001</v>
      </c>
      <c r="AC33" s="29">
        <f t="shared" si="17"/>
        <v>0</v>
      </c>
      <c r="AD33" s="29">
        <f t="shared" si="17"/>
        <v>64.099999999999994</v>
      </c>
      <c r="AE33" s="29" t="e">
        <f t="shared" si="17"/>
        <v>#REF!</v>
      </c>
      <c r="AF33" s="29">
        <f t="shared" si="17"/>
        <v>0</v>
      </c>
      <c r="AG33" s="37"/>
      <c r="AH33" s="91"/>
      <c r="AI33" s="91"/>
    </row>
    <row r="34" spans="1:35" s="92" customFormat="1" ht="25.5" customHeight="1" x14ac:dyDescent="0.3">
      <c r="A34" s="42" t="s">
        <v>31</v>
      </c>
      <c r="B34" s="41">
        <f>SUM(H34:AD34)</f>
        <v>0</v>
      </c>
      <c r="C34" s="41"/>
      <c r="D34" s="41"/>
      <c r="E34" s="41"/>
      <c r="F34" s="41"/>
      <c r="G34" s="41"/>
      <c r="H34" s="45">
        <v>0</v>
      </c>
      <c r="I34" s="45"/>
      <c r="J34" s="45">
        <v>0</v>
      </c>
      <c r="K34" s="45"/>
      <c r="L34" s="45">
        <v>0</v>
      </c>
      <c r="M34" s="45"/>
      <c r="N34" s="45">
        <v>0</v>
      </c>
      <c r="O34" s="45"/>
      <c r="P34" s="45">
        <v>0</v>
      </c>
      <c r="Q34" s="45"/>
      <c r="R34" s="45">
        <v>0</v>
      </c>
      <c r="S34" s="45"/>
      <c r="T34" s="45">
        <v>0</v>
      </c>
      <c r="U34" s="45"/>
      <c r="V34" s="45">
        <v>0</v>
      </c>
      <c r="W34" s="45"/>
      <c r="X34" s="45">
        <v>0</v>
      </c>
      <c r="Y34" s="45"/>
      <c r="Z34" s="45">
        <v>0</v>
      </c>
      <c r="AA34" s="45"/>
      <c r="AB34" s="45">
        <v>0</v>
      </c>
      <c r="AC34" s="45"/>
      <c r="AD34" s="45">
        <v>0</v>
      </c>
      <c r="AE34" s="35"/>
      <c r="AF34" s="36"/>
      <c r="AG34" s="37"/>
      <c r="AH34" s="91"/>
      <c r="AI34" s="91"/>
    </row>
    <row r="35" spans="1:35" s="92" customFormat="1" ht="40.5" customHeight="1" x14ac:dyDescent="0.3">
      <c r="A35" s="42" t="s">
        <v>32</v>
      </c>
      <c r="B35" s="41">
        <v>0</v>
      </c>
      <c r="C35" s="41"/>
      <c r="D35" s="41"/>
      <c r="E35" s="41"/>
      <c r="F35" s="41"/>
      <c r="G35" s="41"/>
      <c r="H35" s="45">
        <v>0</v>
      </c>
      <c r="I35" s="45"/>
      <c r="J35" s="45">
        <v>0</v>
      </c>
      <c r="K35" s="45"/>
      <c r="L35" s="45">
        <v>0</v>
      </c>
      <c r="M35" s="45"/>
      <c r="N35" s="45">
        <v>0</v>
      </c>
      <c r="O35" s="45"/>
      <c r="P35" s="45">
        <v>0</v>
      </c>
      <c r="Q35" s="45"/>
      <c r="R35" s="45">
        <v>0</v>
      </c>
      <c r="S35" s="45"/>
      <c r="T35" s="45">
        <v>0</v>
      </c>
      <c r="U35" s="45"/>
      <c r="V35" s="45">
        <v>0</v>
      </c>
      <c r="W35" s="45"/>
      <c r="X35" s="45">
        <v>0</v>
      </c>
      <c r="Y35" s="45"/>
      <c r="Z35" s="45">
        <v>0</v>
      </c>
      <c r="AA35" s="45"/>
      <c r="AB35" s="45">
        <v>0</v>
      </c>
      <c r="AC35" s="45"/>
      <c r="AD35" s="45">
        <v>0</v>
      </c>
      <c r="AE35" s="35" t="e">
        <f>#REF!-#REF!</f>
        <v>#REF!</v>
      </c>
      <c r="AF35" s="36"/>
      <c r="AG35" s="37"/>
      <c r="AH35" s="91"/>
      <c r="AI35" s="91"/>
    </row>
    <row r="36" spans="1:35" s="92" customFormat="1" ht="144" customHeight="1" x14ac:dyDescent="0.25">
      <c r="A36" s="40" t="s">
        <v>33</v>
      </c>
      <c r="B36" s="41">
        <f>H36+J36+L36+N36+P36+R36+T36+V36+X36+Z36+AB36+AD36</f>
        <v>370.20000000000005</v>
      </c>
      <c r="C36" s="41">
        <f>H36+J36+L36+N36+P36+R36+T36+V36+X36</f>
        <v>264.3</v>
      </c>
      <c r="D36" s="41">
        <f>E36</f>
        <v>130.5</v>
      </c>
      <c r="E36" s="41">
        <f>I36+K36+M36+O36+Q36+S36+U36+W36+Y36+AA36+AC36+AF36</f>
        <v>130.5</v>
      </c>
      <c r="F36" s="41">
        <f>E36/B36*100</f>
        <v>35.25121555915721</v>
      </c>
      <c r="G36" s="41">
        <f>E36/C36*100</f>
        <v>49.375709421112369</v>
      </c>
      <c r="H36" s="45">
        <v>0</v>
      </c>
      <c r="I36" s="45">
        <v>0</v>
      </c>
      <c r="J36" s="45">
        <v>47.2</v>
      </c>
      <c r="K36" s="45">
        <v>22.71</v>
      </c>
      <c r="L36" s="45">
        <v>17.100000000000001</v>
      </c>
      <c r="M36" s="45">
        <v>0</v>
      </c>
      <c r="N36" s="45">
        <v>59.8</v>
      </c>
      <c r="O36" s="45">
        <v>16.760000000000002</v>
      </c>
      <c r="P36" s="45">
        <v>24.7</v>
      </c>
      <c r="Q36" s="45">
        <v>10.71</v>
      </c>
      <c r="R36" s="45">
        <v>47.4</v>
      </c>
      <c r="S36" s="45">
        <v>72.36</v>
      </c>
      <c r="T36" s="45">
        <v>17.100000000000001</v>
      </c>
      <c r="U36" s="45">
        <v>7.96</v>
      </c>
      <c r="V36" s="45">
        <v>33.9</v>
      </c>
      <c r="W36" s="45">
        <v>0</v>
      </c>
      <c r="X36" s="45">
        <v>17.100000000000001</v>
      </c>
      <c r="Y36" s="45">
        <v>0</v>
      </c>
      <c r="Z36" s="45">
        <v>24.7</v>
      </c>
      <c r="AA36" s="45"/>
      <c r="AB36" s="45">
        <v>17.100000000000001</v>
      </c>
      <c r="AC36" s="45"/>
      <c r="AD36" s="45">
        <v>64.099999999999994</v>
      </c>
      <c r="AE36" s="35" t="e">
        <f>#REF!-#REF!</f>
        <v>#REF!</v>
      </c>
      <c r="AF36" s="36"/>
      <c r="AG36" s="55" t="s">
        <v>42</v>
      </c>
      <c r="AH36" s="91"/>
      <c r="AI36" s="91"/>
    </row>
    <row r="37" spans="1:35" s="92" customFormat="1" ht="26.25" customHeight="1" x14ac:dyDescent="0.3">
      <c r="A37" s="42" t="s">
        <v>35</v>
      </c>
      <c r="B37" s="41">
        <f>H37+J37+L37+N37+P37+R37+T37+V37+X37+Z37+AB37+AD37</f>
        <v>0</v>
      </c>
      <c r="C37" s="41"/>
      <c r="D37" s="41"/>
      <c r="E37" s="41"/>
      <c r="F37" s="41"/>
      <c r="G37" s="41"/>
      <c r="H37" s="45">
        <v>0</v>
      </c>
      <c r="I37" s="45"/>
      <c r="J37" s="45">
        <v>0</v>
      </c>
      <c r="K37" s="45"/>
      <c r="L37" s="45">
        <v>0</v>
      </c>
      <c r="M37" s="45"/>
      <c r="N37" s="45">
        <v>0</v>
      </c>
      <c r="O37" s="45"/>
      <c r="P37" s="45">
        <v>0</v>
      </c>
      <c r="Q37" s="45"/>
      <c r="R37" s="45">
        <v>0</v>
      </c>
      <c r="S37" s="45"/>
      <c r="T37" s="45">
        <v>0</v>
      </c>
      <c r="U37" s="45"/>
      <c r="V37" s="45">
        <v>0</v>
      </c>
      <c r="W37" s="45"/>
      <c r="X37" s="45">
        <v>0</v>
      </c>
      <c r="Y37" s="45"/>
      <c r="Z37" s="45">
        <v>0</v>
      </c>
      <c r="AA37" s="45"/>
      <c r="AB37" s="45">
        <v>0</v>
      </c>
      <c r="AC37" s="45"/>
      <c r="AD37" s="45">
        <v>0</v>
      </c>
      <c r="AE37" s="35"/>
      <c r="AF37" s="36"/>
      <c r="AG37" s="56"/>
      <c r="AH37" s="91"/>
      <c r="AI37" s="91"/>
    </row>
    <row r="38" spans="1:35" s="92" customFormat="1" ht="56.25" customHeight="1" x14ac:dyDescent="0.25">
      <c r="A38" s="57" t="s">
        <v>43</v>
      </c>
      <c r="B38" s="29"/>
      <c r="C38" s="29"/>
      <c r="D38" s="29"/>
      <c r="E38" s="29"/>
      <c r="F38" s="29"/>
      <c r="G38" s="29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35" t="e">
        <f>#REF!-#REF!</f>
        <v>#REF!</v>
      </c>
      <c r="AF38" s="36"/>
      <c r="AG38" s="37"/>
      <c r="AH38" s="91"/>
      <c r="AI38" s="91"/>
    </row>
    <row r="39" spans="1:35" s="92" customFormat="1" ht="21" customHeight="1" x14ac:dyDescent="0.3">
      <c r="A39" s="44" t="s">
        <v>30</v>
      </c>
      <c r="B39" s="29">
        <f>B42+B40+B41+B43</f>
        <v>8.3000000000000007</v>
      </c>
      <c r="C39" s="29">
        <f t="shared" ref="C39:E39" si="18">C42+C40+C41+C43</f>
        <v>8.3000000000000007</v>
      </c>
      <c r="D39" s="29">
        <f t="shared" si="18"/>
        <v>8.3000000000000007</v>
      </c>
      <c r="E39" s="29">
        <f t="shared" si="18"/>
        <v>8.3000000000000007</v>
      </c>
      <c r="F39" s="29">
        <f>E39/B39*100</f>
        <v>100</v>
      </c>
      <c r="G39" s="29">
        <f>E39/B39*100</f>
        <v>100</v>
      </c>
      <c r="H39" s="29">
        <f t="shared" ref="H39:AF39" si="19">H42+H40+H41+H43</f>
        <v>0</v>
      </c>
      <c r="I39" s="29">
        <f t="shared" si="19"/>
        <v>0</v>
      </c>
      <c r="J39" s="29">
        <f t="shared" si="19"/>
        <v>0</v>
      </c>
      <c r="K39" s="29">
        <f t="shared" si="19"/>
        <v>0</v>
      </c>
      <c r="L39" s="29">
        <f t="shared" si="19"/>
        <v>0</v>
      </c>
      <c r="M39" s="29">
        <f t="shared" si="19"/>
        <v>0</v>
      </c>
      <c r="N39" s="29">
        <f t="shared" si="19"/>
        <v>0</v>
      </c>
      <c r="O39" s="29">
        <f t="shared" si="19"/>
        <v>0</v>
      </c>
      <c r="P39" s="29">
        <f t="shared" si="19"/>
        <v>8.3000000000000007</v>
      </c>
      <c r="Q39" s="29">
        <f t="shared" si="19"/>
        <v>8.3000000000000007</v>
      </c>
      <c r="R39" s="29">
        <f t="shared" si="19"/>
        <v>0</v>
      </c>
      <c r="S39" s="29">
        <f t="shared" si="19"/>
        <v>0</v>
      </c>
      <c r="T39" s="29">
        <f t="shared" si="19"/>
        <v>0</v>
      </c>
      <c r="U39" s="29">
        <f t="shared" si="19"/>
        <v>0</v>
      </c>
      <c r="V39" s="29">
        <f t="shared" si="19"/>
        <v>0</v>
      </c>
      <c r="W39" s="29">
        <f t="shared" si="19"/>
        <v>0</v>
      </c>
      <c r="X39" s="29">
        <f t="shared" si="19"/>
        <v>0</v>
      </c>
      <c r="Y39" s="29">
        <f t="shared" si="19"/>
        <v>0</v>
      </c>
      <c r="Z39" s="29">
        <f t="shared" si="19"/>
        <v>0</v>
      </c>
      <c r="AA39" s="29">
        <f t="shared" si="19"/>
        <v>0</v>
      </c>
      <c r="AB39" s="29">
        <f t="shared" si="19"/>
        <v>0</v>
      </c>
      <c r="AC39" s="29">
        <f t="shared" si="19"/>
        <v>0</v>
      </c>
      <c r="AD39" s="29">
        <f t="shared" si="19"/>
        <v>0</v>
      </c>
      <c r="AE39" s="29" t="e">
        <f t="shared" si="19"/>
        <v>#REF!</v>
      </c>
      <c r="AF39" s="29">
        <f t="shared" si="19"/>
        <v>0</v>
      </c>
      <c r="AG39" s="37"/>
      <c r="AH39" s="91"/>
      <c r="AI39" s="91"/>
    </row>
    <row r="40" spans="1:35" s="92" customFormat="1" ht="21" customHeight="1" x14ac:dyDescent="0.3">
      <c r="A40" s="42" t="s">
        <v>31</v>
      </c>
      <c r="B40" s="41">
        <f>H40+J40+L40+N40+P40+R40+T40+V40+X40+Z40+AB40+AD40</f>
        <v>0</v>
      </c>
      <c r="C40" s="41"/>
      <c r="D40" s="41"/>
      <c r="E40" s="41"/>
      <c r="F40" s="41"/>
      <c r="G40" s="41"/>
      <c r="H40" s="41">
        <v>0</v>
      </c>
      <c r="I40" s="41"/>
      <c r="J40" s="41">
        <v>0</v>
      </c>
      <c r="K40" s="41"/>
      <c r="L40" s="41">
        <v>0</v>
      </c>
      <c r="M40" s="41"/>
      <c r="N40" s="41">
        <v>0</v>
      </c>
      <c r="O40" s="41"/>
      <c r="P40" s="41">
        <v>0</v>
      </c>
      <c r="Q40" s="41"/>
      <c r="R40" s="41">
        <v>0</v>
      </c>
      <c r="S40" s="41"/>
      <c r="T40" s="41">
        <v>0</v>
      </c>
      <c r="U40" s="41"/>
      <c r="V40" s="41">
        <v>0</v>
      </c>
      <c r="W40" s="41"/>
      <c r="X40" s="41">
        <v>0</v>
      </c>
      <c r="Y40" s="41"/>
      <c r="Z40" s="41">
        <v>0</v>
      </c>
      <c r="AA40" s="41"/>
      <c r="AB40" s="41">
        <v>0</v>
      </c>
      <c r="AC40" s="41"/>
      <c r="AD40" s="41">
        <v>0</v>
      </c>
      <c r="AE40" s="35"/>
      <c r="AF40" s="36"/>
      <c r="AG40" s="58" t="s">
        <v>44</v>
      </c>
      <c r="AH40" s="91"/>
      <c r="AI40" s="91"/>
    </row>
    <row r="41" spans="1:35" s="92" customFormat="1" ht="37.5" customHeight="1" x14ac:dyDescent="0.3">
      <c r="A41" s="42" t="s">
        <v>32</v>
      </c>
      <c r="B41" s="41">
        <f t="shared" ref="B41" si="20">H41+J41+L41+N41+P41+R41+T41+V41+X41+Z41+AB41+AD41</f>
        <v>0</v>
      </c>
      <c r="C41" s="41"/>
      <c r="D41" s="41"/>
      <c r="E41" s="41"/>
      <c r="F41" s="41"/>
      <c r="G41" s="41"/>
      <c r="H41" s="41">
        <v>0</v>
      </c>
      <c r="I41" s="41"/>
      <c r="J41" s="41">
        <v>0</v>
      </c>
      <c r="K41" s="41"/>
      <c r="L41" s="41">
        <v>0</v>
      </c>
      <c r="M41" s="41"/>
      <c r="N41" s="41">
        <v>0</v>
      </c>
      <c r="O41" s="41"/>
      <c r="P41" s="41">
        <v>0</v>
      </c>
      <c r="Q41" s="41"/>
      <c r="R41" s="41">
        <v>0</v>
      </c>
      <c r="S41" s="41"/>
      <c r="T41" s="41">
        <v>0</v>
      </c>
      <c r="U41" s="41"/>
      <c r="V41" s="41">
        <v>0</v>
      </c>
      <c r="W41" s="41"/>
      <c r="X41" s="41">
        <v>0</v>
      </c>
      <c r="Y41" s="41"/>
      <c r="Z41" s="41">
        <v>0</v>
      </c>
      <c r="AA41" s="41"/>
      <c r="AB41" s="41">
        <v>0</v>
      </c>
      <c r="AC41" s="41"/>
      <c r="AD41" s="41">
        <v>0</v>
      </c>
      <c r="AE41" s="35"/>
      <c r="AF41" s="36"/>
      <c r="AG41" s="59"/>
      <c r="AH41" s="91"/>
      <c r="AI41" s="91"/>
    </row>
    <row r="42" spans="1:35" s="92" customFormat="1" ht="22.5" customHeight="1" x14ac:dyDescent="0.3">
      <c r="A42" s="42" t="s">
        <v>33</v>
      </c>
      <c r="B42" s="41">
        <f>H42+J42+L42+N42+P42+R42+T42+V42+X42+Z42+AB42+AD42</f>
        <v>8.3000000000000007</v>
      </c>
      <c r="C42" s="41">
        <f>H42+J42+L42+N42+P42+R42+T42+V42+X42</f>
        <v>8.3000000000000007</v>
      </c>
      <c r="D42" s="41">
        <f>E42</f>
        <v>8.3000000000000007</v>
      </c>
      <c r="E42" s="41">
        <f>I42+K42+M42+O42+Q42+S42+U42+W42+Y42+AA42+AC42+AF42</f>
        <v>8.3000000000000007</v>
      </c>
      <c r="F42" s="41">
        <f>E42/B42*100</f>
        <v>100</v>
      </c>
      <c r="G42" s="41">
        <f>E42/C42*100</f>
        <v>100</v>
      </c>
      <c r="H42" s="45">
        <v>0</v>
      </c>
      <c r="I42" s="45"/>
      <c r="J42" s="45">
        <v>0</v>
      </c>
      <c r="K42" s="45"/>
      <c r="L42" s="45">
        <v>0</v>
      </c>
      <c r="M42" s="45"/>
      <c r="N42" s="45">
        <v>0</v>
      </c>
      <c r="O42" s="45"/>
      <c r="P42" s="45">
        <v>8.3000000000000007</v>
      </c>
      <c r="Q42" s="45">
        <v>8.3000000000000007</v>
      </c>
      <c r="R42" s="45">
        <v>0</v>
      </c>
      <c r="S42" s="45"/>
      <c r="T42" s="45">
        <v>0</v>
      </c>
      <c r="U42" s="45"/>
      <c r="V42" s="45">
        <v>0</v>
      </c>
      <c r="W42" s="45"/>
      <c r="X42" s="45">
        <v>0</v>
      </c>
      <c r="Y42" s="45"/>
      <c r="Z42" s="45">
        <v>0</v>
      </c>
      <c r="AA42" s="45"/>
      <c r="AB42" s="45">
        <v>0</v>
      </c>
      <c r="AC42" s="45"/>
      <c r="AD42" s="45">
        <v>0</v>
      </c>
      <c r="AE42" s="35" t="e">
        <f>#REF!-#REF!</f>
        <v>#REF!</v>
      </c>
      <c r="AF42" s="36"/>
      <c r="AG42" s="59"/>
      <c r="AH42" s="91"/>
      <c r="AI42" s="91"/>
    </row>
    <row r="43" spans="1:35" s="92" customFormat="1" ht="22.5" customHeight="1" x14ac:dyDescent="0.3">
      <c r="A43" s="42" t="s">
        <v>35</v>
      </c>
      <c r="B43" s="41">
        <f>H43+J43+L43+N43+P43+R43+T43+V43+X43+Z43+AB43+AD43</f>
        <v>0</v>
      </c>
      <c r="C43" s="41"/>
      <c r="D43" s="41"/>
      <c r="E43" s="41"/>
      <c r="F43" s="41"/>
      <c r="G43" s="41"/>
      <c r="H43" s="45">
        <v>0</v>
      </c>
      <c r="I43" s="45"/>
      <c r="J43" s="45">
        <v>0</v>
      </c>
      <c r="K43" s="45"/>
      <c r="L43" s="45">
        <v>0</v>
      </c>
      <c r="M43" s="45"/>
      <c r="N43" s="45">
        <v>0</v>
      </c>
      <c r="O43" s="45"/>
      <c r="P43" s="45">
        <v>0</v>
      </c>
      <c r="Q43" s="45"/>
      <c r="R43" s="45">
        <v>0</v>
      </c>
      <c r="S43" s="45"/>
      <c r="T43" s="45">
        <v>0</v>
      </c>
      <c r="U43" s="45"/>
      <c r="V43" s="45">
        <v>0</v>
      </c>
      <c r="W43" s="45"/>
      <c r="X43" s="45">
        <v>0</v>
      </c>
      <c r="Y43" s="45"/>
      <c r="Z43" s="45">
        <v>0</v>
      </c>
      <c r="AA43" s="45"/>
      <c r="AB43" s="45">
        <v>0</v>
      </c>
      <c r="AC43" s="45"/>
      <c r="AD43" s="45">
        <v>0</v>
      </c>
      <c r="AE43" s="35"/>
      <c r="AF43" s="36"/>
      <c r="AG43" s="60"/>
      <c r="AH43" s="91"/>
      <c r="AI43" s="91"/>
    </row>
    <row r="44" spans="1:35" s="92" customFormat="1" ht="37.5" customHeight="1" x14ac:dyDescent="0.3">
      <c r="A44" s="44" t="s">
        <v>45</v>
      </c>
      <c r="B44" s="29"/>
      <c r="C44" s="29"/>
      <c r="D44" s="29"/>
      <c r="E44" s="29"/>
      <c r="F44" s="29"/>
      <c r="G44" s="29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35" t="e">
        <f>#REF!-#REF!</f>
        <v>#REF!</v>
      </c>
      <c r="AF44" s="36"/>
      <c r="AG44" s="37"/>
      <c r="AH44" s="91"/>
      <c r="AI44" s="91"/>
    </row>
    <row r="45" spans="1:35" s="92" customFormat="1" ht="31.5" customHeight="1" x14ac:dyDescent="0.3">
      <c r="A45" s="44" t="s">
        <v>30</v>
      </c>
      <c r="B45" s="29">
        <f>B46+B47+B48+B50</f>
        <v>7164.51</v>
      </c>
      <c r="C45" s="29">
        <f t="shared" ref="C45:E45" si="21">C46+C47+C48+C50</f>
        <v>7108.1500000000005</v>
      </c>
      <c r="D45" s="29">
        <f t="shared" si="21"/>
        <v>6807.96</v>
      </c>
      <c r="E45" s="29">
        <f t="shared" si="21"/>
        <v>6807.96</v>
      </c>
      <c r="F45" s="29">
        <f>E45/B45*100</f>
        <v>95.02338610735417</v>
      </c>
      <c r="G45" s="29">
        <f>E45/C45/100</f>
        <v>9.5776819566272507E-3</v>
      </c>
      <c r="H45" s="29">
        <f t="shared" ref="H45:AF45" si="22">H46+H47+H48+H50</f>
        <v>0</v>
      </c>
      <c r="I45" s="29">
        <f t="shared" si="22"/>
        <v>0</v>
      </c>
      <c r="J45" s="29">
        <f t="shared" si="22"/>
        <v>0</v>
      </c>
      <c r="K45" s="29">
        <f t="shared" si="22"/>
        <v>0</v>
      </c>
      <c r="L45" s="29">
        <f t="shared" si="22"/>
        <v>840.93</v>
      </c>
      <c r="M45" s="29">
        <f t="shared" si="22"/>
        <v>210</v>
      </c>
      <c r="N45" s="29">
        <f t="shared" si="22"/>
        <v>644.52</v>
      </c>
      <c r="O45" s="29">
        <f t="shared" si="22"/>
        <v>1275.45</v>
      </c>
      <c r="P45" s="29">
        <f t="shared" si="22"/>
        <v>2029.3899999999999</v>
      </c>
      <c r="Q45" s="29">
        <f t="shared" si="22"/>
        <v>2029.3899999999999</v>
      </c>
      <c r="R45" s="29">
        <f t="shared" si="22"/>
        <v>0</v>
      </c>
      <c r="S45" s="29">
        <f t="shared" si="22"/>
        <v>0</v>
      </c>
      <c r="T45" s="29">
        <f t="shared" si="22"/>
        <v>1113.92</v>
      </c>
      <c r="U45" s="29">
        <f t="shared" si="22"/>
        <v>1113.92</v>
      </c>
      <c r="V45" s="29">
        <f>V46+V47+V48</f>
        <v>400.29</v>
      </c>
      <c r="W45" s="29">
        <f t="shared" si="22"/>
        <v>400.29</v>
      </c>
      <c r="X45" s="29">
        <f t="shared" si="22"/>
        <v>2079.1000000000004</v>
      </c>
      <c r="Y45" s="29">
        <f t="shared" si="22"/>
        <v>1778.91</v>
      </c>
      <c r="Z45" s="29">
        <f t="shared" si="22"/>
        <v>0</v>
      </c>
      <c r="AA45" s="29">
        <f t="shared" si="22"/>
        <v>0</v>
      </c>
      <c r="AB45" s="29">
        <f t="shared" si="22"/>
        <v>56.36</v>
      </c>
      <c r="AC45" s="29">
        <f t="shared" si="22"/>
        <v>0</v>
      </c>
      <c r="AD45" s="29">
        <f t="shared" si="22"/>
        <v>0</v>
      </c>
      <c r="AE45" s="29" t="e">
        <f t="shared" si="22"/>
        <v>#REF!</v>
      </c>
      <c r="AF45" s="29">
        <f t="shared" si="22"/>
        <v>0</v>
      </c>
      <c r="AG45" s="37"/>
      <c r="AH45" s="91"/>
      <c r="AI45" s="91"/>
    </row>
    <row r="46" spans="1:35" s="92" customFormat="1" ht="20.25" customHeight="1" x14ac:dyDescent="0.3">
      <c r="A46" s="42" t="s">
        <v>31</v>
      </c>
      <c r="B46" s="41">
        <f>SUM(H46:AD46)</f>
        <v>0</v>
      </c>
      <c r="C46" s="41"/>
      <c r="D46" s="41"/>
      <c r="E46" s="41"/>
      <c r="F46" s="41"/>
      <c r="G46" s="41"/>
      <c r="H46" s="45">
        <v>0</v>
      </c>
      <c r="I46" s="45"/>
      <c r="J46" s="45">
        <v>0</v>
      </c>
      <c r="K46" s="45"/>
      <c r="L46" s="45">
        <v>0</v>
      </c>
      <c r="M46" s="45"/>
      <c r="N46" s="45">
        <v>0</v>
      </c>
      <c r="O46" s="45"/>
      <c r="P46" s="45">
        <v>0</v>
      </c>
      <c r="Q46" s="45"/>
      <c r="R46" s="45">
        <v>0</v>
      </c>
      <c r="S46" s="45"/>
      <c r="T46" s="45">
        <v>0</v>
      </c>
      <c r="U46" s="45"/>
      <c r="V46" s="45">
        <v>0</v>
      </c>
      <c r="W46" s="45"/>
      <c r="X46" s="45">
        <v>0</v>
      </c>
      <c r="Y46" s="45"/>
      <c r="Z46" s="45">
        <v>0</v>
      </c>
      <c r="AA46" s="45"/>
      <c r="AB46" s="45">
        <v>0</v>
      </c>
      <c r="AC46" s="45"/>
      <c r="AD46" s="45">
        <v>0</v>
      </c>
      <c r="AE46" s="35" t="e">
        <f>#REF!-#REF!</f>
        <v>#REF!</v>
      </c>
      <c r="AF46" s="36"/>
      <c r="AG46" s="37"/>
      <c r="AH46" s="91"/>
      <c r="AI46" s="91"/>
    </row>
    <row r="47" spans="1:35" s="92" customFormat="1" ht="409.5" customHeight="1" x14ac:dyDescent="0.25">
      <c r="A47" s="40" t="s">
        <v>32</v>
      </c>
      <c r="B47" s="41">
        <f>H47+J47+L47+N47+P47+R47+T47+V47+X47+Z47+AB47+AD47</f>
        <v>4531.4000000000005</v>
      </c>
      <c r="C47" s="41">
        <f>H47+J47+L47+N47+P47+R47+T47+V47+X47</f>
        <v>4477.8500000000004</v>
      </c>
      <c r="D47" s="41">
        <f>E47</f>
        <v>4477.68</v>
      </c>
      <c r="E47" s="41">
        <f>I47+K47+M47+O47+Q47+S47+U47+W47+Y47+AA47+AC47+AF47</f>
        <v>4477.68</v>
      </c>
      <c r="F47" s="41">
        <f>E47/B47*100</f>
        <v>98.814494416736537</v>
      </c>
      <c r="G47" s="41">
        <f>E47/C47*100</f>
        <v>99.996203535178708</v>
      </c>
      <c r="H47" s="45">
        <v>0</v>
      </c>
      <c r="I47" s="45">
        <v>0</v>
      </c>
      <c r="J47" s="45">
        <v>0</v>
      </c>
      <c r="K47" s="45">
        <v>0</v>
      </c>
      <c r="L47" s="45">
        <v>798.88</v>
      </c>
      <c r="M47" s="45">
        <v>199.5</v>
      </c>
      <c r="N47" s="45">
        <v>612.29999999999995</v>
      </c>
      <c r="O47" s="45">
        <f>1211.5+0.18</f>
        <v>1211.68</v>
      </c>
      <c r="P47" s="45">
        <v>1566.54</v>
      </c>
      <c r="Q47" s="45">
        <v>1566.54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1500.13</v>
      </c>
      <c r="Y47" s="45">
        <v>1499.96</v>
      </c>
      <c r="Z47" s="45">
        <v>0</v>
      </c>
      <c r="AA47" s="45"/>
      <c r="AB47" s="45">
        <v>53.55</v>
      </c>
      <c r="AC47" s="45"/>
      <c r="AD47" s="45">
        <v>0</v>
      </c>
      <c r="AE47" s="35"/>
      <c r="AF47" s="36"/>
      <c r="AG47" s="61" t="s">
        <v>46</v>
      </c>
      <c r="AH47" s="91"/>
      <c r="AI47" s="91"/>
    </row>
    <row r="48" spans="1:35" s="92" customFormat="1" ht="27" customHeight="1" x14ac:dyDescent="0.65">
      <c r="A48" s="42" t="s">
        <v>33</v>
      </c>
      <c r="B48" s="41">
        <f>H48+J48+L48+N48+P48+R48+T48+V48+X48+Z48+AB48+AD48</f>
        <v>2633.11</v>
      </c>
      <c r="C48" s="41">
        <f>H48+J48+L48+N48+P48+R48+T48+V48+X48</f>
        <v>2630.3</v>
      </c>
      <c r="D48" s="41">
        <f>E48</f>
        <v>2330.2799999999997</v>
      </c>
      <c r="E48" s="41">
        <f>I48+K48+M48+O48+Q48+S48+U48+W48+Y48+AA48+AC48+AF48</f>
        <v>2330.2799999999997</v>
      </c>
      <c r="F48" s="41">
        <f>E48/B48*100</f>
        <v>88.499151193835417</v>
      </c>
      <c r="G48" s="41">
        <f>E48/C48*100</f>
        <v>88.593696536516731</v>
      </c>
      <c r="H48" s="45">
        <v>0</v>
      </c>
      <c r="I48" s="45">
        <v>0</v>
      </c>
      <c r="J48" s="45">
        <v>0</v>
      </c>
      <c r="K48" s="45">
        <v>0</v>
      </c>
      <c r="L48" s="45">
        <v>42.05</v>
      </c>
      <c r="M48" s="45">
        <v>10.5</v>
      </c>
      <c r="N48" s="45">
        <v>32.22</v>
      </c>
      <c r="O48" s="45">
        <v>63.77</v>
      </c>
      <c r="P48" s="45">
        <f>312.85+150</f>
        <v>462.85</v>
      </c>
      <c r="Q48" s="45">
        <v>462.85</v>
      </c>
      <c r="R48" s="45">
        <v>0</v>
      </c>
      <c r="S48" s="45">
        <v>0</v>
      </c>
      <c r="T48" s="45">
        <v>1113.92</v>
      </c>
      <c r="U48" s="45">
        <v>1113.92</v>
      </c>
      <c r="V48" s="45">
        <f>0.38+399.91</f>
        <v>400.29</v>
      </c>
      <c r="W48" s="45">
        <v>400.29</v>
      </c>
      <c r="X48" s="45">
        <v>578.97</v>
      </c>
      <c r="Y48" s="45">
        <v>278.95</v>
      </c>
      <c r="Z48" s="45">
        <v>0</v>
      </c>
      <c r="AA48" s="45"/>
      <c r="AB48" s="45">
        <v>2.81</v>
      </c>
      <c r="AC48" s="45"/>
      <c r="AD48" s="45">
        <v>0</v>
      </c>
      <c r="AE48" s="35" t="e">
        <f>#REF!-#REF!</f>
        <v>#REF!</v>
      </c>
      <c r="AF48" s="36"/>
      <c r="AG48" s="62"/>
      <c r="AH48" s="91"/>
      <c r="AI48" s="91"/>
    </row>
    <row r="49" spans="1:35" s="92" customFormat="1" ht="43.5" customHeight="1" x14ac:dyDescent="0.65">
      <c r="A49" s="42" t="s">
        <v>34</v>
      </c>
      <c r="B49" s="41">
        <f>H49+J49+L49+N49+P49+R49+T49+V49+X49+Z49+AB49+AD49</f>
        <v>238.87</v>
      </c>
      <c r="C49" s="41">
        <f>H49+J49+L49+N49+P49+R49+T49+V49+X49</f>
        <v>236.07</v>
      </c>
      <c r="D49" s="41">
        <f>E49</f>
        <v>236.05</v>
      </c>
      <c r="E49" s="41">
        <f>I49+K49+M49+O49+Q49+S49+U49+W49+Y49+AA49+AC49+AF49</f>
        <v>236.05</v>
      </c>
      <c r="F49" s="41">
        <f>E49/B49*100</f>
        <v>98.819441537237822</v>
      </c>
      <c r="G49" s="41">
        <f>E49/C49*100</f>
        <v>99.991527936628984</v>
      </c>
      <c r="H49" s="45">
        <v>0</v>
      </c>
      <c r="I49" s="45">
        <v>0</v>
      </c>
      <c r="J49" s="45">
        <v>0</v>
      </c>
      <c r="K49" s="45">
        <v>0</v>
      </c>
      <c r="L49" s="45">
        <v>42.05</v>
      </c>
      <c r="M49" s="45">
        <v>10.5</v>
      </c>
      <c r="N49" s="45">
        <v>32.22</v>
      </c>
      <c r="O49" s="45">
        <v>63.77</v>
      </c>
      <c r="P49" s="45">
        <v>82.45</v>
      </c>
      <c r="Q49" s="45">
        <v>82.45</v>
      </c>
      <c r="R49" s="45">
        <v>0</v>
      </c>
      <c r="S49" s="45">
        <v>0</v>
      </c>
      <c r="T49" s="45">
        <v>0</v>
      </c>
      <c r="U49" s="45"/>
      <c r="V49" s="45">
        <v>0.38</v>
      </c>
      <c r="W49" s="45">
        <v>0.38</v>
      </c>
      <c r="X49" s="45">
        <f>11.87+67.1</f>
        <v>78.97</v>
      </c>
      <c r="Y49" s="45">
        <v>78.95</v>
      </c>
      <c r="Z49" s="45">
        <v>0</v>
      </c>
      <c r="AA49" s="45"/>
      <c r="AB49" s="45">
        <v>2.8</v>
      </c>
      <c r="AC49" s="45"/>
      <c r="AD49" s="45">
        <v>0</v>
      </c>
      <c r="AE49" s="35"/>
      <c r="AF49" s="36"/>
      <c r="AG49" s="62"/>
      <c r="AH49" s="91"/>
      <c r="AI49" s="91"/>
    </row>
    <row r="50" spans="1:35" s="92" customFormat="1" ht="24" customHeight="1" x14ac:dyDescent="0.3">
      <c r="A50" s="42" t="s">
        <v>35</v>
      </c>
      <c r="B50" s="41">
        <f t="shared" ref="B50" si="23">H50+J50+L50+N50+P50+R50+T50+V50+X50+Z50+AB50+AD50</f>
        <v>0</v>
      </c>
      <c r="C50" s="41"/>
      <c r="D50" s="41"/>
      <c r="E50" s="41"/>
      <c r="F50" s="41"/>
      <c r="G50" s="41"/>
      <c r="H50" s="45">
        <v>0</v>
      </c>
      <c r="I50" s="45"/>
      <c r="J50" s="45">
        <v>0</v>
      </c>
      <c r="K50" s="45"/>
      <c r="L50" s="45">
        <v>0</v>
      </c>
      <c r="M50" s="45"/>
      <c r="N50" s="45">
        <v>0</v>
      </c>
      <c r="O50" s="45"/>
      <c r="P50" s="45">
        <v>0</v>
      </c>
      <c r="Q50" s="45"/>
      <c r="R50" s="45">
        <v>0</v>
      </c>
      <c r="S50" s="45">
        <v>0</v>
      </c>
      <c r="T50" s="45">
        <v>0</v>
      </c>
      <c r="U50" s="45"/>
      <c r="V50" s="45">
        <v>0</v>
      </c>
      <c r="W50" s="45"/>
      <c r="X50" s="45">
        <v>0</v>
      </c>
      <c r="Y50" s="45"/>
      <c r="Z50" s="45">
        <v>0</v>
      </c>
      <c r="AA50" s="45"/>
      <c r="AB50" s="45">
        <v>0</v>
      </c>
      <c r="AC50" s="45"/>
      <c r="AD50" s="45">
        <v>0</v>
      </c>
      <c r="AE50" s="35"/>
      <c r="AF50" s="36"/>
      <c r="AG50" s="37"/>
      <c r="AH50" s="91"/>
      <c r="AI50" s="91"/>
    </row>
    <row r="51" spans="1:35" s="92" customFormat="1" ht="63.75" customHeight="1" x14ac:dyDescent="0.25">
      <c r="A51" s="39" t="s">
        <v>47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35"/>
      <c r="AF51" s="36"/>
      <c r="AG51" s="37"/>
      <c r="AH51" s="91"/>
      <c r="AI51" s="91"/>
    </row>
    <row r="52" spans="1:35" s="92" customFormat="1" ht="46.5" customHeight="1" x14ac:dyDescent="0.3">
      <c r="A52" s="42" t="s">
        <v>48</v>
      </c>
      <c r="B52" s="41"/>
      <c r="C52" s="41"/>
      <c r="D52" s="41"/>
      <c r="E52" s="41"/>
      <c r="F52" s="41"/>
      <c r="G52" s="41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35"/>
      <c r="AF52" s="36"/>
      <c r="AG52" s="37"/>
      <c r="AH52" s="91"/>
      <c r="AI52" s="91"/>
    </row>
    <row r="53" spans="1:35" s="92" customFormat="1" ht="26.25" customHeight="1" x14ac:dyDescent="0.3">
      <c r="A53" s="44" t="s">
        <v>30</v>
      </c>
      <c r="B53" s="29">
        <f>B55+B56+B54+B57</f>
        <v>70588.740000000005</v>
      </c>
      <c r="C53" s="29">
        <f t="shared" ref="C53:E53" si="24">C55+C56+C54+C57</f>
        <v>51876.23</v>
      </c>
      <c r="D53" s="29">
        <f t="shared" si="24"/>
        <v>37463.410000000003</v>
      </c>
      <c r="E53" s="29">
        <f t="shared" si="24"/>
        <v>37463.410000000003</v>
      </c>
      <c r="F53" s="29">
        <f>E53/B53*100</f>
        <v>53.072784696256093</v>
      </c>
      <c r="G53" s="29">
        <f>E53/C53*100</f>
        <v>72.216909362920163</v>
      </c>
      <c r="H53" s="29">
        <f>H55+H56</f>
        <v>3927.24</v>
      </c>
      <c r="I53" s="29">
        <f t="shared" ref="I53:AF53" si="25">I55+I56</f>
        <v>2974.9</v>
      </c>
      <c r="J53" s="29">
        <f t="shared" si="25"/>
        <v>5848.06</v>
      </c>
      <c r="K53" s="29">
        <f t="shared" si="25"/>
        <v>4052.06</v>
      </c>
      <c r="L53" s="29">
        <f t="shared" si="25"/>
        <v>5508.19</v>
      </c>
      <c r="M53" s="29">
        <f t="shared" si="25"/>
        <v>3750.05</v>
      </c>
      <c r="N53" s="29">
        <f t="shared" si="25"/>
        <v>6072.08</v>
      </c>
      <c r="O53" s="29">
        <f t="shared" si="25"/>
        <v>3900.65</v>
      </c>
      <c r="P53" s="29">
        <f t="shared" si="25"/>
        <v>6174.9</v>
      </c>
      <c r="Q53" s="29">
        <f t="shared" si="25"/>
        <v>4106.8599999999997</v>
      </c>
      <c r="R53" s="29">
        <f t="shared" si="25"/>
        <v>5794.87</v>
      </c>
      <c r="S53" s="29">
        <f t="shared" si="25"/>
        <v>6365.18</v>
      </c>
      <c r="T53" s="29">
        <f t="shared" si="25"/>
        <v>5762.6</v>
      </c>
      <c r="U53" s="29">
        <f t="shared" si="25"/>
        <v>6227.85</v>
      </c>
      <c r="V53" s="29">
        <f t="shared" si="25"/>
        <v>7063.83</v>
      </c>
      <c r="W53" s="29">
        <f t="shared" si="25"/>
        <v>3244.24</v>
      </c>
      <c r="X53" s="29">
        <f t="shared" si="25"/>
        <v>5724.46</v>
      </c>
      <c r="Y53" s="29">
        <f t="shared" si="25"/>
        <v>2841.62</v>
      </c>
      <c r="Z53" s="29">
        <f t="shared" si="25"/>
        <v>5533.2</v>
      </c>
      <c r="AA53" s="29">
        <f t="shared" si="25"/>
        <v>0</v>
      </c>
      <c r="AB53" s="29">
        <f t="shared" si="25"/>
        <v>5916.67</v>
      </c>
      <c r="AC53" s="29">
        <f t="shared" si="25"/>
        <v>0</v>
      </c>
      <c r="AD53" s="29">
        <f t="shared" si="25"/>
        <v>7262.64</v>
      </c>
      <c r="AE53" s="29">
        <f t="shared" si="25"/>
        <v>0</v>
      </c>
      <c r="AF53" s="29">
        <f t="shared" si="25"/>
        <v>0</v>
      </c>
      <c r="AG53" s="58" t="s">
        <v>49</v>
      </c>
      <c r="AH53" s="91"/>
      <c r="AI53" s="91"/>
    </row>
    <row r="54" spans="1:35" s="92" customFormat="1" ht="26.25" customHeight="1" x14ac:dyDescent="0.3">
      <c r="A54" s="42" t="s">
        <v>31</v>
      </c>
      <c r="B54" s="41">
        <f>SUM(H54:AD54)</f>
        <v>0</v>
      </c>
      <c r="C54" s="41"/>
      <c r="D54" s="41"/>
      <c r="E54" s="41"/>
      <c r="F54" s="41"/>
      <c r="G54" s="41"/>
      <c r="H54" s="41">
        <v>0</v>
      </c>
      <c r="I54" s="41"/>
      <c r="J54" s="41">
        <v>0</v>
      </c>
      <c r="K54" s="41"/>
      <c r="L54" s="41">
        <v>0</v>
      </c>
      <c r="M54" s="41"/>
      <c r="N54" s="41">
        <v>0</v>
      </c>
      <c r="O54" s="41"/>
      <c r="P54" s="41">
        <v>0</v>
      </c>
      <c r="Q54" s="41"/>
      <c r="R54" s="41">
        <v>0</v>
      </c>
      <c r="S54" s="41"/>
      <c r="T54" s="41">
        <v>0</v>
      </c>
      <c r="U54" s="41"/>
      <c r="V54" s="41">
        <v>0</v>
      </c>
      <c r="W54" s="41"/>
      <c r="X54" s="41">
        <v>0</v>
      </c>
      <c r="Y54" s="41"/>
      <c r="Z54" s="41">
        <v>0</v>
      </c>
      <c r="AA54" s="41"/>
      <c r="AB54" s="41">
        <v>0</v>
      </c>
      <c r="AC54" s="41"/>
      <c r="AD54" s="41">
        <v>0</v>
      </c>
      <c r="AE54" s="41">
        <v>0</v>
      </c>
      <c r="AF54" s="36"/>
      <c r="AG54" s="59"/>
      <c r="AH54" s="91"/>
      <c r="AI54" s="91"/>
    </row>
    <row r="55" spans="1:35" s="92" customFormat="1" ht="39" customHeight="1" x14ac:dyDescent="0.3">
      <c r="A55" s="42" t="s">
        <v>32</v>
      </c>
      <c r="B55" s="41">
        <f t="shared" ref="B55:B57" si="26">SUM(H55:AD55)</f>
        <v>0</v>
      </c>
      <c r="C55" s="41"/>
      <c r="D55" s="41"/>
      <c r="E55" s="41"/>
      <c r="F55" s="41"/>
      <c r="G55" s="41"/>
      <c r="H55" s="41">
        <v>0</v>
      </c>
      <c r="I55" s="41"/>
      <c r="J55" s="41">
        <v>0</v>
      </c>
      <c r="K55" s="41"/>
      <c r="L55" s="41">
        <v>0</v>
      </c>
      <c r="M55" s="41"/>
      <c r="N55" s="41">
        <v>0</v>
      </c>
      <c r="O55" s="41"/>
      <c r="P55" s="41">
        <v>0</v>
      </c>
      <c r="Q55" s="41"/>
      <c r="R55" s="41">
        <v>0</v>
      </c>
      <c r="S55" s="41"/>
      <c r="T55" s="41">
        <v>0</v>
      </c>
      <c r="U55" s="41"/>
      <c r="V55" s="41">
        <v>0</v>
      </c>
      <c r="W55" s="41"/>
      <c r="X55" s="41">
        <v>0</v>
      </c>
      <c r="Y55" s="41"/>
      <c r="Z55" s="41">
        <v>0</v>
      </c>
      <c r="AA55" s="41"/>
      <c r="AB55" s="41">
        <v>0</v>
      </c>
      <c r="AC55" s="41"/>
      <c r="AD55" s="41">
        <v>0</v>
      </c>
      <c r="AE55" s="35"/>
      <c r="AF55" s="36"/>
      <c r="AG55" s="59"/>
      <c r="AH55" s="91"/>
      <c r="AI55" s="91"/>
    </row>
    <row r="56" spans="1:35" s="92" customFormat="1" ht="26.25" customHeight="1" x14ac:dyDescent="0.3">
      <c r="A56" s="42" t="s">
        <v>33</v>
      </c>
      <c r="B56" s="41">
        <f>H56+J56+L56+N56+P56+R56+T56+V56+X56+Z56+AB56+AD56</f>
        <v>70588.740000000005</v>
      </c>
      <c r="C56" s="41">
        <f>H56+J56+L56+N56+P56+R56+T56+V56+X56</f>
        <v>51876.23</v>
      </c>
      <c r="D56" s="41">
        <f>E56</f>
        <v>37463.410000000003</v>
      </c>
      <c r="E56" s="41">
        <f>I56+K56+M56+O56+Q56+S56+U56+W56+Y56+AA56+AC56+AF56</f>
        <v>37463.410000000003</v>
      </c>
      <c r="F56" s="41">
        <f>E56/B56*100</f>
        <v>53.072784696256093</v>
      </c>
      <c r="G56" s="41">
        <f>E56/C56*100</f>
        <v>72.216909362920163</v>
      </c>
      <c r="H56" s="45">
        <v>3927.24</v>
      </c>
      <c r="I56" s="45">
        <v>2974.9</v>
      </c>
      <c r="J56" s="45">
        <v>5848.06</v>
      </c>
      <c r="K56" s="45">
        <v>4052.06</v>
      </c>
      <c r="L56" s="45">
        <v>5508.19</v>
      </c>
      <c r="M56" s="45">
        <v>3750.05</v>
      </c>
      <c r="N56" s="45">
        <v>6072.08</v>
      </c>
      <c r="O56" s="45">
        <v>3900.65</v>
      </c>
      <c r="P56" s="45">
        <v>6174.9</v>
      </c>
      <c r="Q56" s="45">
        <v>4106.8599999999997</v>
      </c>
      <c r="R56" s="45">
        <v>5794.87</v>
      </c>
      <c r="S56" s="45">
        <v>6365.18</v>
      </c>
      <c r="T56" s="45">
        <v>5762.6</v>
      </c>
      <c r="U56" s="45">
        <v>6227.85</v>
      </c>
      <c r="V56" s="45">
        <v>7063.83</v>
      </c>
      <c r="W56" s="45">
        <v>3244.24</v>
      </c>
      <c r="X56" s="45">
        <v>5724.46</v>
      </c>
      <c r="Y56" s="45">
        <v>2841.62</v>
      </c>
      <c r="Z56" s="45">
        <v>5533.2</v>
      </c>
      <c r="AA56" s="45"/>
      <c r="AB56" s="45">
        <v>5916.67</v>
      </c>
      <c r="AC56" s="45"/>
      <c r="AD56" s="45">
        <v>7262.64</v>
      </c>
      <c r="AE56" s="35"/>
      <c r="AF56" s="36"/>
      <c r="AG56" s="59"/>
      <c r="AH56" s="91"/>
      <c r="AI56" s="91"/>
    </row>
    <row r="57" spans="1:35" s="92" customFormat="1" ht="26.25" customHeight="1" x14ac:dyDescent="0.3">
      <c r="A57" s="42" t="s">
        <v>35</v>
      </c>
      <c r="B57" s="41">
        <f t="shared" si="26"/>
        <v>0</v>
      </c>
      <c r="C57" s="41"/>
      <c r="D57" s="41"/>
      <c r="E57" s="41"/>
      <c r="F57" s="41"/>
      <c r="G57" s="41"/>
      <c r="H57" s="45">
        <v>0</v>
      </c>
      <c r="I57" s="45"/>
      <c r="J57" s="45">
        <v>0</v>
      </c>
      <c r="K57" s="45"/>
      <c r="L57" s="45">
        <v>0</v>
      </c>
      <c r="M57" s="45"/>
      <c r="N57" s="45">
        <v>0</v>
      </c>
      <c r="O57" s="45"/>
      <c r="P57" s="45">
        <v>0</v>
      </c>
      <c r="Q57" s="45"/>
      <c r="R57" s="45">
        <v>0</v>
      </c>
      <c r="S57" s="45"/>
      <c r="T57" s="45">
        <v>0</v>
      </c>
      <c r="U57" s="45"/>
      <c r="V57" s="45">
        <v>0</v>
      </c>
      <c r="W57" s="45"/>
      <c r="X57" s="45">
        <v>0</v>
      </c>
      <c r="Y57" s="45"/>
      <c r="Z57" s="45">
        <v>0</v>
      </c>
      <c r="AA57" s="45"/>
      <c r="AB57" s="45">
        <v>0</v>
      </c>
      <c r="AC57" s="45"/>
      <c r="AD57" s="45">
        <v>0</v>
      </c>
      <c r="AE57" s="45">
        <v>0</v>
      </c>
      <c r="AF57" s="36"/>
      <c r="AG57" s="60"/>
      <c r="AH57" s="91"/>
      <c r="AI57" s="91"/>
    </row>
    <row r="58" spans="1:35" s="92" customFormat="1" ht="57.75" customHeight="1" x14ac:dyDescent="0.25">
      <c r="A58" s="39" t="s">
        <v>74</v>
      </c>
      <c r="B58" s="29"/>
      <c r="C58" s="29"/>
      <c r="D58" s="29"/>
      <c r="E58" s="29"/>
      <c r="F58" s="29"/>
      <c r="G58" s="29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35" t="e">
        <f>#REF!-#REF!</f>
        <v>#REF!</v>
      </c>
      <c r="AF58" s="36"/>
      <c r="AG58" s="37"/>
      <c r="AH58" s="91"/>
      <c r="AI58" s="91"/>
    </row>
    <row r="59" spans="1:35" s="92" customFormat="1" ht="25.5" customHeight="1" x14ac:dyDescent="0.3">
      <c r="A59" s="44" t="s">
        <v>30</v>
      </c>
      <c r="B59" s="29">
        <f>B62+B60+B61+B63</f>
        <v>351.79999999999995</v>
      </c>
      <c r="C59" s="29">
        <f t="shared" ref="C59:E59" si="27">C62+C60+C61+C63</f>
        <v>255.23</v>
      </c>
      <c r="D59" s="29">
        <f t="shared" si="27"/>
        <v>0</v>
      </c>
      <c r="E59" s="29">
        <f t="shared" si="27"/>
        <v>0</v>
      </c>
      <c r="F59" s="29">
        <f>E59/B59*100</f>
        <v>0</v>
      </c>
      <c r="G59" s="29">
        <f>E59/C59*100</f>
        <v>0</v>
      </c>
      <c r="H59" s="29">
        <f>H62+H60+H61+H63</f>
        <v>0</v>
      </c>
      <c r="I59" s="29"/>
      <c r="J59" s="29">
        <f>J62+J60+J61+J63</f>
        <v>96.57</v>
      </c>
      <c r="K59" s="29"/>
      <c r="L59" s="29">
        <f>L62+L60+L61+L63</f>
        <v>46.53</v>
      </c>
      <c r="M59" s="29"/>
      <c r="N59" s="29">
        <f>N62+N60+N61+N63</f>
        <v>0</v>
      </c>
      <c r="O59" s="29"/>
      <c r="P59" s="29">
        <f t="shared" ref="P59:AD59" si="28">P62+P60+P61+P63</f>
        <v>0</v>
      </c>
      <c r="Q59" s="29"/>
      <c r="R59" s="29">
        <f t="shared" si="28"/>
        <v>0</v>
      </c>
      <c r="S59" s="29"/>
      <c r="T59" s="29">
        <f t="shared" si="28"/>
        <v>0</v>
      </c>
      <c r="U59" s="29"/>
      <c r="V59" s="29">
        <f t="shared" si="28"/>
        <v>0</v>
      </c>
      <c r="W59" s="29"/>
      <c r="X59" s="29">
        <f>X62+X60+X61+X63</f>
        <v>112.13</v>
      </c>
      <c r="Y59" s="29"/>
      <c r="Z59" s="29">
        <f>Z62+Z60+Z61+Z63</f>
        <v>96.57</v>
      </c>
      <c r="AA59" s="29"/>
      <c r="AB59" s="29">
        <f t="shared" si="28"/>
        <v>0</v>
      </c>
      <c r="AC59" s="29"/>
      <c r="AD59" s="29">
        <f t="shared" si="28"/>
        <v>0</v>
      </c>
      <c r="AE59" s="35" t="e">
        <f>#REF!-#REF!</f>
        <v>#REF!</v>
      </c>
      <c r="AF59" s="36"/>
      <c r="AG59" s="37"/>
      <c r="AH59" s="91"/>
      <c r="AI59" s="91"/>
    </row>
    <row r="60" spans="1:35" s="92" customFormat="1" ht="25.5" customHeight="1" x14ac:dyDescent="0.3">
      <c r="A60" s="42" t="s">
        <v>31</v>
      </c>
      <c r="B60" s="41">
        <f>SUM(H60:AD60)</f>
        <v>0</v>
      </c>
      <c r="C60" s="41"/>
      <c r="D60" s="41"/>
      <c r="E60" s="41"/>
      <c r="F60" s="41"/>
      <c r="G60" s="41"/>
      <c r="H60" s="41">
        <v>0</v>
      </c>
      <c r="I60" s="41"/>
      <c r="J60" s="41">
        <v>0</v>
      </c>
      <c r="K60" s="41"/>
      <c r="L60" s="41">
        <v>0</v>
      </c>
      <c r="M60" s="41"/>
      <c r="N60" s="41">
        <v>0</v>
      </c>
      <c r="O60" s="41"/>
      <c r="P60" s="41">
        <v>0</v>
      </c>
      <c r="Q60" s="41"/>
      <c r="R60" s="41">
        <v>0</v>
      </c>
      <c r="S60" s="41"/>
      <c r="T60" s="41">
        <v>0</v>
      </c>
      <c r="U60" s="41"/>
      <c r="V60" s="41">
        <v>0</v>
      </c>
      <c r="W60" s="41"/>
      <c r="X60" s="41">
        <v>0</v>
      </c>
      <c r="Y60" s="41"/>
      <c r="Z60" s="41">
        <v>0</v>
      </c>
      <c r="AA60" s="41"/>
      <c r="AB60" s="41">
        <v>0</v>
      </c>
      <c r="AC60" s="41"/>
      <c r="AD60" s="41">
        <v>0</v>
      </c>
      <c r="AE60" s="35"/>
      <c r="AF60" s="36"/>
      <c r="AG60" s="37"/>
      <c r="AH60" s="91"/>
      <c r="AI60" s="91"/>
    </row>
    <row r="61" spans="1:35" s="94" customFormat="1" ht="37.5" customHeight="1" x14ac:dyDescent="0.3">
      <c r="A61" s="42" t="s">
        <v>32</v>
      </c>
      <c r="B61" s="41">
        <f t="shared" ref="B61:B63" si="29">SUM(H61:AD61)</f>
        <v>0</v>
      </c>
      <c r="C61" s="41"/>
      <c r="D61" s="41"/>
      <c r="E61" s="41"/>
      <c r="F61" s="41"/>
      <c r="G61" s="41"/>
      <c r="H61" s="45">
        <v>0</v>
      </c>
      <c r="I61" s="45"/>
      <c r="J61" s="45">
        <v>0</v>
      </c>
      <c r="K61" s="45"/>
      <c r="L61" s="45">
        <v>0</v>
      </c>
      <c r="M61" s="45"/>
      <c r="N61" s="45">
        <v>0</v>
      </c>
      <c r="O61" s="45"/>
      <c r="P61" s="45">
        <v>0</v>
      </c>
      <c r="Q61" s="45"/>
      <c r="R61" s="45">
        <v>0</v>
      </c>
      <c r="S61" s="45"/>
      <c r="T61" s="45">
        <v>0</v>
      </c>
      <c r="U61" s="45"/>
      <c r="V61" s="45">
        <v>0</v>
      </c>
      <c r="W61" s="45"/>
      <c r="X61" s="45">
        <v>0</v>
      </c>
      <c r="Y61" s="45"/>
      <c r="Z61" s="45">
        <v>0</v>
      </c>
      <c r="AA61" s="45"/>
      <c r="AB61" s="45">
        <v>0</v>
      </c>
      <c r="AC61" s="45"/>
      <c r="AD61" s="45">
        <v>0</v>
      </c>
      <c r="AE61" s="35" t="e">
        <f>#REF!-#REF!</f>
        <v>#REF!</v>
      </c>
      <c r="AF61" s="63"/>
      <c r="AG61" s="37"/>
      <c r="AH61" s="91"/>
      <c r="AI61" s="91"/>
    </row>
    <row r="62" spans="1:35" s="92" customFormat="1" ht="44.25" customHeight="1" x14ac:dyDescent="0.3">
      <c r="A62" s="42" t="s">
        <v>33</v>
      </c>
      <c r="B62" s="41">
        <f>SUM(H62:AD62)</f>
        <v>351.79999999999995</v>
      </c>
      <c r="C62" s="41">
        <f>H62+J62+L62+N62+P62+R62+T62+V62+X62</f>
        <v>255.23</v>
      </c>
      <c r="D62" s="41">
        <f>E62</f>
        <v>0</v>
      </c>
      <c r="E62" s="41">
        <f>I62+K62+M62+O62+Q62+S62+U62+W62+Y62+AA62+AC62+AF62</f>
        <v>0</v>
      </c>
      <c r="F62" s="41">
        <f>E62/B62*100</f>
        <v>0</v>
      </c>
      <c r="G62" s="41">
        <f>E62/C62*100</f>
        <v>0</v>
      </c>
      <c r="H62" s="45">
        <v>0</v>
      </c>
      <c r="I62" s="45">
        <v>0</v>
      </c>
      <c r="J62" s="45">
        <v>96.57</v>
      </c>
      <c r="K62" s="45">
        <v>0</v>
      </c>
      <c r="L62" s="45">
        <v>46.53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112.13</v>
      </c>
      <c r="Y62" s="45"/>
      <c r="Z62" s="45">
        <v>96.57</v>
      </c>
      <c r="AA62" s="45"/>
      <c r="AB62" s="45">
        <v>0</v>
      </c>
      <c r="AC62" s="45"/>
      <c r="AD62" s="45">
        <v>0</v>
      </c>
      <c r="AE62" s="35" t="e">
        <f>#REF!-#REF!</f>
        <v>#REF!</v>
      </c>
      <c r="AF62" s="36"/>
      <c r="AG62" s="37" t="s">
        <v>50</v>
      </c>
      <c r="AH62" s="91"/>
      <c r="AI62" s="91"/>
    </row>
    <row r="63" spans="1:35" s="92" customFormat="1" ht="25.9" customHeight="1" x14ac:dyDescent="0.3">
      <c r="A63" s="42" t="s">
        <v>35</v>
      </c>
      <c r="B63" s="41">
        <f t="shared" si="29"/>
        <v>0</v>
      </c>
      <c r="C63" s="41"/>
      <c r="D63" s="41"/>
      <c r="E63" s="41"/>
      <c r="F63" s="41"/>
      <c r="G63" s="41"/>
      <c r="H63" s="45">
        <v>0</v>
      </c>
      <c r="I63" s="45"/>
      <c r="J63" s="45">
        <v>0</v>
      </c>
      <c r="K63" s="45"/>
      <c r="L63" s="45">
        <v>0</v>
      </c>
      <c r="M63" s="45"/>
      <c r="N63" s="45">
        <v>0</v>
      </c>
      <c r="O63" s="45"/>
      <c r="P63" s="45">
        <v>0</v>
      </c>
      <c r="Q63" s="45"/>
      <c r="R63" s="45">
        <v>0</v>
      </c>
      <c r="S63" s="45"/>
      <c r="T63" s="45">
        <v>0</v>
      </c>
      <c r="U63" s="45"/>
      <c r="V63" s="45">
        <v>0</v>
      </c>
      <c r="W63" s="45"/>
      <c r="X63" s="45">
        <v>0</v>
      </c>
      <c r="Y63" s="45"/>
      <c r="Z63" s="45">
        <v>0</v>
      </c>
      <c r="AA63" s="45"/>
      <c r="AB63" s="45">
        <v>0</v>
      </c>
      <c r="AC63" s="45"/>
      <c r="AD63" s="45">
        <v>0</v>
      </c>
      <c r="AE63" s="35"/>
      <c r="AF63" s="36"/>
      <c r="AG63" s="37"/>
      <c r="AH63" s="91"/>
      <c r="AI63" s="91"/>
    </row>
    <row r="64" spans="1:35" s="92" customFormat="1" ht="45" customHeight="1" x14ac:dyDescent="0.25">
      <c r="A64" s="39" t="s">
        <v>51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35"/>
      <c r="AF64" s="36"/>
      <c r="AG64" s="37"/>
      <c r="AH64" s="91"/>
      <c r="AI64" s="91"/>
    </row>
    <row r="65" spans="1:35" s="92" customFormat="1" ht="59.25" customHeight="1" x14ac:dyDescent="0.3">
      <c r="A65" s="42" t="s">
        <v>52</v>
      </c>
      <c r="B65" s="41"/>
      <c r="C65" s="41"/>
      <c r="D65" s="41"/>
      <c r="E65" s="41"/>
      <c r="F65" s="41"/>
      <c r="G65" s="41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35"/>
      <c r="AF65" s="36"/>
      <c r="AG65" s="37"/>
      <c r="AH65" s="91"/>
      <c r="AI65" s="91"/>
    </row>
    <row r="66" spans="1:35" s="92" customFormat="1" ht="26.25" customHeight="1" x14ac:dyDescent="0.3">
      <c r="A66" s="44" t="s">
        <v>30</v>
      </c>
      <c r="B66" s="29">
        <f>B68+B69+B67+B70</f>
        <v>2496.6999999999998</v>
      </c>
      <c r="C66" s="29">
        <f t="shared" ref="C66:E66" si="30">C68+C69+C67+C70</f>
        <v>2130.04</v>
      </c>
      <c r="D66" s="29">
        <f t="shared" si="30"/>
        <v>2130.4</v>
      </c>
      <c r="E66" s="29">
        <f t="shared" si="30"/>
        <v>2130.4</v>
      </c>
      <c r="F66" s="29">
        <f>E66/B66*100</f>
        <v>85.328633796611541</v>
      </c>
      <c r="G66" s="29">
        <f>E66/C66*100</f>
        <v>100.01690109105932</v>
      </c>
      <c r="H66" s="29">
        <f>H68+H69</f>
        <v>0</v>
      </c>
      <c r="I66" s="29">
        <f t="shared" ref="I66:AF66" si="31">I68+I69</f>
        <v>0</v>
      </c>
      <c r="J66" s="29">
        <f t="shared" si="31"/>
        <v>0</v>
      </c>
      <c r="K66" s="29">
        <f t="shared" si="31"/>
        <v>0</v>
      </c>
      <c r="L66" s="29">
        <f t="shared" si="31"/>
        <v>0</v>
      </c>
      <c r="M66" s="29">
        <f t="shared" si="31"/>
        <v>0</v>
      </c>
      <c r="N66" s="29">
        <f t="shared" si="31"/>
        <v>0</v>
      </c>
      <c r="O66" s="29">
        <f t="shared" si="31"/>
        <v>0</v>
      </c>
      <c r="P66" s="29">
        <f t="shared" si="31"/>
        <v>0</v>
      </c>
      <c r="Q66" s="29">
        <f t="shared" si="31"/>
        <v>0</v>
      </c>
      <c r="R66" s="29">
        <f t="shared" si="31"/>
        <v>0</v>
      </c>
      <c r="S66" s="29">
        <f t="shared" si="31"/>
        <v>0</v>
      </c>
      <c r="T66" s="29">
        <f t="shared" si="31"/>
        <v>0</v>
      </c>
      <c r="U66" s="29">
        <f t="shared" si="31"/>
        <v>0</v>
      </c>
      <c r="V66" s="29">
        <f t="shared" si="31"/>
        <v>0</v>
      </c>
      <c r="W66" s="29">
        <f t="shared" si="31"/>
        <v>0</v>
      </c>
      <c r="X66" s="29">
        <f t="shared" si="31"/>
        <v>2130.04</v>
      </c>
      <c r="Y66" s="29">
        <f t="shared" si="31"/>
        <v>2130.4</v>
      </c>
      <c r="Z66" s="29">
        <f t="shared" si="31"/>
        <v>366.66</v>
      </c>
      <c r="AA66" s="29">
        <f t="shared" si="31"/>
        <v>0</v>
      </c>
      <c r="AB66" s="29">
        <f t="shared" si="31"/>
        <v>0</v>
      </c>
      <c r="AC66" s="29">
        <f t="shared" si="31"/>
        <v>0</v>
      </c>
      <c r="AD66" s="29">
        <f t="shared" si="31"/>
        <v>0</v>
      </c>
      <c r="AE66" s="29">
        <f t="shared" si="31"/>
        <v>0</v>
      </c>
      <c r="AF66" s="29">
        <f t="shared" si="31"/>
        <v>0</v>
      </c>
      <c r="AG66" s="64"/>
      <c r="AH66" s="91"/>
      <c r="AI66" s="91"/>
    </row>
    <row r="67" spans="1:35" s="92" customFormat="1" ht="26.25" customHeight="1" x14ac:dyDescent="0.3">
      <c r="A67" s="42" t="s">
        <v>31</v>
      </c>
      <c r="B67" s="41">
        <f>SUM(H67:AD67)</f>
        <v>0</v>
      </c>
      <c r="C67" s="41"/>
      <c r="D67" s="41"/>
      <c r="E67" s="41"/>
      <c r="F67" s="41"/>
      <c r="G67" s="41"/>
      <c r="H67" s="41">
        <v>0</v>
      </c>
      <c r="I67" s="41"/>
      <c r="J67" s="41">
        <v>0</v>
      </c>
      <c r="K67" s="41"/>
      <c r="L67" s="41">
        <v>0</v>
      </c>
      <c r="M67" s="41"/>
      <c r="N67" s="41">
        <v>0</v>
      </c>
      <c r="O67" s="41"/>
      <c r="P67" s="41">
        <v>0</v>
      </c>
      <c r="Q67" s="41"/>
      <c r="R67" s="41">
        <v>0</v>
      </c>
      <c r="S67" s="41"/>
      <c r="T67" s="41">
        <v>0</v>
      </c>
      <c r="U67" s="41"/>
      <c r="V67" s="41">
        <v>0</v>
      </c>
      <c r="W67" s="41"/>
      <c r="X67" s="41">
        <v>0</v>
      </c>
      <c r="Y67" s="41"/>
      <c r="Z67" s="41">
        <v>0</v>
      </c>
      <c r="AA67" s="41"/>
      <c r="AB67" s="41">
        <v>0</v>
      </c>
      <c r="AC67" s="41"/>
      <c r="AD67" s="41">
        <v>0</v>
      </c>
      <c r="AE67" s="41">
        <v>0</v>
      </c>
      <c r="AF67" s="36"/>
      <c r="AG67" s="37"/>
      <c r="AH67" s="91"/>
      <c r="AI67" s="91"/>
    </row>
    <row r="68" spans="1:35" s="92" customFormat="1" ht="39" customHeight="1" x14ac:dyDescent="0.3">
      <c r="A68" s="42" t="s">
        <v>32</v>
      </c>
      <c r="B68" s="41">
        <f t="shared" ref="B68" si="32">SUM(H68:AD68)</f>
        <v>0</v>
      </c>
      <c r="C68" s="41"/>
      <c r="D68" s="41"/>
      <c r="E68" s="41"/>
      <c r="F68" s="41"/>
      <c r="G68" s="41"/>
      <c r="H68" s="41">
        <v>0</v>
      </c>
      <c r="I68" s="41"/>
      <c r="J68" s="41">
        <v>0</v>
      </c>
      <c r="K68" s="41"/>
      <c r="L68" s="41">
        <v>0</v>
      </c>
      <c r="M68" s="41"/>
      <c r="N68" s="41">
        <v>0</v>
      </c>
      <c r="O68" s="41"/>
      <c r="P68" s="41">
        <v>0</v>
      </c>
      <c r="Q68" s="41"/>
      <c r="R68" s="41">
        <v>0</v>
      </c>
      <c r="S68" s="41"/>
      <c r="T68" s="41">
        <v>0</v>
      </c>
      <c r="U68" s="41"/>
      <c r="V68" s="41">
        <v>0</v>
      </c>
      <c r="W68" s="41"/>
      <c r="X68" s="41">
        <v>0</v>
      </c>
      <c r="Y68" s="41"/>
      <c r="Z68" s="41">
        <v>0</v>
      </c>
      <c r="AA68" s="41"/>
      <c r="AB68" s="41">
        <v>0</v>
      </c>
      <c r="AC68" s="41"/>
      <c r="AD68" s="41">
        <v>0</v>
      </c>
      <c r="AE68" s="35"/>
      <c r="AF68" s="36"/>
      <c r="AG68" s="37"/>
      <c r="AH68" s="91"/>
      <c r="AI68" s="91"/>
    </row>
    <row r="69" spans="1:35" s="92" customFormat="1" ht="159.75" customHeight="1" x14ac:dyDescent="0.3">
      <c r="A69" s="42" t="s">
        <v>33</v>
      </c>
      <c r="B69" s="41">
        <f>H69+J69+L69+N69+P69+R69+T69+V69+X69+Z69+AB69+AD69</f>
        <v>2496.6999999999998</v>
      </c>
      <c r="C69" s="41">
        <f>H69+J69+L69+N69+P69+R69+T69+V69+X69</f>
        <v>2130.04</v>
      </c>
      <c r="D69" s="41">
        <f>E69</f>
        <v>2130.4</v>
      </c>
      <c r="E69" s="41">
        <f>I69+K69+M69+O69+Q69+S69+U69+W69+Y69+AA69+AC69+AF69</f>
        <v>2130.4</v>
      </c>
      <c r="F69" s="41">
        <f>E69/B69*100</f>
        <v>85.328633796611541</v>
      </c>
      <c r="G69" s="41">
        <f>E69/C69*100</f>
        <v>100.01690109105932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0</v>
      </c>
      <c r="W69" s="45">
        <v>0</v>
      </c>
      <c r="X69" s="45">
        <v>2130.04</v>
      </c>
      <c r="Y69" s="45">
        <v>2130.4</v>
      </c>
      <c r="Z69" s="45">
        <v>366.66</v>
      </c>
      <c r="AA69" s="45"/>
      <c r="AB69" s="45">
        <v>0</v>
      </c>
      <c r="AC69" s="45"/>
      <c r="AD69" s="45">
        <v>0</v>
      </c>
      <c r="AE69" s="35"/>
      <c r="AF69" s="36"/>
      <c r="AG69" s="37" t="s">
        <v>53</v>
      </c>
      <c r="AH69" s="91"/>
      <c r="AI69" s="91"/>
    </row>
    <row r="70" spans="1:35" s="92" customFormat="1" ht="26.25" customHeight="1" x14ac:dyDescent="0.3">
      <c r="A70" s="42" t="s">
        <v>35</v>
      </c>
      <c r="B70" s="41">
        <f t="shared" ref="B70" si="33">SUM(H70:AD70)</f>
        <v>0</v>
      </c>
      <c r="C70" s="41"/>
      <c r="D70" s="41"/>
      <c r="E70" s="41"/>
      <c r="F70" s="41"/>
      <c r="G70" s="41"/>
      <c r="H70" s="45">
        <v>0</v>
      </c>
      <c r="I70" s="45"/>
      <c r="J70" s="45">
        <v>0</v>
      </c>
      <c r="K70" s="45"/>
      <c r="L70" s="45">
        <v>0</v>
      </c>
      <c r="M70" s="45"/>
      <c r="N70" s="45">
        <v>0</v>
      </c>
      <c r="O70" s="45"/>
      <c r="P70" s="45">
        <v>0</v>
      </c>
      <c r="Q70" s="45"/>
      <c r="R70" s="45">
        <v>0</v>
      </c>
      <c r="S70" s="45"/>
      <c r="T70" s="45">
        <v>0</v>
      </c>
      <c r="U70" s="45"/>
      <c r="V70" s="45">
        <v>0</v>
      </c>
      <c r="W70" s="45"/>
      <c r="X70" s="45">
        <v>0</v>
      </c>
      <c r="Y70" s="45"/>
      <c r="Z70" s="45">
        <v>0</v>
      </c>
      <c r="AA70" s="45"/>
      <c r="AB70" s="45">
        <v>0</v>
      </c>
      <c r="AC70" s="45"/>
      <c r="AD70" s="45">
        <v>0</v>
      </c>
      <c r="AE70" s="45">
        <v>0</v>
      </c>
      <c r="AF70" s="36"/>
      <c r="AG70" s="37"/>
      <c r="AH70" s="91"/>
      <c r="AI70" s="91"/>
    </row>
    <row r="71" spans="1:35" s="92" customFormat="1" ht="24.75" customHeight="1" x14ac:dyDescent="0.3">
      <c r="A71" s="65" t="s">
        <v>54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35"/>
      <c r="AF71" s="36"/>
      <c r="AG71" s="37"/>
      <c r="AH71" s="91"/>
      <c r="AI71" s="91"/>
    </row>
    <row r="72" spans="1:35" s="92" customFormat="1" ht="24.75" customHeight="1" x14ac:dyDescent="0.3">
      <c r="A72" s="65" t="s">
        <v>55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35"/>
      <c r="AF72" s="36"/>
      <c r="AG72" s="37"/>
      <c r="AH72" s="91"/>
      <c r="AI72" s="91"/>
    </row>
    <row r="73" spans="1:35" s="92" customFormat="1" ht="77.25" customHeight="1" x14ac:dyDescent="0.25">
      <c r="A73" s="39" t="s">
        <v>56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35" t="e">
        <f>#REF!-#REF!</f>
        <v>#REF!</v>
      </c>
      <c r="AF73" s="36"/>
      <c r="AG73" s="37"/>
      <c r="AH73" s="91"/>
      <c r="AI73" s="91"/>
    </row>
    <row r="74" spans="1:35" s="92" customFormat="1" ht="27.75" customHeight="1" x14ac:dyDescent="0.3">
      <c r="A74" s="66" t="s">
        <v>30</v>
      </c>
      <c r="B74" s="29">
        <f>B75+B76+B77+B78</f>
        <v>3894.2</v>
      </c>
      <c r="C74" s="29">
        <f t="shared" ref="C74:E74" si="34">C75+C76+C77+C78</f>
        <v>2907.8999999999996</v>
      </c>
      <c r="D74" s="29">
        <f t="shared" si="34"/>
        <v>2890.0999999999995</v>
      </c>
      <c r="E74" s="29">
        <f t="shared" si="34"/>
        <v>2890.0999999999995</v>
      </c>
      <c r="F74" s="29">
        <f>E74/B74*100</f>
        <v>74.215499974320778</v>
      </c>
      <c r="G74" s="29">
        <f>E74/C74*100</f>
        <v>99.387874411087026</v>
      </c>
      <c r="H74" s="29">
        <f t="shared" ref="H74:AF74" si="35">H75+H76+H77+H78</f>
        <v>713.9</v>
      </c>
      <c r="I74" s="29">
        <f t="shared" si="35"/>
        <v>450.7</v>
      </c>
      <c r="J74" s="29">
        <f t="shared" si="35"/>
        <v>897.05</v>
      </c>
      <c r="K74" s="29">
        <f t="shared" si="35"/>
        <v>814.73</v>
      </c>
      <c r="L74" s="29">
        <f t="shared" si="35"/>
        <v>709.6</v>
      </c>
      <c r="M74" s="29">
        <f t="shared" si="35"/>
        <v>647.42999999999995</v>
      </c>
      <c r="N74" s="29">
        <f t="shared" si="35"/>
        <v>181.45</v>
      </c>
      <c r="O74" s="29">
        <f t="shared" si="35"/>
        <v>361.35</v>
      </c>
      <c r="P74" s="29">
        <f t="shared" si="35"/>
        <v>215</v>
      </c>
      <c r="Q74" s="29">
        <f t="shared" si="35"/>
        <v>0</v>
      </c>
      <c r="R74" s="29">
        <f t="shared" si="35"/>
        <v>108.6</v>
      </c>
      <c r="S74" s="29">
        <f t="shared" si="35"/>
        <v>79.45</v>
      </c>
      <c r="T74" s="29">
        <f t="shared" si="35"/>
        <v>0</v>
      </c>
      <c r="U74" s="29">
        <f t="shared" si="35"/>
        <v>0</v>
      </c>
      <c r="V74" s="29">
        <f t="shared" si="35"/>
        <v>0</v>
      </c>
      <c r="W74" s="29">
        <f t="shared" si="35"/>
        <v>4.2</v>
      </c>
      <c r="X74" s="29">
        <f t="shared" si="35"/>
        <v>82.3</v>
      </c>
      <c r="Y74" s="29">
        <f t="shared" si="35"/>
        <v>532.24</v>
      </c>
      <c r="Z74" s="29">
        <f t="shared" si="35"/>
        <v>619.29999999999995</v>
      </c>
      <c r="AA74" s="29">
        <f t="shared" si="35"/>
        <v>0</v>
      </c>
      <c r="AB74" s="29">
        <f t="shared" si="35"/>
        <v>309.39999999999998</v>
      </c>
      <c r="AC74" s="29">
        <f t="shared" si="35"/>
        <v>0</v>
      </c>
      <c r="AD74" s="29">
        <f t="shared" si="35"/>
        <v>57.6</v>
      </c>
      <c r="AE74" s="29" t="e">
        <f t="shared" si="35"/>
        <v>#REF!</v>
      </c>
      <c r="AF74" s="29">
        <f t="shared" si="35"/>
        <v>0</v>
      </c>
      <c r="AG74" s="37"/>
      <c r="AH74" s="91"/>
      <c r="AI74" s="91"/>
    </row>
    <row r="75" spans="1:35" s="92" customFormat="1" ht="27.75" customHeight="1" x14ac:dyDescent="0.3">
      <c r="A75" s="52" t="s">
        <v>31</v>
      </c>
      <c r="B75" s="41">
        <f>SUM(H75:AD75)</f>
        <v>0</v>
      </c>
      <c r="C75" s="41"/>
      <c r="D75" s="41"/>
      <c r="E75" s="41"/>
      <c r="F75" s="41"/>
      <c r="G75" s="41"/>
      <c r="H75" s="45">
        <v>0</v>
      </c>
      <c r="I75" s="45"/>
      <c r="J75" s="45">
        <v>0</v>
      </c>
      <c r="K75" s="45"/>
      <c r="L75" s="45">
        <v>0</v>
      </c>
      <c r="M75" s="45"/>
      <c r="N75" s="45">
        <v>0</v>
      </c>
      <c r="O75" s="45"/>
      <c r="P75" s="45">
        <v>0</v>
      </c>
      <c r="Q75" s="45"/>
      <c r="R75" s="45">
        <v>0</v>
      </c>
      <c r="S75" s="45"/>
      <c r="T75" s="45">
        <v>0</v>
      </c>
      <c r="U75" s="45"/>
      <c r="V75" s="45">
        <v>0</v>
      </c>
      <c r="W75" s="45"/>
      <c r="X75" s="45">
        <v>0</v>
      </c>
      <c r="Y75" s="45"/>
      <c r="Z75" s="45">
        <v>0</v>
      </c>
      <c r="AA75" s="45"/>
      <c r="AB75" s="45">
        <v>0</v>
      </c>
      <c r="AC75" s="45"/>
      <c r="AD75" s="45">
        <v>0</v>
      </c>
      <c r="AE75" s="35"/>
      <c r="AF75" s="36"/>
      <c r="AG75" s="37"/>
      <c r="AH75" s="91"/>
      <c r="AI75" s="91"/>
    </row>
    <row r="76" spans="1:35" s="92" customFormat="1" ht="38.25" customHeight="1" x14ac:dyDescent="0.3">
      <c r="A76" s="52" t="s">
        <v>32</v>
      </c>
      <c r="B76" s="41">
        <v>0</v>
      </c>
      <c r="C76" s="41"/>
      <c r="D76" s="41"/>
      <c r="E76" s="41"/>
      <c r="F76" s="41"/>
      <c r="G76" s="41"/>
      <c r="H76" s="45">
        <v>0</v>
      </c>
      <c r="I76" s="45"/>
      <c r="J76" s="45">
        <v>0</v>
      </c>
      <c r="K76" s="45"/>
      <c r="L76" s="45">
        <v>0</v>
      </c>
      <c r="M76" s="45"/>
      <c r="N76" s="45">
        <v>0</v>
      </c>
      <c r="O76" s="45"/>
      <c r="P76" s="45">
        <v>0</v>
      </c>
      <c r="Q76" s="45"/>
      <c r="R76" s="45">
        <v>0</v>
      </c>
      <c r="S76" s="45"/>
      <c r="T76" s="45">
        <v>0</v>
      </c>
      <c r="U76" s="45"/>
      <c r="V76" s="45">
        <v>0</v>
      </c>
      <c r="W76" s="45"/>
      <c r="X76" s="45">
        <v>0</v>
      </c>
      <c r="Y76" s="45"/>
      <c r="Z76" s="45">
        <v>0</v>
      </c>
      <c r="AA76" s="45"/>
      <c r="AB76" s="45">
        <v>0</v>
      </c>
      <c r="AC76" s="45"/>
      <c r="AD76" s="45">
        <v>0</v>
      </c>
      <c r="AE76" s="35" t="e">
        <f>#REF!-#REF!</f>
        <v>#REF!</v>
      </c>
      <c r="AF76" s="36"/>
      <c r="AG76" s="37"/>
      <c r="AH76" s="91"/>
      <c r="AI76" s="91"/>
    </row>
    <row r="77" spans="1:35" s="92" customFormat="1" ht="62.25" customHeight="1" x14ac:dyDescent="0.25">
      <c r="A77" s="47" t="s">
        <v>33</v>
      </c>
      <c r="B77" s="41">
        <f>H77+J77+L77+N77+P77+R77+T77+V77+X77+Z77+AB77+AD77</f>
        <v>3894.2</v>
      </c>
      <c r="C77" s="41">
        <f>H77+J77+L77+N77+P77+R77+T77+V77+X77</f>
        <v>2907.8999999999996</v>
      </c>
      <c r="D77" s="41">
        <f>E77</f>
        <v>2890.0999999999995</v>
      </c>
      <c r="E77" s="41">
        <f>I77+K77+M77+O77+Q77+S77+U77+W77+Y77+AA77+AC77+AF77</f>
        <v>2890.0999999999995</v>
      </c>
      <c r="F77" s="41">
        <f>E77/B77*100</f>
        <v>74.215499974320778</v>
      </c>
      <c r="G77" s="41">
        <f>E77/C77*100</f>
        <v>99.387874411087026</v>
      </c>
      <c r="H77" s="45">
        <v>713.9</v>
      </c>
      <c r="I77" s="45">
        <v>450.7</v>
      </c>
      <c r="J77" s="45">
        <v>897.05</v>
      </c>
      <c r="K77" s="45">
        <v>814.73</v>
      </c>
      <c r="L77" s="45">
        <v>709.6</v>
      </c>
      <c r="M77" s="45">
        <v>647.42999999999995</v>
      </c>
      <c r="N77" s="45">
        <v>181.45</v>
      </c>
      <c r="O77" s="45">
        <v>361.35</v>
      </c>
      <c r="P77" s="45">
        <v>215</v>
      </c>
      <c r="Q77" s="45">
        <v>0</v>
      </c>
      <c r="R77" s="45">
        <v>108.6</v>
      </c>
      <c r="S77" s="45">
        <v>79.45</v>
      </c>
      <c r="T77" s="45">
        <v>0</v>
      </c>
      <c r="U77" s="45">
        <v>0</v>
      </c>
      <c r="V77" s="45">
        <v>0</v>
      </c>
      <c r="W77" s="45">
        <v>4.2</v>
      </c>
      <c r="X77" s="45">
        <v>82.3</v>
      </c>
      <c r="Y77" s="45">
        <v>532.24</v>
      </c>
      <c r="Z77" s="45">
        <v>619.29999999999995</v>
      </c>
      <c r="AA77" s="45"/>
      <c r="AB77" s="45">
        <v>309.39999999999998</v>
      </c>
      <c r="AC77" s="45"/>
      <c r="AD77" s="45">
        <v>57.6</v>
      </c>
      <c r="AE77" s="35" t="e">
        <f>#REF!-#REF!</f>
        <v>#REF!</v>
      </c>
      <c r="AF77" s="36"/>
      <c r="AG77" s="37" t="s">
        <v>57</v>
      </c>
      <c r="AH77" s="91"/>
      <c r="AI77" s="91"/>
    </row>
    <row r="78" spans="1:35" s="92" customFormat="1" ht="24" customHeight="1" x14ac:dyDescent="0.3">
      <c r="A78" s="52" t="s">
        <v>35</v>
      </c>
      <c r="B78" s="41">
        <v>0</v>
      </c>
      <c r="C78" s="41"/>
      <c r="D78" s="41"/>
      <c r="E78" s="41"/>
      <c r="F78" s="41"/>
      <c r="G78" s="41"/>
      <c r="H78" s="45">
        <v>0</v>
      </c>
      <c r="I78" s="45"/>
      <c r="J78" s="45">
        <v>0</v>
      </c>
      <c r="K78" s="45"/>
      <c r="L78" s="45">
        <v>0</v>
      </c>
      <c r="M78" s="45"/>
      <c r="N78" s="45">
        <v>0</v>
      </c>
      <c r="O78" s="45"/>
      <c r="P78" s="45">
        <v>0</v>
      </c>
      <c r="Q78" s="45"/>
      <c r="R78" s="45">
        <v>0</v>
      </c>
      <c r="S78" s="45"/>
      <c r="T78" s="45">
        <v>0</v>
      </c>
      <c r="U78" s="45"/>
      <c r="V78" s="45">
        <v>0</v>
      </c>
      <c r="W78" s="45"/>
      <c r="X78" s="45">
        <v>0</v>
      </c>
      <c r="Y78" s="45"/>
      <c r="Z78" s="45">
        <v>0</v>
      </c>
      <c r="AA78" s="45"/>
      <c r="AB78" s="45">
        <v>0</v>
      </c>
      <c r="AC78" s="45"/>
      <c r="AD78" s="45">
        <v>0</v>
      </c>
      <c r="AE78" s="35"/>
      <c r="AF78" s="36"/>
      <c r="AG78" s="37"/>
      <c r="AH78" s="91"/>
      <c r="AI78" s="91"/>
    </row>
    <row r="79" spans="1:35" s="92" customFormat="1" ht="59.25" customHeight="1" x14ac:dyDescent="0.25">
      <c r="A79" s="39" t="s">
        <v>58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35" t="e">
        <f>#REF!-#REF!</f>
        <v>#REF!</v>
      </c>
      <c r="AF79" s="36"/>
      <c r="AG79" s="37"/>
      <c r="AH79" s="91"/>
      <c r="AI79" s="91"/>
    </row>
    <row r="80" spans="1:35" s="92" customFormat="1" ht="27.75" customHeight="1" x14ac:dyDescent="0.3">
      <c r="A80" s="66" t="s">
        <v>30</v>
      </c>
      <c r="B80" s="29">
        <f t="shared" ref="B80:AF80" si="36">B81+B82+B83+B84</f>
        <v>2486.6999999999998</v>
      </c>
      <c r="C80" s="29">
        <f t="shared" si="36"/>
        <v>1655</v>
      </c>
      <c r="D80" s="29">
        <f t="shared" si="36"/>
        <v>1465.79</v>
      </c>
      <c r="E80" s="29">
        <f t="shared" si="36"/>
        <v>1465.79</v>
      </c>
      <c r="F80" s="29">
        <f>E80/B80*100</f>
        <v>58.945188402300239</v>
      </c>
      <c r="G80" s="29">
        <f>E80/C80*100</f>
        <v>88.56737160120845</v>
      </c>
      <c r="H80" s="29">
        <f t="shared" si="36"/>
        <v>0</v>
      </c>
      <c r="I80" s="29">
        <f t="shared" si="36"/>
        <v>0</v>
      </c>
      <c r="J80" s="29">
        <f t="shared" si="36"/>
        <v>0</v>
      </c>
      <c r="K80" s="29">
        <f t="shared" si="36"/>
        <v>0</v>
      </c>
      <c r="L80" s="29">
        <f t="shared" si="36"/>
        <v>0</v>
      </c>
      <c r="M80" s="29">
        <f t="shared" si="36"/>
        <v>0</v>
      </c>
      <c r="N80" s="29">
        <f t="shared" si="36"/>
        <v>434</v>
      </c>
      <c r="O80" s="29">
        <f t="shared" si="36"/>
        <v>429.81</v>
      </c>
      <c r="P80" s="29">
        <f t="shared" si="36"/>
        <v>0</v>
      </c>
      <c r="Q80" s="29">
        <f t="shared" si="36"/>
        <v>0</v>
      </c>
      <c r="R80" s="29">
        <f t="shared" si="36"/>
        <v>0</v>
      </c>
      <c r="S80" s="29">
        <f t="shared" si="36"/>
        <v>0</v>
      </c>
      <c r="T80" s="29">
        <f t="shared" si="36"/>
        <v>0</v>
      </c>
      <c r="U80" s="29">
        <f t="shared" si="36"/>
        <v>0</v>
      </c>
      <c r="V80" s="29">
        <f t="shared" si="36"/>
        <v>0</v>
      </c>
      <c r="W80" s="29">
        <f t="shared" si="36"/>
        <v>0</v>
      </c>
      <c r="X80" s="29">
        <f t="shared" si="36"/>
        <v>1221</v>
      </c>
      <c r="Y80" s="29">
        <f t="shared" si="36"/>
        <v>1035.98</v>
      </c>
      <c r="Z80" s="29">
        <f t="shared" si="36"/>
        <v>0</v>
      </c>
      <c r="AA80" s="29">
        <f t="shared" si="36"/>
        <v>0</v>
      </c>
      <c r="AB80" s="29">
        <f t="shared" si="36"/>
        <v>831.7</v>
      </c>
      <c r="AC80" s="29">
        <f t="shared" si="36"/>
        <v>0</v>
      </c>
      <c r="AD80" s="29">
        <f t="shared" si="36"/>
        <v>0</v>
      </c>
      <c r="AE80" s="29" t="e">
        <f t="shared" si="36"/>
        <v>#REF!</v>
      </c>
      <c r="AF80" s="29">
        <f t="shared" si="36"/>
        <v>0</v>
      </c>
      <c r="AG80" s="37"/>
      <c r="AH80" s="91"/>
      <c r="AI80" s="91"/>
    </row>
    <row r="81" spans="1:35" s="92" customFormat="1" ht="27.75" customHeight="1" x14ac:dyDescent="0.3">
      <c r="A81" s="52" t="s">
        <v>31</v>
      </c>
      <c r="B81" s="41">
        <f>SUM(H81:AD81)</f>
        <v>0</v>
      </c>
      <c r="C81" s="41"/>
      <c r="D81" s="41"/>
      <c r="E81" s="41"/>
      <c r="F81" s="41"/>
      <c r="G81" s="41"/>
      <c r="H81" s="45">
        <v>0</v>
      </c>
      <c r="I81" s="45"/>
      <c r="J81" s="45">
        <v>0</v>
      </c>
      <c r="K81" s="45"/>
      <c r="L81" s="45">
        <v>0</v>
      </c>
      <c r="M81" s="45"/>
      <c r="N81" s="45">
        <v>0</v>
      </c>
      <c r="O81" s="45"/>
      <c r="P81" s="45">
        <v>0</v>
      </c>
      <c r="Q81" s="45"/>
      <c r="R81" s="45">
        <v>0</v>
      </c>
      <c r="S81" s="45"/>
      <c r="T81" s="45">
        <v>0</v>
      </c>
      <c r="U81" s="45"/>
      <c r="V81" s="45">
        <v>0</v>
      </c>
      <c r="W81" s="45"/>
      <c r="X81" s="45">
        <v>0</v>
      </c>
      <c r="Y81" s="45"/>
      <c r="Z81" s="45">
        <v>0</v>
      </c>
      <c r="AA81" s="45"/>
      <c r="AB81" s="45">
        <v>0</v>
      </c>
      <c r="AC81" s="45"/>
      <c r="AD81" s="45">
        <v>0</v>
      </c>
      <c r="AE81" s="35"/>
      <c r="AF81" s="36"/>
      <c r="AG81" s="37"/>
      <c r="AH81" s="91"/>
      <c r="AI81" s="91"/>
    </row>
    <row r="82" spans="1:35" s="92" customFormat="1" ht="90.75" customHeight="1" x14ac:dyDescent="0.3">
      <c r="A82" s="52" t="s">
        <v>32</v>
      </c>
      <c r="B82" s="41">
        <f>H82+J82+L82+N82+P82+R82+T82+V82+X82+Z82+AB82+AD82</f>
        <v>1127.3</v>
      </c>
      <c r="C82" s="41">
        <f>H82+J82+L82+N82+P82+R82+T82+V82+X82</f>
        <v>751.4</v>
      </c>
      <c r="D82" s="41">
        <f>E82</f>
        <v>751.4</v>
      </c>
      <c r="E82" s="41">
        <f>I82+K82+M82+O82+Q82+S82+U82+W82+Y82+AA82+AC82+AF82</f>
        <v>751.4</v>
      </c>
      <c r="F82" s="41">
        <f>E82/B82*100</f>
        <v>66.654838995830744</v>
      </c>
      <c r="G82" s="41">
        <f>E82/C82*100</f>
        <v>100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/>
      <c r="N82" s="45">
        <v>0</v>
      </c>
      <c r="O82" s="45"/>
      <c r="P82" s="45">
        <v>0</v>
      </c>
      <c r="Q82" s="45"/>
      <c r="R82" s="45">
        <v>0</v>
      </c>
      <c r="S82" s="45"/>
      <c r="T82" s="45">
        <v>0</v>
      </c>
      <c r="U82" s="45">
        <v>0</v>
      </c>
      <c r="V82" s="45">
        <v>0</v>
      </c>
      <c r="W82" s="45">
        <v>0</v>
      </c>
      <c r="X82" s="45">
        <v>751.4</v>
      </c>
      <c r="Y82" s="45">
        <v>751.4</v>
      </c>
      <c r="Z82" s="45">
        <v>0</v>
      </c>
      <c r="AA82" s="45"/>
      <c r="AB82" s="45">
        <v>375.9</v>
      </c>
      <c r="AC82" s="45"/>
      <c r="AD82" s="45">
        <v>0</v>
      </c>
      <c r="AE82" s="35" t="e">
        <f>#REF!-#REF!</f>
        <v>#REF!</v>
      </c>
      <c r="AF82" s="36"/>
      <c r="AG82" s="67" t="s">
        <v>59</v>
      </c>
      <c r="AH82" s="91"/>
      <c r="AI82" s="91"/>
    </row>
    <row r="83" spans="1:35" s="92" customFormat="1" ht="74.25" customHeight="1" x14ac:dyDescent="0.3">
      <c r="A83" s="52" t="s">
        <v>33</v>
      </c>
      <c r="B83" s="41">
        <f>H83+J83+L83+N83+P83+R83+T83+V83+X83+Z83+AB83+AD83</f>
        <v>1359.4</v>
      </c>
      <c r="C83" s="41">
        <f>H83+J83+L83+N83+P83+R83+T83+V83+X83</f>
        <v>903.6</v>
      </c>
      <c r="D83" s="41">
        <f>E83</f>
        <v>714.39</v>
      </c>
      <c r="E83" s="41">
        <f>I83+K83+M83+O83+Q83+S83+U83+W83+Y83+AA83+AC83+AF83</f>
        <v>714.39</v>
      </c>
      <c r="F83" s="41">
        <f>E83/B83*100</f>
        <v>52.551861115197873</v>
      </c>
      <c r="G83" s="41">
        <f>E83/C83*100</f>
        <v>79.060424966799474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/>
      <c r="N83" s="45">
        <v>434</v>
      </c>
      <c r="O83" s="45">
        <v>429.81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469.6</v>
      </c>
      <c r="Y83" s="45">
        <v>284.58</v>
      </c>
      <c r="Z83" s="45">
        <v>0</v>
      </c>
      <c r="AA83" s="45"/>
      <c r="AB83" s="45">
        <v>455.8</v>
      </c>
      <c r="AC83" s="45"/>
      <c r="AD83" s="45">
        <v>0</v>
      </c>
      <c r="AE83" s="35" t="e">
        <f>#REF!-#REF!</f>
        <v>#REF!</v>
      </c>
      <c r="AF83" s="36"/>
      <c r="AG83" s="37" t="s">
        <v>60</v>
      </c>
      <c r="AH83" s="91"/>
      <c r="AI83" s="91"/>
    </row>
    <row r="84" spans="1:35" s="92" customFormat="1" ht="24" customHeight="1" x14ac:dyDescent="0.3">
      <c r="A84" s="52" t="s">
        <v>35</v>
      </c>
      <c r="B84" s="41">
        <v>0</v>
      </c>
      <c r="C84" s="41"/>
      <c r="D84" s="41"/>
      <c r="E84" s="41"/>
      <c r="F84" s="41"/>
      <c r="G84" s="41"/>
      <c r="H84" s="45">
        <v>0</v>
      </c>
      <c r="I84" s="45"/>
      <c r="J84" s="45">
        <v>0</v>
      </c>
      <c r="K84" s="45"/>
      <c r="L84" s="45">
        <v>0</v>
      </c>
      <c r="M84" s="45"/>
      <c r="N84" s="45">
        <v>0</v>
      </c>
      <c r="O84" s="45"/>
      <c r="P84" s="45">
        <v>0</v>
      </c>
      <c r="Q84" s="45"/>
      <c r="R84" s="45">
        <v>0</v>
      </c>
      <c r="S84" s="45"/>
      <c r="T84" s="45">
        <v>0</v>
      </c>
      <c r="U84" s="45"/>
      <c r="V84" s="45">
        <v>0</v>
      </c>
      <c r="W84" s="45"/>
      <c r="X84" s="45">
        <v>0</v>
      </c>
      <c r="Y84" s="45"/>
      <c r="Z84" s="45">
        <v>0</v>
      </c>
      <c r="AA84" s="45"/>
      <c r="AB84" s="45">
        <v>0</v>
      </c>
      <c r="AC84" s="45"/>
      <c r="AD84" s="45">
        <v>0</v>
      </c>
      <c r="AE84" s="35"/>
      <c r="AF84" s="36"/>
      <c r="AG84" s="37"/>
      <c r="AH84" s="91"/>
      <c r="AI84" s="91"/>
    </row>
    <row r="85" spans="1:35" s="92" customFormat="1" ht="24" customHeight="1" x14ac:dyDescent="0.25">
      <c r="A85" s="34" t="s">
        <v>61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5"/>
      <c r="AF85" s="36"/>
      <c r="AG85" s="37"/>
      <c r="AH85" s="91"/>
      <c r="AI85" s="91"/>
    </row>
    <row r="86" spans="1:35" s="92" customFormat="1" ht="24" customHeight="1" x14ac:dyDescent="0.25">
      <c r="A86" s="34" t="s">
        <v>62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5"/>
      <c r="AF86" s="36"/>
      <c r="AG86" s="37"/>
      <c r="AH86" s="91"/>
      <c r="AI86" s="91"/>
    </row>
    <row r="87" spans="1:35" s="95" customFormat="1" ht="66" customHeight="1" x14ac:dyDescent="0.25">
      <c r="A87" s="39" t="s">
        <v>63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35" t="e">
        <f>#REF!-#REF!</f>
        <v>#REF!</v>
      </c>
      <c r="AF87" s="68"/>
      <c r="AG87" s="37"/>
      <c r="AH87" s="91"/>
      <c r="AI87" s="91"/>
    </row>
    <row r="88" spans="1:35" s="92" customFormat="1" ht="27" customHeight="1" x14ac:dyDescent="0.25">
      <c r="A88" s="51" t="s">
        <v>30</v>
      </c>
      <c r="B88" s="29">
        <f>B90+B91+B89+B92</f>
        <v>8042</v>
      </c>
      <c r="C88" s="29">
        <f>C90+C91+C89+C92</f>
        <v>6380.97</v>
      </c>
      <c r="D88" s="29">
        <f t="shared" ref="D88" si="37">D90+D91+D89+D92</f>
        <v>6311.0499999999993</v>
      </c>
      <c r="E88" s="29">
        <f>E90+E91+E89+E92</f>
        <v>6311.0499999999993</v>
      </c>
      <c r="F88" s="29">
        <f>E88/B88*100</f>
        <v>78.476125341954727</v>
      </c>
      <c r="G88" s="29">
        <f>E88/C88*100</f>
        <v>98.904241831571056</v>
      </c>
      <c r="H88" s="29">
        <f>H90+H91</f>
        <v>858.75</v>
      </c>
      <c r="I88" s="29">
        <f t="shared" ref="I88:AF88" si="38">I90+I91</f>
        <v>766.84</v>
      </c>
      <c r="J88" s="29">
        <f t="shared" si="38"/>
        <v>767.1</v>
      </c>
      <c r="K88" s="29">
        <f t="shared" si="38"/>
        <v>576.29999999999995</v>
      </c>
      <c r="L88" s="29">
        <f t="shared" si="38"/>
        <v>446.7</v>
      </c>
      <c r="M88" s="29">
        <f t="shared" si="38"/>
        <v>466.43</v>
      </c>
      <c r="N88" s="29">
        <f t="shared" si="38"/>
        <v>1147.45</v>
      </c>
      <c r="O88" s="29">
        <f t="shared" si="38"/>
        <v>1151.33</v>
      </c>
      <c r="P88" s="29">
        <f t="shared" si="38"/>
        <v>545.13</v>
      </c>
      <c r="Q88" s="29">
        <f t="shared" si="38"/>
        <v>489.36</v>
      </c>
      <c r="R88" s="29">
        <f t="shared" si="38"/>
        <v>326.93</v>
      </c>
      <c r="S88" s="29">
        <f t="shared" si="38"/>
        <v>547.83000000000004</v>
      </c>
      <c r="T88" s="29">
        <v>1146.8499999999999</v>
      </c>
      <c r="U88" s="29">
        <f t="shared" si="38"/>
        <v>1208.69</v>
      </c>
      <c r="V88" s="29">
        <v>594.13</v>
      </c>
      <c r="W88" s="29">
        <f t="shared" si="38"/>
        <v>506.66</v>
      </c>
      <c r="X88" s="29">
        <f t="shared" si="38"/>
        <v>547.92999999999995</v>
      </c>
      <c r="Y88" s="29">
        <f t="shared" si="38"/>
        <v>597.61</v>
      </c>
      <c r="Z88" s="29">
        <f t="shared" si="38"/>
        <v>897.45</v>
      </c>
      <c r="AA88" s="29">
        <f t="shared" si="38"/>
        <v>0</v>
      </c>
      <c r="AB88" s="29">
        <f t="shared" si="38"/>
        <v>534.13</v>
      </c>
      <c r="AC88" s="29">
        <f t="shared" si="38"/>
        <v>0</v>
      </c>
      <c r="AD88" s="29">
        <f t="shared" si="38"/>
        <v>229.45</v>
      </c>
      <c r="AE88" s="29" t="e">
        <f t="shared" si="38"/>
        <v>#REF!</v>
      </c>
      <c r="AF88" s="29">
        <f t="shared" si="38"/>
        <v>0</v>
      </c>
      <c r="AG88" s="58" t="s">
        <v>64</v>
      </c>
      <c r="AH88" s="91"/>
      <c r="AI88" s="91"/>
    </row>
    <row r="89" spans="1:35" s="92" customFormat="1" ht="27" customHeight="1" x14ac:dyDescent="0.25">
      <c r="A89" s="47" t="s">
        <v>31</v>
      </c>
      <c r="B89" s="41">
        <f>SUM(H89:AD89)</f>
        <v>0</v>
      </c>
      <c r="C89" s="41"/>
      <c r="D89" s="41"/>
      <c r="E89" s="41"/>
      <c r="F89" s="41"/>
      <c r="G89" s="41"/>
      <c r="H89" s="41">
        <v>0</v>
      </c>
      <c r="I89" s="41"/>
      <c r="J89" s="41">
        <v>0</v>
      </c>
      <c r="K89" s="41"/>
      <c r="L89" s="41">
        <v>0</v>
      </c>
      <c r="M89" s="41"/>
      <c r="N89" s="41">
        <v>0</v>
      </c>
      <c r="O89" s="41"/>
      <c r="P89" s="41">
        <v>0</v>
      </c>
      <c r="Q89" s="41"/>
      <c r="R89" s="41">
        <v>0</v>
      </c>
      <c r="S89" s="41"/>
      <c r="T89" s="41">
        <v>0</v>
      </c>
      <c r="U89" s="41"/>
      <c r="V89" s="41">
        <v>0</v>
      </c>
      <c r="W89" s="41"/>
      <c r="X89" s="41">
        <v>0</v>
      </c>
      <c r="Y89" s="41"/>
      <c r="Z89" s="41">
        <v>0</v>
      </c>
      <c r="AA89" s="41"/>
      <c r="AB89" s="41">
        <v>0</v>
      </c>
      <c r="AC89" s="41"/>
      <c r="AD89" s="41">
        <v>0</v>
      </c>
      <c r="AE89" s="35"/>
      <c r="AF89" s="36"/>
      <c r="AG89" s="59"/>
      <c r="AH89" s="91"/>
      <c r="AI89" s="91"/>
    </row>
    <row r="90" spans="1:35" s="92" customFormat="1" ht="38.25" customHeight="1" x14ac:dyDescent="0.3">
      <c r="A90" s="52" t="s">
        <v>32</v>
      </c>
      <c r="B90" s="41">
        <v>0</v>
      </c>
      <c r="C90" s="41"/>
      <c r="D90" s="41"/>
      <c r="E90" s="41"/>
      <c r="F90" s="41"/>
      <c r="G90" s="41"/>
      <c r="H90" s="41">
        <v>0</v>
      </c>
      <c r="I90" s="41"/>
      <c r="J90" s="41">
        <v>0</v>
      </c>
      <c r="K90" s="41"/>
      <c r="L90" s="41">
        <v>0</v>
      </c>
      <c r="M90" s="41"/>
      <c r="N90" s="41">
        <v>0</v>
      </c>
      <c r="O90" s="41"/>
      <c r="P90" s="41">
        <v>0</v>
      </c>
      <c r="Q90" s="41"/>
      <c r="R90" s="41">
        <v>0</v>
      </c>
      <c r="S90" s="41"/>
      <c r="T90" s="41">
        <v>0</v>
      </c>
      <c r="U90" s="41"/>
      <c r="V90" s="41">
        <v>0</v>
      </c>
      <c r="W90" s="41"/>
      <c r="X90" s="41">
        <v>0</v>
      </c>
      <c r="Y90" s="41"/>
      <c r="Z90" s="41">
        <v>0</v>
      </c>
      <c r="AA90" s="41"/>
      <c r="AB90" s="41">
        <v>0</v>
      </c>
      <c r="AC90" s="41"/>
      <c r="AD90" s="41">
        <v>0</v>
      </c>
      <c r="AE90" s="35" t="e">
        <f>#REF!-#REF!</f>
        <v>#REF!</v>
      </c>
      <c r="AF90" s="36"/>
      <c r="AG90" s="59"/>
      <c r="AH90" s="91"/>
      <c r="AI90" s="91"/>
    </row>
    <row r="91" spans="1:35" s="92" customFormat="1" ht="25.9" customHeight="1" x14ac:dyDescent="0.3">
      <c r="A91" s="52" t="s">
        <v>33</v>
      </c>
      <c r="B91" s="41">
        <f>H91+J91+L91+N91+P91+R91+T91+V91+X91+Z91+AB91+AD91</f>
        <v>8042</v>
      </c>
      <c r="C91" s="41">
        <f>H91+J91+L91+N91+P91+R91+T91+V91+X91</f>
        <v>6380.97</v>
      </c>
      <c r="D91" s="41">
        <f>E91</f>
        <v>6311.0499999999993</v>
      </c>
      <c r="E91" s="41">
        <f>I91+K91+M91+O91+Q91+S91+U91+W91+Y91+AA91+AC91+AF91</f>
        <v>6311.0499999999993</v>
      </c>
      <c r="F91" s="41">
        <f>E91/B91*100</f>
        <v>78.476125341954727</v>
      </c>
      <c r="G91" s="41">
        <f>E91/C91*100</f>
        <v>98.904241831571056</v>
      </c>
      <c r="H91" s="41">
        <v>858.75</v>
      </c>
      <c r="I91" s="41">
        <v>766.84</v>
      </c>
      <c r="J91" s="41">
        <v>767.1</v>
      </c>
      <c r="K91" s="41">
        <v>576.29999999999995</v>
      </c>
      <c r="L91" s="41">
        <v>446.7</v>
      </c>
      <c r="M91" s="41">
        <v>466.43</v>
      </c>
      <c r="N91" s="41">
        <v>1147.45</v>
      </c>
      <c r="O91" s="41">
        <v>1151.33</v>
      </c>
      <c r="P91" s="41">
        <v>545.13</v>
      </c>
      <c r="Q91" s="41">
        <v>489.36</v>
      </c>
      <c r="R91" s="41">
        <v>326.93</v>
      </c>
      <c r="S91" s="41">
        <v>547.83000000000004</v>
      </c>
      <c r="T91" s="41">
        <v>1146.8499999999999</v>
      </c>
      <c r="U91" s="41">
        <v>1208.69</v>
      </c>
      <c r="V91" s="41">
        <v>594.13</v>
      </c>
      <c r="W91" s="41">
        <v>506.66</v>
      </c>
      <c r="X91" s="41">
        <v>547.92999999999995</v>
      </c>
      <c r="Y91" s="41">
        <v>597.61</v>
      </c>
      <c r="Z91" s="41">
        <v>897.45</v>
      </c>
      <c r="AA91" s="41"/>
      <c r="AB91" s="41">
        <v>534.13</v>
      </c>
      <c r="AC91" s="41"/>
      <c r="AD91" s="41">
        <v>229.45</v>
      </c>
      <c r="AE91" s="35"/>
      <c r="AF91" s="36"/>
      <c r="AG91" s="59"/>
      <c r="AH91" s="91"/>
      <c r="AI91" s="91"/>
    </row>
    <row r="92" spans="1:35" s="92" customFormat="1" ht="25.9" customHeight="1" x14ac:dyDescent="0.3">
      <c r="A92" s="52" t="s">
        <v>35</v>
      </c>
      <c r="B92" s="41">
        <f>H92+J92+L92+N92+P92+R92+T92+V92+X92+Z92+AB92+AD92</f>
        <v>0</v>
      </c>
      <c r="C92" s="41"/>
      <c r="D92" s="41"/>
      <c r="E92" s="41"/>
      <c r="F92" s="41"/>
      <c r="G92" s="41"/>
      <c r="H92" s="41">
        <v>0</v>
      </c>
      <c r="I92" s="41"/>
      <c r="J92" s="41">
        <v>0</v>
      </c>
      <c r="K92" s="41"/>
      <c r="L92" s="41">
        <v>0</v>
      </c>
      <c r="M92" s="41"/>
      <c r="N92" s="41">
        <v>0</v>
      </c>
      <c r="O92" s="41"/>
      <c r="P92" s="41">
        <v>0</v>
      </c>
      <c r="Q92" s="41"/>
      <c r="R92" s="41">
        <v>0</v>
      </c>
      <c r="S92" s="41"/>
      <c r="T92" s="41">
        <v>0</v>
      </c>
      <c r="U92" s="41"/>
      <c r="V92" s="41">
        <v>0</v>
      </c>
      <c r="W92" s="41"/>
      <c r="X92" s="41">
        <v>0</v>
      </c>
      <c r="Y92" s="41"/>
      <c r="Z92" s="41">
        <v>0</v>
      </c>
      <c r="AA92" s="41"/>
      <c r="AB92" s="41">
        <v>0</v>
      </c>
      <c r="AC92" s="41"/>
      <c r="AD92" s="41">
        <v>0</v>
      </c>
      <c r="AE92" s="35"/>
      <c r="AF92" s="36"/>
      <c r="AG92" s="60"/>
      <c r="AH92" s="91"/>
      <c r="AI92" s="91"/>
    </row>
    <row r="93" spans="1:35" s="92" customFormat="1" ht="29.25" customHeight="1" x14ac:dyDescent="0.25">
      <c r="A93" s="69" t="s">
        <v>65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1"/>
      <c r="AF93" s="72"/>
      <c r="AG93" s="73"/>
      <c r="AH93" s="91"/>
      <c r="AI93" s="91"/>
    </row>
    <row r="94" spans="1:35" s="92" customFormat="1" ht="31.5" customHeight="1" x14ac:dyDescent="0.25">
      <c r="A94" s="69" t="s">
        <v>66</v>
      </c>
      <c r="B94" s="70"/>
      <c r="C94" s="70"/>
      <c r="D94" s="70"/>
      <c r="E94" s="70"/>
      <c r="F94" s="70"/>
      <c r="G94" s="70"/>
      <c r="H94" s="70"/>
      <c r="I94" s="70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35"/>
      <c r="AF94" s="36"/>
      <c r="AG94" s="37"/>
      <c r="AH94" s="91"/>
      <c r="AI94" s="91"/>
    </row>
    <row r="95" spans="1:35" s="95" customFormat="1" ht="66" customHeight="1" x14ac:dyDescent="0.25">
      <c r="A95" s="39" t="s">
        <v>67</v>
      </c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35" t="e">
        <f>#REF!-#REF!</f>
        <v>#REF!</v>
      </c>
      <c r="AF95" s="68"/>
      <c r="AG95" s="37"/>
      <c r="AH95" s="91"/>
      <c r="AI95" s="91"/>
    </row>
    <row r="96" spans="1:35" s="92" customFormat="1" ht="127.5" customHeight="1" x14ac:dyDescent="0.25">
      <c r="A96" s="51" t="s">
        <v>30</v>
      </c>
      <c r="B96" s="29">
        <f>B98+B99+B97+B100</f>
        <v>678.38699999999994</v>
      </c>
      <c r="C96" s="29">
        <f>C98+C99+C97+C100</f>
        <v>638.577</v>
      </c>
      <c r="D96" s="29">
        <f t="shared" ref="D96" si="39">D98+D99+D97+D100</f>
        <v>75.27</v>
      </c>
      <c r="E96" s="29">
        <f>E98+E99+E97+E100</f>
        <v>75.27</v>
      </c>
      <c r="F96" s="29">
        <f>E96/B96*100</f>
        <v>11.095436675525917</v>
      </c>
      <c r="G96" s="29">
        <f>E96/C96*100</f>
        <v>11.787145481281035</v>
      </c>
      <c r="H96" s="29">
        <f>H98+H99</f>
        <v>64</v>
      </c>
      <c r="I96" s="29">
        <f t="shared" ref="I96:AF96" si="40">I98+I99</f>
        <v>0</v>
      </c>
      <c r="J96" s="29">
        <f t="shared" si="40"/>
        <v>38.590000000000003</v>
      </c>
      <c r="K96" s="29">
        <f t="shared" si="40"/>
        <v>0</v>
      </c>
      <c r="L96" s="29">
        <f t="shared" si="40"/>
        <v>26.417000000000002</v>
      </c>
      <c r="M96" s="29">
        <f t="shared" si="40"/>
        <v>0</v>
      </c>
      <c r="N96" s="29">
        <f t="shared" si="40"/>
        <v>0</v>
      </c>
      <c r="O96" s="29">
        <f t="shared" si="40"/>
        <v>0</v>
      </c>
      <c r="P96" s="29">
        <f t="shared" si="40"/>
        <v>15</v>
      </c>
      <c r="Q96" s="29">
        <f t="shared" si="40"/>
        <v>0</v>
      </c>
      <c r="R96" s="29">
        <f t="shared" si="40"/>
        <v>0</v>
      </c>
      <c r="S96" s="29">
        <f t="shared" si="40"/>
        <v>75.27</v>
      </c>
      <c r="T96" s="29">
        <f t="shared" si="40"/>
        <v>212.7</v>
      </c>
      <c r="U96" s="29">
        <f t="shared" si="40"/>
        <v>0</v>
      </c>
      <c r="V96" s="29">
        <f t="shared" si="40"/>
        <v>141.6</v>
      </c>
      <c r="W96" s="29">
        <f t="shared" si="40"/>
        <v>0</v>
      </c>
      <c r="X96" s="29">
        <f t="shared" si="40"/>
        <v>140.27000000000001</v>
      </c>
      <c r="Y96" s="29">
        <f t="shared" si="40"/>
        <v>0</v>
      </c>
      <c r="Z96" s="29">
        <f t="shared" si="40"/>
        <v>39.81</v>
      </c>
      <c r="AA96" s="29">
        <f t="shared" si="40"/>
        <v>0</v>
      </c>
      <c r="AB96" s="29">
        <f t="shared" si="40"/>
        <v>0</v>
      </c>
      <c r="AC96" s="29">
        <f t="shared" si="40"/>
        <v>0</v>
      </c>
      <c r="AD96" s="29">
        <f t="shared" si="40"/>
        <v>0</v>
      </c>
      <c r="AE96" s="29" t="e">
        <f t="shared" si="40"/>
        <v>#REF!</v>
      </c>
      <c r="AF96" s="29">
        <f t="shared" si="40"/>
        <v>0</v>
      </c>
      <c r="AG96" s="64" t="s">
        <v>68</v>
      </c>
      <c r="AH96" s="91"/>
      <c r="AI96" s="91"/>
    </row>
    <row r="97" spans="1:42" s="92" customFormat="1" ht="27" customHeight="1" x14ac:dyDescent="0.25">
      <c r="A97" s="47" t="s">
        <v>31</v>
      </c>
      <c r="B97" s="41">
        <f>SUM(H97:AD97)</f>
        <v>0</v>
      </c>
      <c r="C97" s="41"/>
      <c r="D97" s="41"/>
      <c r="E97" s="41"/>
      <c r="F97" s="41"/>
      <c r="G97" s="41"/>
      <c r="H97" s="41">
        <v>0</v>
      </c>
      <c r="I97" s="41"/>
      <c r="J97" s="41">
        <v>0</v>
      </c>
      <c r="K97" s="41"/>
      <c r="L97" s="41">
        <v>0</v>
      </c>
      <c r="M97" s="41"/>
      <c r="N97" s="41">
        <v>0</v>
      </c>
      <c r="O97" s="41"/>
      <c r="P97" s="41">
        <v>0</v>
      </c>
      <c r="Q97" s="41"/>
      <c r="R97" s="41">
        <v>0</v>
      </c>
      <c r="S97" s="41"/>
      <c r="T97" s="41">
        <v>0</v>
      </c>
      <c r="U97" s="41"/>
      <c r="V97" s="41">
        <v>0</v>
      </c>
      <c r="W97" s="41"/>
      <c r="X97" s="41">
        <v>0</v>
      </c>
      <c r="Y97" s="41"/>
      <c r="Z97" s="41">
        <v>0</v>
      </c>
      <c r="AA97" s="41"/>
      <c r="AB97" s="41">
        <v>0</v>
      </c>
      <c r="AC97" s="41"/>
      <c r="AD97" s="41">
        <v>0</v>
      </c>
      <c r="AE97" s="35"/>
      <c r="AF97" s="36"/>
      <c r="AG97" s="74"/>
      <c r="AH97" s="91"/>
      <c r="AI97" s="91"/>
    </row>
    <row r="98" spans="1:42" s="92" customFormat="1" ht="38.25" customHeight="1" x14ac:dyDescent="0.3">
      <c r="A98" s="52" t="s">
        <v>32</v>
      </c>
      <c r="B98" s="41">
        <v>0</v>
      </c>
      <c r="C98" s="41"/>
      <c r="D98" s="41"/>
      <c r="E98" s="41"/>
      <c r="F98" s="41"/>
      <c r="G98" s="41"/>
      <c r="H98" s="41">
        <v>0</v>
      </c>
      <c r="I98" s="41"/>
      <c r="J98" s="41">
        <v>0</v>
      </c>
      <c r="K98" s="41"/>
      <c r="L98" s="41">
        <v>0</v>
      </c>
      <c r="M98" s="41"/>
      <c r="N98" s="41">
        <v>0</v>
      </c>
      <c r="O98" s="41"/>
      <c r="P98" s="41">
        <v>0</v>
      </c>
      <c r="Q98" s="41"/>
      <c r="R98" s="41">
        <v>0</v>
      </c>
      <c r="S98" s="41"/>
      <c r="T98" s="41">
        <v>0</v>
      </c>
      <c r="U98" s="41"/>
      <c r="V98" s="41">
        <v>0</v>
      </c>
      <c r="W98" s="41"/>
      <c r="X98" s="41">
        <v>0</v>
      </c>
      <c r="Y98" s="41"/>
      <c r="Z98" s="41">
        <v>0</v>
      </c>
      <c r="AA98" s="41"/>
      <c r="AB98" s="41">
        <v>0</v>
      </c>
      <c r="AC98" s="41"/>
      <c r="AD98" s="41">
        <v>0</v>
      </c>
      <c r="AE98" s="35" t="e">
        <f>#REF!-#REF!</f>
        <v>#REF!</v>
      </c>
      <c r="AF98" s="36"/>
      <c r="AG98" s="74"/>
      <c r="AH98" s="91"/>
      <c r="AI98" s="91"/>
    </row>
    <row r="99" spans="1:42" s="92" customFormat="1" ht="25.9" customHeight="1" x14ac:dyDescent="0.3">
      <c r="A99" s="52" t="s">
        <v>33</v>
      </c>
      <c r="B99" s="41">
        <f>H99+J99+L99+N99+P99+R99+T99+V99+X99+Z99+AB99+AD99</f>
        <v>678.38699999999994</v>
      </c>
      <c r="C99" s="41">
        <f>H99+J99+L99+N99+P99+R99+T99+V99+X99</f>
        <v>638.577</v>
      </c>
      <c r="D99" s="41">
        <f>E99</f>
        <v>75.27</v>
      </c>
      <c r="E99" s="41">
        <f>I99+K99+M99+O99+Q99+S99+U99+W99+Y99+AA99+AC99+AF99</f>
        <v>75.27</v>
      </c>
      <c r="F99" s="41">
        <f>E99/B99*100</f>
        <v>11.095436675525917</v>
      </c>
      <c r="G99" s="41">
        <f>E99/C99*100</f>
        <v>11.787145481281035</v>
      </c>
      <c r="H99" s="41">
        <v>64</v>
      </c>
      <c r="I99" s="41">
        <v>0</v>
      </c>
      <c r="J99" s="41">
        <v>38.590000000000003</v>
      </c>
      <c r="K99" s="41">
        <v>0</v>
      </c>
      <c r="L99" s="41">
        <v>26.417000000000002</v>
      </c>
      <c r="M99" s="41">
        <v>0</v>
      </c>
      <c r="N99" s="41">
        <v>0</v>
      </c>
      <c r="O99" s="41">
        <v>0</v>
      </c>
      <c r="P99" s="41">
        <v>15</v>
      </c>
      <c r="Q99" s="41">
        <v>0</v>
      </c>
      <c r="R99" s="41">
        <v>0</v>
      </c>
      <c r="S99" s="41">
        <v>75.27</v>
      </c>
      <c r="T99" s="41">
        <v>212.7</v>
      </c>
      <c r="U99" s="41">
        <v>0</v>
      </c>
      <c r="V99" s="41">
        <v>141.6</v>
      </c>
      <c r="W99" s="41">
        <v>0</v>
      </c>
      <c r="X99" s="41">
        <v>140.27000000000001</v>
      </c>
      <c r="Y99" s="41"/>
      <c r="Z99" s="41">
        <v>39.81</v>
      </c>
      <c r="AA99" s="41"/>
      <c r="AB99" s="41">
        <v>0</v>
      </c>
      <c r="AC99" s="41"/>
      <c r="AD99" s="41">
        <v>0</v>
      </c>
      <c r="AE99" s="35"/>
      <c r="AF99" s="36"/>
      <c r="AG99" s="74"/>
      <c r="AH99" s="91"/>
      <c r="AI99" s="91"/>
    </row>
    <row r="100" spans="1:42" s="92" customFormat="1" ht="25.9" customHeight="1" x14ac:dyDescent="0.3">
      <c r="A100" s="52" t="s">
        <v>35</v>
      </c>
      <c r="B100" s="41">
        <f>H100+J100+L100+N100+P100+R100+T100+V100+X100+Z100+AB100+AD100</f>
        <v>0</v>
      </c>
      <c r="C100" s="41"/>
      <c r="D100" s="41"/>
      <c r="E100" s="41"/>
      <c r="F100" s="41"/>
      <c r="G100" s="41"/>
      <c r="H100" s="41">
        <v>0</v>
      </c>
      <c r="I100" s="41"/>
      <c r="J100" s="41">
        <v>0</v>
      </c>
      <c r="K100" s="41"/>
      <c r="L100" s="41">
        <v>0</v>
      </c>
      <c r="M100" s="41"/>
      <c r="N100" s="41">
        <v>0</v>
      </c>
      <c r="O100" s="41"/>
      <c r="P100" s="41">
        <v>0</v>
      </c>
      <c r="Q100" s="41"/>
      <c r="R100" s="41">
        <v>0</v>
      </c>
      <c r="S100" s="41"/>
      <c r="T100" s="41">
        <v>0</v>
      </c>
      <c r="U100" s="41"/>
      <c r="V100" s="41">
        <v>0</v>
      </c>
      <c r="W100" s="41"/>
      <c r="X100" s="41">
        <v>0</v>
      </c>
      <c r="Y100" s="41"/>
      <c r="Z100" s="41">
        <v>0</v>
      </c>
      <c r="AA100" s="41"/>
      <c r="AB100" s="41">
        <v>0</v>
      </c>
      <c r="AC100" s="41"/>
      <c r="AD100" s="41">
        <v>0</v>
      </c>
      <c r="AE100" s="35"/>
      <c r="AF100" s="36"/>
      <c r="AG100" s="74"/>
      <c r="AH100" s="91"/>
      <c r="AI100" s="91"/>
    </row>
    <row r="101" spans="1:42" s="3" customFormat="1" ht="26.25" customHeight="1" x14ac:dyDescent="0.25">
      <c r="A101" s="75" t="s">
        <v>69</v>
      </c>
      <c r="B101" s="76">
        <f>B102+B103+B104+B106</f>
        <v>293471.11699999997</v>
      </c>
      <c r="C101" s="76">
        <f t="shared" ref="C101:E101" si="41">C102+C103+C104+C106</f>
        <v>221526.05999999994</v>
      </c>
      <c r="D101" s="76">
        <f t="shared" si="41"/>
        <v>194628.34999999998</v>
      </c>
      <c r="E101" s="76">
        <f t="shared" si="41"/>
        <v>194628.34999999998</v>
      </c>
      <c r="F101" s="76">
        <f>E101/B101*100</f>
        <v>66.31942250044321</v>
      </c>
      <c r="G101" s="76">
        <f>E101/C101*100</f>
        <v>87.85799287000367</v>
      </c>
      <c r="H101" s="76">
        <f>H102+H103+H104+H106</f>
        <v>22609.75</v>
      </c>
      <c r="I101" s="76">
        <f t="shared" ref="I101:AF101" si="42">I102+I103+I104+I106</f>
        <v>13094.26</v>
      </c>
      <c r="J101" s="76">
        <f t="shared" si="42"/>
        <v>25540.41</v>
      </c>
      <c r="K101" s="76">
        <f t="shared" si="42"/>
        <v>24739.46</v>
      </c>
      <c r="L101" s="76">
        <f t="shared" si="42"/>
        <v>24687.826999999997</v>
      </c>
      <c r="M101" s="76">
        <f t="shared" si="42"/>
        <v>16343.93</v>
      </c>
      <c r="N101" s="76">
        <f t="shared" si="42"/>
        <v>51537.420000000006</v>
      </c>
      <c r="O101" s="76">
        <f t="shared" si="42"/>
        <v>24699.25</v>
      </c>
      <c r="P101" s="76">
        <f t="shared" si="42"/>
        <v>10354.269999999997</v>
      </c>
      <c r="Q101" s="76">
        <f t="shared" si="42"/>
        <v>25406.2</v>
      </c>
      <c r="R101" s="76">
        <f t="shared" si="42"/>
        <v>26453.129999999997</v>
      </c>
      <c r="S101" s="76">
        <f t="shared" si="42"/>
        <v>32838.840000000004</v>
      </c>
      <c r="T101" s="76">
        <f t="shared" si="42"/>
        <v>24946.459999999995</v>
      </c>
      <c r="U101" s="76">
        <f t="shared" si="42"/>
        <v>26750.579999999998</v>
      </c>
      <c r="V101" s="76">
        <f t="shared" si="42"/>
        <v>16846.8</v>
      </c>
      <c r="W101" s="76">
        <f t="shared" si="42"/>
        <v>13559.94</v>
      </c>
      <c r="X101" s="76">
        <f t="shared" si="42"/>
        <v>21318.609999999997</v>
      </c>
      <c r="Y101" s="76">
        <f t="shared" si="42"/>
        <v>19401.560000000001</v>
      </c>
      <c r="Z101" s="76">
        <f t="shared" si="42"/>
        <v>23614.460000000003</v>
      </c>
      <c r="AA101" s="76">
        <f t="shared" si="42"/>
        <v>0</v>
      </c>
      <c r="AB101" s="76">
        <f t="shared" si="42"/>
        <v>20890.730000000003</v>
      </c>
      <c r="AC101" s="76">
        <f t="shared" si="42"/>
        <v>0</v>
      </c>
      <c r="AD101" s="76">
        <f t="shared" si="42"/>
        <v>24671.25</v>
      </c>
      <c r="AE101" s="76" t="e">
        <f t="shared" si="42"/>
        <v>#REF!</v>
      </c>
      <c r="AF101" s="76">
        <f t="shared" si="42"/>
        <v>0</v>
      </c>
      <c r="AG101" s="77"/>
      <c r="AH101" s="96"/>
      <c r="AI101" s="96"/>
      <c r="AJ101" s="96"/>
      <c r="AK101" s="96"/>
      <c r="AL101" s="96"/>
      <c r="AM101" s="96"/>
      <c r="AN101" s="96"/>
      <c r="AO101" s="96"/>
      <c r="AP101" s="97"/>
    </row>
    <row r="102" spans="1:42" s="3" customFormat="1" ht="21.75" customHeight="1" x14ac:dyDescent="0.25">
      <c r="A102" s="40" t="s">
        <v>31</v>
      </c>
      <c r="B102" s="29">
        <f>SUM(H102:AD102)</f>
        <v>0</v>
      </c>
      <c r="C102" s="29"/>
      <c r="D102" s="29"/>
      <c r="E102" s="29"/>
      <c r="F102" s="29"/>
      <c r="G102" s="29"/>
      <c r="H102" s="41">
        <f t="shared" ref="H102:AF102" si="43">H22+H28+H34+H40+H46+H54+H60+H75+H81+H89</f>
        <v>0</v>
      </c>
      <c r="I102" s="41">
        <f t="shared" si="43"/>
        <v>0</v>
      </c>
      <c r="J102" s="41">
        <f t="shared" si="43"/>
        <v>0</v>
      </c>
      <c r="K102" s="41">
        <f t="shared" si="43"/>
        <v>0</v>
      </c>
      <c r="L102" s="41">
        <f t="shared" si="43"/>
        <v>0</v>
      </c>
      <c r="M102" s="41">
        <f t="shared" si="43"/>
        <v>0</v>
      </c>
      <c r="N102" s="41">
        <f t="shared" si="43"/>
        <v>0</v>
      </c>
      <c r="O102" s="41">
        <f t="shared" si="43"/>
        <v>0</v>
      </c>
      <c r="P102" s="41">
        <f t="shared" si="43"/>
        <v>0</v>
      </c>
      <c r="Q102" s="41">
        <f t="shared" si="43"/>
        <v>0</v>
      </c>
      <c r="R102" s="41">
        <f t="shared" si="43"/>
        <v>0</v>
      </c>
      <c r="S102" s="41">
        <f t="shared" si="43"/>
        <v>0</v>
      </c>
      <c r="T102" s="41">
        <f t="shared" si="43"/>
        <v>0</v>
      </c>
      <c r="U102" s="41">
        <f t="shared" si="43"/>
        <v>0</v>
      </c>
      <c r="V102" s="41">
        <f t="shared" si="43"/>
        <v>0</v>
      </c>
      <c r="W102" s="41">
        <f t="shared" si="43"/>
        <v>0</v>
      </c>
      <c r="X102" s="41">
        <f t="shared" si="43"/>
        <v>0</v>
      </c>
      <c r="Y102" s="41">
        <f t="shared" si="43"/>
        <v>0</v>
      </c>
      <c r="Z102" s="41">
        <f t="shared" si="43"/>
        <v>0</v>
      </c>
      <c r="AA102" s="41">
        <f t="shared" si="43"/>
        <v>0</v>
      </c>
      <c r="AB102" s="41">
        <f t="shared" si="43"/>
        <v>0</v>
      </c>
      <c r="AC102" s="41">
        <f t="shared" si="43"/>
        <v>0</v>
      </c>
      <c r="AD102" s="41">
        <f t="shared" si="43"/>
        <v>0</v>
      </c>
      <c r="AE102" s="41" t="e">
        <f t="shared" si="43"/>
        <v>#REF!</v>
      </c>
      <c r="AF102" s="41">
        <f t="shared" si="43"/>
        <v>0</v>
      </c>
      <c r="AG102" s="77"/>
      <c r="AH102" s="96"/>
      <c r="AI102" s="96"/>
      <c r="AJ102" s="96"/>
      <c r="AK102" s="96"/>
      <c r="AL102" s="96"/>
      <c r="AM102" s="96"/>
      <c r="AN102" s="96"/>
      <c r="AO102" s="96"/>
      <c r="AP102" s="97"/>
    </row>
    <row r="103" spans="1:42" s="3" customFormat="1" ht="34.5" customHeight="1" x14ac:dyDescent="0.3">
      <c r="A103" s="52" t="s">
        <v>32</v>
      </c>
      <c r="B103" s="29">
        <f>B82+B16+B98</f>
        <v>5658.7000000000007</v>
      </c>
      <c r="C103" s="41">
        <f>C82+C16</f>
        <v>5229.25</v>
      </c>
      <c r="D103" s="41">
        <f>D82+D16</f>
        <v>5229.08</v>
      </c>
      <c r="E103" s="41">
        <f>E82+E16</f>
        <v>5229.08</v>
      </c>
      <c r="F103" s="41">
        <f>E103/B103*100</f>
        <v>92.407796843798025</v>
      </c>
      <c r="G103" s="41">
        <f>E103/C103*100</f>
        <v>99.996749055791938</v>
      </c>
      <c r="H103" s="41">
        <f>H23+H29+H35+H41+H47+H55+H61+H76+H82+H90+H98</f>
        <v>0</v>
      </c>
      <c r="I103" s="41">
        <f t="shared" ref="I103:AF103" si="44">I23+I29+I35+I41+I47+I55+I61+I76+I82+I90+I98</f>
        <v>0</v>
      </c>
      <c r="J103" s="41">
        <f t="shared" si="44"/>
        <v>0</v>
      </c>
      <c r="K103" s="41">
        <f t="shared" si="44"/>
        <v>0</v>
      </c>
      <c r="L103" s="41">
        <f t="shared" si="44"/>
        <v>798.88</v>
      </c>
      <c r="M103" s="41">
        <f t="shared" si="44"/>
        <v>199.5</v>
      </c>
      <c r="N103" s="41">
        <f t="shared" si="44"/>
        <v>612.29999999999995</v>
      </c>
      <c r="O103" s="41">
        <f t="shared" si="44"/>
        <v>1211.68</v>
      </c>
      <c r="P103" s="41">
        <f t="shared" si="44"/>
        <v>1566.54</v>
      </c>
      <c r="Q103" s="41">
        <f t="shared" si="44"/>
        <v>1566.54</v>
      </c>
      <c r="R103" s="41">
        <f t="shared" si="44"/>
        <v>0</v>
      </c>
      <c r="S103" s="41">
        <f t="shared" si="44"/>
        <v>0</v>
      </c>
      <c r="T103" s="41">
        <f t="shared" si="44"/>
        <v>0</v>
      </c>
      <c r="U103" s="41">
        <f t="shared" si="44"/>
        <v>0</v>
      </c>
      <c r="V103" s="41">
        <f t="shared" si="44"/>
        <v>0</v>
      </c>
      <c r="W103" s="41">
        <f t="shared" si="44"/>
        <v>0</v>
      </c>
      <c r="X103" s="41">
        <f t="shared" si="44"/>
        <v>2251.5300000000002</v>
      </c>
      <c r="Y103" s="41">
        <f t="shared" si="44"/>
        <v>2251.36</v>
      </c>
      <c r="Z103" s="41">
        <f t="shared" si="44"/>
        <v>0</v>
      </c>
      <c r="AA103" s="41">
        <f t="shared" si="44"/>
        <v>0</v>
      </c>
      <c r="AB103" s="41">
        <f t="shared" si="44"/>
        <v>429.45</v>
      </c>
      <c r="AC103" s="41">
        <f t="shared" si="44"/>
        <v>0</v>
      </c>
      <c r="AD103" s="41">
        <f t="shared" si="44"/>
        <v>0</v>
      </c>
      <c r="AE103" s="41" t="e">
        <f t="shared" si="44"/>
        <v>#REF!</v>
      </c>
      <c r="AF103" s="41">
        <f t="shared" si="44"/>
        <v>0</v>
      </c>
      <c r="AG103" s="77"/>
      <c r="AH103" s="96"/>
      <c r="AI103" s="96"/>
      <c r="AJ103" s="96"/>
      <c r="AK103" s="96"/>
      <c r="AL103" s="96"/>
      <c r="AM103" s="96"/>
      <c r="AN103" s="96"/>
      <c r="AO103" s="96"/>
      <c r="AP103" s="97"/>
    </row>
    <row r="104" spans="1:42" s="3" customFormat="1" ht="24.75" customHeight="1" x14ac:dyDescent="0.3">
      <c r="A104" s="52" t="s">
        <v>33</v>
      </c>
      <c r="B104" s="29">
        <f>B91+B83+B77+B62+B56+B17+B69+B99</f>
        <v>287812.41699999996</v>
      </c>
      <c r="C104" s="41">
        <f>C91+C83+C77+C62+C56+C17</f>
        <v>216296.80999999994</v>
      </c>
      <c r="D104" s="41">
        <f>D91+D83+D77+D62+D56+D17</f>
        <v>189399.27</v>
      </c>
      <c r="E104" s="41">
        <f>E91+E83+E77+E62+E56+E17</f>
        <v>189399.27</v>
      </c>
      <c r="F104" s="41">
        <f t="shared" ref="F104:F106" si="45">E104/B104*100</f>
        <v>65.80649715331775</v>
      </c>
      <c r="G104" s="41">
        <f t="shared" ref="G104:G106" si="46">E104/C104*100</f>
        <v>87.564523027408512</v>
      </c>
      <c r="H104" s="41">
        <f>H24+H30+H36+H42+H48+H56+H62+H77+H83+H91+H69+H99</f>
        <v>22609.75</v>
      </c>
      <c r="I104" s="41">
        <f t="shared" ref="I104:AF104" si="47">I24+I30+I36+I42+I48+I56+I62+I77+I83+I91+I69+I99</f>
        <v>13094.26</v>
      </c>
      <c r="J104" s="41">
        <f t="shared" si="47"/>
        <v>25540.41</v>
      </c>
      <c r="K104" s="41">
        <f t="shared" si="47"/>
        <v>24739.46</v>
      </c>
      <c r="L104" s="41">
        <f t="shared" si="47"/>
        <v>23888.946999999996</v>
      </c>
      <c r="M104" s="41">
        <f t="shared" si="47"/>
        <v>16144.43</v>
      </c>
      <c r="N104" s="41">
        <f t="shared" si="47"/>
        <v>50925.120000000003</v>
      </c>
      <c r="O104" s="41">
        <f t="shared" si="47"/>
        <v>23487.57</v>
      </c>
      <c r="P104" s="41">
        <f t="shared" si="47"/>
        <v>8787.7299999999977</v>
      </c>
      <c r="Q104" s="41">
        <f t="shared" si="47"/>
        <v>23839.66</v>
      </c>
      <c r="R104" s="41">
        <f t="shared" si="47"/>
        <v>26453.129999999997</v>
      </c>
      <c r="S104" s="41">
        <f t="shared" si="47"/>
        <v>32838.840000000004</v>
      </c>
      <c r="T104" s="41">
        <f t="shared" si="47"/>
        <v>24946.459999999995</v>
      </c>
      <c r="U104" s="41">
        <f t="shared" si="47"/>
        <v>26750.579999999998</v>
      </c>
      <c r="V104" s="41">
        <f t="shared" si="47"/>
        <v>16846.8</v>
      </c>
      <c r="W104" s="41">
        <f t="shared" si="47"/>
        <v>13559.94</v>
      </c>
      <c r="X104" s="41">
        <f t="shared" si="47"/>
        <v>19067.079999999998</v>
      </c>
      <c r="Y104" s="41">
        <f t="shared" si="47"/>
        <v>17150.2</v>
      </c>
      <c r="Z104" s="41">
        <f t="shared" si="47"/>
        <v>23614.460000000003</v>
      </c>
      <c r="AA104" s="41">
        <f t="shared" si="47"/>
        <v>0</v>
      </c>
      <c r="AB104" s="41">
        <f t="shared" si="47"/>
        <v>20461.280000000002</v>
      </c>
      <c r="AC104" s="41">
        <f t="shared" si="47"/>
        <v>0</v>
      </c>
      <c r="AD104" s="41">
        <f t="shared" si="47"/>
        <v>24671.25</v>
      </c>
      <c r="AE104" s="41" t="e">
        <f t="shared" si="47"/>
        <v>#REF!</v>
      </c>
      <c r="AF104" s="41">
        <f t="shared" si="47"/>
        <v>0</v>
      </c>
      <c r="AG104" s="77"/>
      <c r="AH104" s="96"/>
      <c r="AI104" s="96"/>
      <c r="AJ104" s="96"/>
      <c r="AK104" s="96"/>
      <c r="AL104" s="96"/>
      <c r="AM104" s="96"/>
      <c r="AN104" s="96"/>
      <c r="AO104" s="96"/>
      <c r="AP104" s="97"/>
    </row>
    <row r="105" spans="1:42" s="3" customFormat="1" ht="34.5" customHeight="1" x14ac:dyDescent="0.3">
      <c r="A105" s="42" t="s">
        <v>70</v>
      </c>
      <c r="B105" s="29">
        <f>B49</f>
        <v>238.87</v>
      </c>
      <c r="C105" s="41">
        <f>C49</f>
        <v>236.07</v>
      </c>
      <c r="D105" s="41">
        <f t="shared" ref="C105:F106" si="48">D49</f>
        <v>236.05</v>
      </c>
      <c r="E105" s="41">
        <f t="shared" si="48"/>
        <v>236.05</v>
      </c>
      <c r="F105" s="41">
        <f t="shared" si="45"/>
        <v>98.819441537237822</v>
      </c>
      <c r="G105" s="41">
        <f t="shared" si="46"/>
        <v>99.991527936628984</v>
      </c>
      <c r="H105" s="41">
        <f t="shared" ref="H105:AF105" si="49">H49</f>
        <v>0</v>
      </c>
      <c r="I105" s="41">
        <f t="shared" si="49"/>
        <v>0</v>
      </c>
      <c r="J105" s="41">
        <f t="shared" si="49"/>
        <v>0</v>
      </c>
      <c r="K105" s="41">
        <f t="shared" si="49"/>
        <v>0</v>
      </c>
      <c r="L105" s="41">
        <f t="shared" si="49"/>
        <v>42.05</v>
      </c>
      <c r="M105" s="41">
        <f t="shared" si="49"/>
        <v>10.5</v>
      </c>
      <c r="N105" s="41">
        <f t="shared" si="49"/>
        <v>32.22</v>
      </c>
      <c r="O105" s="41">
        <f t="shared" si="49"/>
        <v>63.77</v>
      </c>
      <c r="P105" s="41">
        <f t="shared" si="49"/>
        <v>82.45</v>
      </c>
      <c r="Q105" s="41">
        <f t="shared" si="49"/>
        <v>82.45</v>
      </c>
      <c r="R105" s="41">
        <f t="shared" si="49"/>
        <v>0</v>
      </c>
      <c r="S105" s="41">
        <f t="shared" si="49"/>
        <v>0</v>
      </c>
      <c r="T105" s="41">
        <f t="shared" si="49"/>
        <v>0</v>
      </c>
      <c r="U105" s="41">
        <f t="shared" si="49"/>
        <v>0</v>
      </c>
      <c r="V105" s="41">
        <f t="shared" si="49"/>
        <v>0.38</v>
      </c>
      <c r="W105" s="41">
        <f t="shared" si="49"/>
        <v>0.38</v>
      </c>
      <c r="X105" s="41">
        <f t="shared" si="49"/>
        <v>78.97</v>
      </c>
      <c r="Y105" s="41">
        <f t="shared" si="49"/>
        <v>78.95</v>
      </c>
      <c r="Z105" s="41">
        <f t="shared" si="49"/>
        <v>0</v>
      </c>
      <c r="AA105" s="41">
        <f t="shared" si="49"/>
        <v>0</v>
      </c>
      <c r="AB105" s="41">
        <f t="shared" si="49"/>
        <v>2.8</v>
      </c>
      <c r="AC105" s="41">
        <f t="shared" si="49"/>
        <v>0</v>
      </c>
      <c r="AD105" s="41">
        <f t="shared" si="49"/>
        <v>0</v>
      </c>
      <c r="AE105" s="41">
        <f t="shared" si="49"/>
        <v>0</v>
      </c>
      <c r="AF105" s="41">
        <f t="shared" si="49"/>
        <v>0</v>
      </c>
      <c r="AG105" s="77"/>
      <c r="AH105" s="96"/>
      <c r="AI105" s="96"/>
      <c r="AJ105" s="96"/>
      <c r="AK105" s="96"/>
      <c r="AL105" s="96"/>
      <c r="AM105" s="96"/>
      <c r="AN105" s="96"/>
      <c r="AO105" s="96"/>
      <c r="AP105" s="97"/>
    </row>
    <row r="106" spans="1:42" s="3" customFormat="1" ht="21" customHeight="1" x14ac:dyDescent="0.3">
      <c r="A106" s="52" t="s">
        <v>35</v>
      </c>
      <c r="B106" s="29">
        <v>0</v>
      </c>
      <c r="C106" s="41">
        <f t="shared" si="48"/>
        <v>0</v>
      </c>
      <c r="D106" s="41">
        <f t="shared" si="48"/>
        <v>0</v>
      </c>
      <c r="E106" s="41">
        <f t="shared" si="48"/>
        <v>0</v>
      </c>
      <c r="F106" s="41" t="e">
        <f t="shared" si="45"/>
        <v>#DIV/0!</v>
      </c>
      <c r="G106" s="41" t="e">
        <f t="shared" si="46"/>
        <v>#DIV/0!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77"/>
      <c r="AH106" s="96"/>
      <c r="AI106" s="96"/>
      <c r="AJ106" s="96"/>
      <c r="AK106" s="96"/>
      <c r="AL106" s="96"/>
      <c r="AM106" s="96"/>
      <c r="AN106" s="96"/>
      <c r="AO106" s="96"/>
      <c r="AP106" s="97"/>
    </row>
    <row r="107" spans="1:42" s="3" customFormat="1" ht="21" customHeight="1" x14ac:dyDescent="0.25">
      <c r="A107" s="78"/>
      <c r="B107" s="79"/>
      <c r="C107" s="9"/>
      <c r="D107" s="9"/>
      <c r="E107" s="9"/>
      <c r="F107" s="9"/>
      <c r="G107" s="9"/>
      <c r="H107" s="80"/>
      <c r="I107" s="80"/>
      <c r="J107" s="80"/>
      <c r="K107" s="8"/>
      <c r="L107" s="81"/>
      <c r="M107" s="81"/>
      <c r="N107" s="81"/>
      <c r="O107" s="81"/>
      <c r="P107" s="81"/>
      <c r="Q107" s="81"/>
      <c r="R107" s="81"/>
      <c r="S107" s="81"/>
      <c r="T107" s="6"/>
      <c r="U107" s="6"/>
      <c r="V107" s="6"/>
      <c r="W107" s="6"/>
      <c r="X107" s="6"/>
      <c r="Y107" s="6"/>
      <c r="Z107" s="82"/>
      <c r="AA107" s="82"/>
      <c r="AB107" s="82"/>
      <c r="AC107" s="82"/>
      <c r="AD107" s="82"/>
      <c r="AF107" s="81"/>
    </row>
    <row r="108" spans="1:42" s="3" customFormat="1" ht="18.75" x14ac:dyDescent="0.25">
      <c r="A108" s="78" t="s">
        <v>71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83"/>
      <c r="T108" s="6"/>
      <c r="U108" s="6"/>
      <c r="V108" s="6"/>
      <c r="W108" s="6"/>
      <c r="X108" s="6"/>
      <c r="Y108" s="6"/>
      <c r="Z108" s="84"/>
      <c r="AA108" s="84"/>
      <c r="AB108" s="85"/>
      <c r="AC108" s="85"/>
      <c r="AD108" s="82"/>
      <c r="AF108" s="81"/>
    </row>
    <row r="109" spans="1:42" s="96" customFormat="1" ht="24" customHeight="1" x14ac:dyDescent="0.3">
      <c r="A109" s="86" t="s">
        <v>72</v>
      </c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7"/>
      <c r="AB109" s="82"/>
      <c r="AC109" s="82"/>
      <c r="AD109" s="82"/>
      <c r="AE109" s="3"/>
      <c r="AF109" s="81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s="96" customFormat="1" ht="21" customHeight="1" x14ac:dyDescent="0.25">
      <c r="A110" s="98"/>
      <c r="B110" s="83"/>
      <c r="C110" s="83"/>
      <c r="D110" s="83"/>
      <c r="E110" s="83"/>
      <c r="F110" s="83"/>
      <c r="G110" s="83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6"/>
      <c r="U110" s="6"/>
      <c r="V110" s="6"/>
      <c r="W110" s="6"/>
      <c r="X110" s="6"/>
      <c r="Y110" s="6"/>
      <c r="Z110" s="82"/>
      <c r="AA110" s="82"/>
      <c r="AB110" s="82"/>
      <c r="AC110" s="82"/>
      <c r="AD110" s="82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s="96" customFormat="1" x14ac:dyDescent="0.25">
      <c r="A111" s="97"/>
      <c r="B111" s="99"/>
      <c r="C111" s="99"/>
      <c r="D111" s="99"/>
      <c r="E111" s="99"/>
      <c r="F111" s="99"/>
      <c r="G111" s="99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Z111" s="100"/>
      <c r="AA111" s="100"/>
      <c r="AB111" s="100"/>
      <c r="AC111" s="100"/>
      <c r="AD111" s="100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s="96" customFormat="1" x14ac:dyDescent="0.25">
      <c r="A112" s="97"/>
      <c r="B112" s="97"/>
      <c r="C112" s="97"/>
      <c r="D112" s="97"/>
      <c r="E112" s="97"/>
      <c r="F112" s="97"/>
      <c r="G112" s="97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Z112" s="100"/>
      <c r="AA112" s="100"/>
      <c r="AB112" s="100"/>
      <c r="AC112" s="100"/>
      <c r="AD112" s="100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s="96" customFormat="1" x14ac:dyDescent="0.25">
      <c r="A113" s="97"/>
      <c r="B113" s="97"/>
      <c r="C113" s="97"/>
      <c r="D113" s="97"/>
      <c r="E113" s="97"/>
      <c r="F113" s="97"/>
      <c r="G113" s="97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Z113" s="100"/>
      <c r="AA113" s="100"/>
      <c r="AB113" s="100"/>
      <c r="AC113" s="100"/>
      <c r="AD113" s="100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s="96" customFormat="1" x14ac:dyDescent="0.25">
      <c r="A114" s="97"/>
      <c r="B114" s="97"/>
      <c r="C114" s="97"/>
      <c r="D114" s="97"/>
      <c r="E114" s="97"/>
      <c r="F114" s="97"/>
      <c r="G114" s="97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Z114" s="100"/>
      <c r="AA114" s="100"/>
      <c r="AB114" s="100"/>
      <c r="AC114" s="100"/>
      <c r="AD114" s="100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s="96" customFormat="1" x14ac:dyDescent="0.25">
      <c r="A115" s="97"/>
      <c r="B115" s="97"/>
      <c r="C115" s="97"/>
      <c r="D115" s="97"/>
      <c r="E115" s="97"/>
      <c r="F115" s="97"/>
      <c r="G115" s="97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Z115" s="100"/>
      <c r="AA115" s="100"/>
      <c r="AB115" s="100"/>
      <c r="AC115" s="100"/>
      <c r="AD115" s="100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s="96" customFormat="1" x14ac:dyDescent="0.25">
      <c r="A116" s="97"/>
      <c r="B116" s="97"/>
      <c r="C116" s="97"/>
      <c r="D116" s="97"/>
      <c r="E116" s="97"/>
      <c r="F116" s="97"/>
      <c r="G116" s="97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Z116" s="100"/>
      <c r="AA116" s="100"/>
      <c r="AB116" s="100"/>
      <c r="AC116" s="100"/>
      <c r="AD116" s="100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s="96" customFormat="1" x14ac:dyDescent="0.25">
      <c r="A117" s="97"/>
      <c r="B117" s="97"/>
      <c r="C117" s="97"/>
      <c r="D117" s="97"/>
      <c r="E117" s="97"/>
      <c r="F117" s="97"/>
      <c r="G117" s="97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Z117" s="100"/>
      <c r="AA117" s="100"/>
      <c r="AB117" s="100"/>
      <c r="AC117" s="100"/>
      <c r="AD117" s="100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s="96" customFormat="1" x14ac:dyDescent="0.25">
      <c r="A118" s="97"/>
      <c r="B118" s="97"/>
      <c r="C118" s="97"/>
      <c r="D118" s="97"/>
      <c r="E118" s="97"/>
      <c r="F118" s="97"/>
      <c r="G118" s="97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Z118" s="100"/>
      <c r="AA118" s="100"/>
      <c r="AB118" s="100"/>
      <c r="AC118" s="100"/>
      <c r="AD118" s="100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s="96" customFormat="1" x14ac:dyDescent="0.25">
      <c r="A119" s="97"/>
      <c r="B119" s="97"/>
      <c r="C119" s="97"/>
      <c r="D119" s="97"/>
      <c r="E119" s="97"/>
      <c r="F119" s="97"/>
      <c r="G119" s="97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Z119" s="100"/>
      <c r="AA119" s="100"/>
      <c r="AB119" s="100"/>
      <c r="AC119" s="100"/>
      <c r="AD119" s="100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s="96" customFormat="1" x14ac:dyDescent="0.25">
      <c r="A120" s="97"/>
      <c r="B120" s="97"/>
      <c r="C120" s="97"/>
      <c r="D120" s="97"/>
      <c r="E120" s="97"/>
      <c r="F120" s="97"/>
      <c r="G120" s="97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Z120" s="100"/>
      <c r="AA120" s="100"/>
      <c r="AB120" s="100"/>
      <c r="AC120" s="100"/>
      <c r="AD120" s="100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s="96" customFormat="1" x14ac:dyDescent="0.25">
      <c r="A121" s="97"/>
      <c r="B121" s="97"/>
      <c r="C121" s="97"/>
      <c r="D121" s="97"/>
      <c r="E121" s="97"/>
      <c r="F121" s="97"/>
      <c r="G121" s="97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96" t="s">
        <v>75</v>
      </c>
      <c r="Z121" s="100"/>
      <c r="AA121" s="100"/>
      <c r="AB121" s="100"/>
      <c r="AC121" s="100"/>
      <c r="AD121" s="100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s="96" customFormat="1" x14ac:dyDescent="0.25">
      <c r="A122" s="97"/>
      <c r="B122" s="97"/>
      <c r="C122" s="97"/>
      <c r="D122" s="97"/>
      <c r="E122" s="97"/>
      <c r="F122" s="97"/>
      <c r="G122" s="97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Z122" s="100"/>
      <c r="AA122" s="100"/>
      <c r="AB122" s="100"/>
      <c r="AC122" s="100"/>
      <c r="AD122" s="100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s="96" customFormat="1" x14ac:dyDescent="0.25">
      <c r="A123" s="97"/>
      <c r="B123" s="97"/>
      <c r="C123" s="97"/>
      <c r="D123" s="97"/>
      <c r="E123" s="97"/>
      <c r="F123" s="97"/>
      <c r="G123" s="97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Z123" s="100"/>
      <c r="AA123" s="100"/>
      <c r="AB123" s="100"/>
      <c r="AC123" s="100"/>
      <c r="AD123" s="100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s="96" customFormat="1" x14ac:dyDescent="0.25">
      <c r="A124" s="97"/>
      <c r="B124" s="97"/>
      <c r="C124" s="97"/>
      <c r="D124" s="97"/>
      <c r="E124" s="97"/>
      <c r="F124" s="97"/>
      <c r="G124" s="97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Z124" s="100"/>
      <c r="AA124" s="100"/>
      <c r="AB124" s="100"/>
      <c r="AC124" s="100"/>
      <c r="AD124" s="100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s="96" customFormat="1" x14ac:dyDescent="0.25">
      <c r="A125" s="97"/>
      <c r="B125" s="97"/>
      <c r="C125" s="97"/>
      <c r="D125" s="97"/>
      <c r="E125" s="97"/>
      <c r="F125" s="97"/>
      <c r="G125" s="97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Z125" s="100"/>
      <c r="AA125" s="100"/>
      <c r="AB125" s="100"/>
      <c r="AC125" s="100"/>
      <c r="AD125" s="100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s="96" customFormat="1" x14ac:dyDescent="0.25">
      <c r="A126" s="97"/>
      <c r="B126" s="97"/>
      <c r="C126" s="97"/>
      <c r="D126" s="97"/>
      <c r="E126" s="97"/>
      <c r="F126" s="97"/>
      <c r="G126" s="97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Z126" s="100"/>
      <c r="AA126" s="100"/>
      <c r="AB126" s="100"/>
      <c r="AC126" s="100"/>
      <c r="AD126" s="100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s="96" customFormat="1" x14ac:dyDescent="0.25">
      <c r="A127" s="97"/>
      <c r="B127" s="97"/>
      <c r="C127" s="97"/>
      <c r="D127" s="97"/>
      <c r="E127" s="97"/>
      <c r="F127" s="97"/>
      <c r="G127" s="97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Z127" s="100"/>
      <c r="AA127" s="100"/>
      <c r="AB127" s="100"/>
      <c r="AC127" s="100"/>
      <c r="AD127" s="100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s="96" customFormat="1" x14ac:dyDescent="0.25">
      <c r="A128" s="97"/>
      <c r="B128" s="97"/>
      <c r="C128" s="97"/>
      <c r="D128" s="97"/>
      <c r="E128" s="97"/>
      <c r="F128" s="97"/>
      <c r="G128" s="97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Z128" s="100"/>
      <c r="AA128" s="100"/>
      <c r="AB128" s="100"/>
      <c r="AC128" s="100"/>
      <c r="AD128" s="100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s="96" customFormat="1" x14ac:dyDescent="0.25">
      <c r="A129" s="97"/>
      <c r="B129" s="97"/>
      <c r="C129" s="97"/>
      <c r="D129" s="97"/>
      <c r="E129" s="97"/>
      <c r="F129" s="97"/>
      <c r="G129" s="97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Z129" s="100"/>
      <c r="AA129" s="100"/>
      <c r="AB129" s="100"/>
      <c r="AC129" s="100"/>
      <c r="AD129" s="100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s="96" customFormat="1" x14ac:dyDescent="0.25">
      <c r="A130" s="97"/>
      <c r="B130" s="97"/>
      <c r="C130" s="97"/>
      <c r="D130" s="97"/>
      <c r="E130" s="97"/>
      <c r="F130" s="97"/>
      <c r="G130" s="97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Z130" s="100"/>
      <c r="AA130" s="100"/>
      <c r="AB130" s="100"/>
      <c r="AC130" s="100"/>
      <c r="AD130" s="100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s="96" customFormat="1" x14ac:dyDescent="0.25">
      <c r="A131" s="97"/>
      <c r="B131" s="97"/>
      <c r="C131" s="97"/>
      <c r="D131" s="97"/>
      <c r="E131" s="97"/>
      <c r="F131" s="97"/>
      <c r="G131" s="97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Z131" s="100"/>
      <c r="AA131" s="100"/>
      <c r="AB131" s="100"/>
      <c r="AC131" s="100"/>
      <c r="AD131" s="100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s="96" customFormat="1" x14ac:dyDescent="0.25">
      <c r="A132" s="97"/>
      <c r="B132" s="97"/>
      <c r="C132" s="97"/>
      <c r="D132" s="97"/>
      <c r="E132" s="97"/>
      <c r="F132" s="97"/>
      <c r="G132" s="97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Z132" s="100"/>
      <c r="AA132" s="100"/>
      <c r="AB132" s="100"/>
      <c r="AC132" s="100"/>
      <c r="AD132" s="100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s="96" customFormat="1" x14ac:dyDescent="0.25">
      <c r="A133" s="97"/>
      <c r="B133" s="97"/>
      <c r="C133" s="97"/>
      <c r="D133" s="97"/>
      <c r="E133" s="97"/>
      <c r="F133" s="97"/>
      <c r="G133" s="97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Z133" s="100"/>
      <c r="AA133" s="100"/>
      <c r="AB133" s="100"/>
      <c r="AC133" s="100"/>
      <c r="AD133" s="100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s="96" customFormat="1" x14ac:dyDescent="0.25">
      <c r="A134" s="97"/>
      <c r="B134" s="97"/>
      <c r="C134" s="97"/>
      <c r="D134" s="97"/>
      <c r="E134" s="97"/>
      <c r="F134" s="97"/>
      <c r="G134" s="97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Z134" s="100"/>
      <c r="AA134" s="100"/>
      <c r="AB134" s="100"/>
      <c r="AC134" s="100"/>
      <c r="AD134" s="100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s="96" customFormat="1" x14ac:dyDescent="0.25">
      <c r="A135" s="97"/>
      <c r="B135" s="97"/>
      <c r="C135" s="97"/>
      <c r="D135" s="97"/>
      <c r="E135" s="97"/>
      <c r="F135" s="97"/>
      <c r="G135" s="97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Z135" s="100"/>
      <c r="AA135" s="100"/>
      <c r="AB135" s="100"/>
      <c r="AC135" s="100"/>
      <c r="AD135" s="100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s="96" customFormat="1" x14ac:dyDescent="0.25">
      <c r="A136" s="97"/>
      <c r="B136" s="97"/>
      <c r="C136" s="97"/>
      <c r="D136" s="97"/>
      <c r="E136" s="97"/>
      <c r="F136" s="97"/>
      <c r="G136" s="97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Z136" s="100"/>
      <c r="AA136" s="100"/>
      <c r="AB136" s="100"/>
      <c r="AC136" s="100"/>
      <c r="AD136" s="100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s="96" customFormat="1" x14ac:dyDescent="0.25">
      <c r="A137" s="97"/>
      <c r="B137" s="97"/>
      <c r="C137" s="97"/>
      <c r="D137" s="97"/>
      <c r="E137" s="97"/>
      <c r="F137" s="97"/>
      <c r="G137" s="97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Z137" s="100"/>
      <c r="AA137" s="100"/>
      <c r="AB137" s="100"/>
      <c r="AC137" s="100"/>
      <c r="AD137" s="100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s="96" customFormat="1" x14ac:dyDescent="0.25">
      <c r="A138" s="97"/>
      <c r="B138" s="97"/>
      <c r="C138" s="97"/>
      <c r="D138" s="97"/>
      <c r="E138" s="97"/>
      <c r="F138" s="97"/>
      <c r="G138" s="97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Z138" s="100"/>
      <c r="AA138" s="100"/>
      <c r="AB138" s="100"/>
      <c r="AC138" s="100"/>
      <c r="AD138" s="100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s="96" customFormat="1" x14ac:dyDescent="0.25">
      <c r="A139" s="97"/>
      <c r="B139" s="97"/>
      <c r="C139" s="97"/>
      <c r="D139" s="97"/>
      <c r="E139" s="97"/>
      <c r="F139" s="97"/>
      <c r="G139" s="97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Z139" s="100"/>
      <c r="AA139" s="100"/>
      <c r="AB139" s="100"/>
      <c r="AC139" s="100"/>
      <c r="AD139" s="100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s="96" customFormat="1" x14ac:dyDescent="0.25">
      <c r="A140" s="97"/>
      <c r="B140" s="97"/>
      <c r="C140" s="97"/>
      <c r="D140" s="97"/>
      <c r="E140" s="97"/>
      <c r="F140" s="97"/>
      <c r="G140" s="97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Z140" s="100"/>
      <c r="AA140" s="100"/>
      <c r="AB140" s="100"/>
      <c r="AC140" s="100"/>
      <c r="AD140" s="100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s="96" customFormat="1" x14ac:dyDescent="0.25">
      <c r="A141" s="97"/>
      <c r="B141" s="97"/>
      <c r="C141" s="97"/>
      <c r="D141" s="97"/>
      <c r="E141" s="97"/>
      <c r="F141" s="97"/>
      <c r="G141" s="97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Z141" s="100"/>
      <c r="AA141" s="100"/>
      <c r="AB141" s="100"/>
      <c r="AC141" s="100"/>
      <c r="AD141" s="100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s="96" customFormat="1" x14ac:dyDescent="0.25">
      <c r="A142" s="97"/>
      <c r="B142" s="97"/>
      <c r="C142" s="97"/>
      <c r="D142" s="97"/>
      <c r="E142" s="97"/>
      <c r="F142" s="97"/>
      <c r="G142" s="97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Z142" s="100"/>
      <c r="AA142" s="100"/>
      <c r="AB142" s="100"/>
      <c r="AC142" s="100"/>
      <c r="AD142" s="100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s="96" customFormat="1" x14ac:dyDescent="0.25">
      <c r="A143" s="97"/>
      <c r="B143" s="97"/>
      <c r="C143" s="97"/>
      <c r="D143" s="97"/>
      <c r="E143" s="97"/>
      <c r="F143" s="97"/>
      <c r="G143" s="97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Z143" s="100"/>
      <c r="AA143" s="100"/>
      <c r="AB143" s="100"/>
      <c r="AC143" s="100"/>
      <c r="AD143" s="100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s="96" customFormat="1" x14ac:dyDescent="0.25">
      <c r="A144" s="97"/>
      <c r="B144" s="97"/>
      <c r="C144" s="97"/>
      <c r="D144" s="97"/>
      <c r="E144" s="97"/>
      <c r="F144" s="97"/>
      <c r="G144" s="97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Z144" s="100"/>
      <c r="AA144" s="100"/>
      <c r="AB144" s="100"/>
      <c r="AC144" s="100"/>
      <c r="AD144" s="100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s="96" customFormat="1" x14ac:dyDescent="0.25">
      <c r="A145" s="97"/>
      <c r="B145" s="97"/>
      <c r="C145" s="97"/>
      <c r="D145" s="97"/>
      <c r="E145" s="97"/>
      <c r="F145" s="97"/>
      <c r="G145" s="97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Z145" s="100"/>
      <c r="AA145" s="100"/>
      <c r="AB145" s="100"/>
      <c r="AC145" s="100"/>
      <c r="AD145" s="100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s="96" customFormat="1" x14ac:dyDescent="0.25">
      <c r="A146" s="97"/>
      <c r="B146" s="97"/>
      <c r="C146" s="97"/>
      <c r="D146" s="97"/>
      <c r="E146" s="97"/>
      <c r="F146" s="97"/>
      <c r="G146" s="97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Z146" s="100"/>
      <c r="AA146" s="100"/>
      <c r="AB146" s="100"/>
      <c r="AC146" s="100"/>
      <c r="AD146" s="100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s="96" customFormat="1" x14ac:dyDescent="0.25">
      <c r="A147" s="97"/>
      <c r="B147" s="97"/>
      <c r="C147" s="97"/>
      <c r="D147" s="97"/>
      <c r="E147" s="97"/>
      <c r="F147" s="97"/>
      <c r="G147" s="97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Z147" s="100"/>
      <c r="AA147" s="100"/>
      <c r="AB147" s="100"/>
      <c r="AC147" s="100"/>
      <c r="AD147" s="100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s="96" customFormat="1" x14ac:dyDescent="0.25">
      <c r="A148" s="97"/>
      <c r="B148" s="97"/>
      <c r="C148" s="97"/>
      <c r="D148" s="97"/>
      <c r="E148" s="97"/>
      <c r="F148" s="97"/>
      <c r="G148" s="97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Z148" s="100"/>
      <c r="AA148" s="100"/>
      <c r="AB148" s="100"/>
      <c r="AC148" s="100"/>
      <c r="AD148" s="100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s="96" customFormat="1" x14ac:dyDescent="0.25">
      <c r="A149" s="97"/>
      <c r="B149" s="97"/>
      <c r="C149" s="97"/>
      <c r="D149" s="97"/>
      <c r="E149" s="97"/>
      <c r="F149" s="97"/>
      <c r="G149" s="97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Z149" s="100"/>
      <c r="AA149" s="100"/>
      <c r="AB149" s="100"/>
      <c r="AC149" s="100"/>
      <c r="AD149" s="100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s="96" customFormat="1" x14ac:dyDescent="0.25">
      <c r="A150" s="97"/>
      <c r="B150" s="97"/>
      <c r="C150" s="97"/>
      <c r="D150" s="97"/>
      <c r="E150" s="97"/>
      <c r="F150" s="97"/>
      <c r="G150" s="97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Z150" s="100"/>
      <c r="AA150" s="100"/>
      <c r="AB150" s="100"/>
      <c r="AC150" s="100"/>
      <c r="AD150" s="100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s="96" customFormat="1" x14ac:dyDescent="0.25">
      <c r="A151" s="97"/>
      <c r="B151" s="97"/>
      <c r="C151" s="97"/>
      <c r="D151" s="97"/>
      <c r="E151" s="97"/>
      <c r="F151" s="97"/>
      <c r="G151" s="97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Z151" s="100"/>
      <c r="AA151" s="100"/>
      <c r="AB151" s="100"/>
      <c r="AC151" s="100"/>
      <c r="AD151" s="100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s="96" customFormat="1" x14ac:dyDescent="0.25">
      <c r="A152" s="97"/>
      <c r="B152" s="97"/>
      <c r="C152" s="97"/>
      <c r="D152" s="97"/>
      <c r="E152" s="97"/>
      <c r="F152" s="97"/>
      <c r="G152" s="97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Z152" s="100"/>
      <c r="AA152" s="100"/>
      <c r="AB152" s="100"/>
      <c r="AC152" s="100"/>
      <c r="AD152" s="100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s="96" customFormat="1" x14ac:dyDescent="0.25">
      <c r="A153" s="97"/>
      <c r="B153" s="97"/>
      <c r="C153" s="97"/>
      <c r="D153" s="97"/>
      <c r="E153" s="97"/>
      <c r="F153" s="97"/>
      <c r="G153" s="97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Z153" s="100"/>
      <c r="AA153" s="100"/>
      <c r="AB153" s="100"/>
      <c r="AC153" s="100"/>
      <c r="AD153" s="100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s="96" customFormat="1" x14ac:dyDescent="0.25">
      <c r="A154" s="97"/>
      <c r="B154" s="97"/>
      <c r="C154" s="97"/>
      <c r="D154" s="97"/>
      <c r="E154" s="97"/>
      <c r="F154" s="97"/>
      <c r="G154" s="97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Z154" s="100"/>
      <c r="AA154" s="100"/>
      <c r="AB154" s="100"/>
      <c r="AC154" s="100"/>
      <c r="AD154" s="100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s="96" customFormat="1" x14ac:dyDescent="0.25">
      <c r="A155" s="97"/>
      <c r="B155" s="97"/>
      <c r="C155" s="97"/>
      <c r="D155" s="97"/>
      <c r="E155" s="97"/>
      <c r="F155" s="97"/>
      <c r="G155" s="97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Z155" s="100"/>
      <c r="AA155" s="100"/>
      <c r="AB155" s="100"/>
      <c r="AC155" s="100"/>
      <c r="AD155" s="100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s="96" customFormat="1" x14ac:dyDescent="0.25">
      <c r="A156" s="97"/>
      <c r="B156" s="97"/>
      <c r="C156" s="97"/>
      <c r="D156" s="97"/>
      <c r="E156" s="97"/>
      <c r="F156" s="97"/>
      <c r="G156" s="97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Z156" s="100"/>
      <c r="AA156" s="100"/>
      <c r="AB156" s="100"/>
      <c r="AC156" s="100"/>
      <c r="AD156" s="100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s="96" customFormat="1" x14ac:dyDescent="0.25">
      <c r="A157" s="97"/>
      <c r="B157" s="97"/>
      <c r="C157" s="97"/>
      <c r="D157" s="97"/>
      <c r="E157" s="97"/>
      <c r="F157" s="97"/>
      <c r="G157" s="97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Z157" s="100"/>
      <c r="AA157" s="100"/>
      <c r="AB157" s="100"/>
      <c r="AC157" s="100"/>
      <c r="AD157" s="100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s="96" customFormat="1" x14ac:dyDescent="0.25">
      <c r="A158" s="97"/>
      <c r="B158" s="97"/>
      <c r="C158" s="97"/>
      <c r="D158" s="97"/>
      <c r="E158" s="97"/>
      <c r="F158" s="97"/>
      <c r="G158" s="97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Z158" s="100"/>
      <c r="AA158" s="100"/>
      <c r="AB158" s="100"/>
      <c r="AC158" s="100"/>
      <c r="AD158" s="100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s="96" customFormat="1" x14ac:dyDescent="0.25">
      <c r="A159" s="97"/>
      <c r="B159" s="97"/>
      <c r="C159" s="97"/>
      <c r="D159" s="97"/>
      <c r="E159" s="97"/>
      <c r="F159" s="97"/>
      <c r="G159" s="97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Z159" s="100"/>
      <c r="AA159" s="100"/>
      <c r="AB159" s="100"/>
      <c r="AC159" s="100"/>
      <c r="AD159" s="100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s="96" customFormat="1" x14ac:dyDescent="0.25">
      <c r="A160" s="97"/>
      <c r="B160" s="97"/>
      <c r="C160" s="97"/>
      <c r="D160" s="97"/>
      <c r="E160" s="97"/>
      <c r="F160" s="97"/>
      <c r="G160" s="97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Z160" s="100"/>
      <c r="AA160" s="100"/>
      <c r="AB160" s="100"/>
      <c r="AC160" s="100"/>
      <c r="AD160" s="100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s="96" customFormat="1" x14ac:dyDescent="0.25">
      <c r="A161" s="97"/>
      <c r="B161" s="97"/>
      <c r="C161" s="97"/>
      <c r="D161" s="97"/>
      <c r="E161" s="97"/>
      <c r="F161" s="97"/>
      <c r="G161" s="97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Z161" s="100"/>
      <c r="AA161" s="100"/>
      <c r="AB161" s="100"/>
      <c r="AC161" s="100"/>
      <c r="AD161" s="100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s="96" customFormat="1" x14ac:dyDescent="0.25">
      <c r="A162" s="97"/>
      <c r="B162" s="97"/>
      <c r="C162" s="97"/>
      <c r="D162" s="97"/>
      <c r="E162" s="97"/>
      <c r="F162" s="97"/>
      <c r="G162" s="97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Z162" s="100"/>
      <c r="AA162" s="100"/>
      <c r="AB162" s="100"/>
      <c r="AC162" s="100"/>
      <c r="AD162" s="100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s="96" customFormat="1" x14ac:dyDescent="0.25">
      <c r="A163" s="97"/>
      <c r="B163" s="97"/>
      <c r="C163" s="97"/>
      <c r="D163" s="97"/>
      <c r="E163" s="97"/>
      <c r="F163" s="97"/>
      <c r="G163" s="97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Z163" s="100"/>
      <c r="AA163" s="100"/>
      <c r="AB163" s="100"/>
      <c r="AC163" s="100"/>
      <c r="AD163" s="100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s="96" customFormat="1" x14ac:dyDescent="0.25">
      <c r="A164" s="97"/>
      <c r="B164" s="97"/>
      <c r="C164" s="97"/>
      <c r="D164" s="97"/>
      <c r="E164" s="97"/>
      <c r="F164" s="97"/>
      <c r="G164" s="97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Z164" s="100"/>
      <c r="AA164" s="100"/>
      <c r="AB164" s="100"/>
      <c r="AC164" s="100"/>
      <c r="AD164" s="100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s="96" customFormat="1" x14ac:dyDescent="0.25">
      <c r="A165" s="97"/>
      <c r="B165" s="97"/>
      <c r="C165" s="97"/>
      <c r="D165" s="97"/>
      <c r="E165" s="97"/>
      <c r="F165" s="97"/>
      <c r="G165" s="97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Z165" s="100"/>
      <c r="AA165" s="100"/>
      <c r="AB165" s="100"/>
      <c r="AC165" s="100"/>
      <c r="AD165" s="100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s="96" customFormat="1" x14ac:dyDescent="0.25">
      <c r="A166" s="97"/>
      <c r="B166" s="97"/>
      <c r="C166" s="97"/>
      <c r="D166" s="97"/>
      <c r="E166" s="97"/>
      <c r="F166" s="97"/>
      <c r="G166" s="97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Z166" s="100"/>
      <c r="AA166" s="100"/>
      <c r="AB166" s="100"/>
      <c r="AC166" s="100"/>
      <c r="AD166" s="100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s="96" customFormat="1" x14ac:dyDescent="0.25">
      <c r="A167" s="97"/>
      <c r="B167" s="97"/>
      <c r="C167" s="97"/>
      <c r="D167" s="97"/>
      <c r="E167" s="97"/>
      <c r="F167" s="97"/>
      <c r="G167" s="97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Z167" s="100"/>
      <c r="AA167" s="100"/>
      <c r="AB167" s="100"/>
      <c r="AC167" s="100"/>
      <c r="AD167" s="100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s="96" customFormat="1" x14ac:dyDescent="0.25">
      <c r="A168" s="97"/>
      <c r="B168" s="97"/>
      <c r="C168" s="97"/>
      <c r="D168" s="97"/>
      <c r="E168" s="97"/>
      <c r="F168" s="97"/>
      <c r="G168" s="97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Z168" s="100"/>
      <c r="AA168" s="100"/>
      <c r="AB168" s="100"/>
      <c r="AC168" s="100"/>
      <c r="AD168" s="100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s="96" customFormat="1" x14ac:dyDescent="0.25">
      <c r="A169" s="97"/>
      <c r="B169" s="97"/>
      <c r="C169" s="97"/>
      <c r="D169" s="97"/>
      <c r="E169" s="97"/>
      <c r="F169" s="97"/>
      <c r="G169" s="97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Z169" s="100"/>
      <c r="AA169" s="100"/>
      <c r="AB169" s="100"/>
      <c r="AC169" s="100"/>
      <c r="AD169" s="100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s="96" customFormat="1" x14ac:dyDescent="0.25">
      <c r="A170" s="97"/>
      <c r="B170" s="97"/>
      <c r="C170" s="97"/>
      <c r="D170" s="97"/>
      <c r="E170" s="97"/>
      <c r="F170" s="97"/>
      <c r="G170" s="97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Z170" s="100"/>
      <c r="AA170" s="100"/>
      <c r="AB170" s="100"/>
      <c r="AC170" s="100"/>
      <c r="AD170" s="100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s="96" customFormat="1" x14ac:dyDescent="0.25">
      <c r="A171" s="97"/>
      <c r="B171" s="97"/>
      <c r="C171" s="97"/>
      <c r="D171" s="97"/>
      <c r="E171" s="97"/>
      <c r="F171" s="97"/>
      <c r="G171" s="97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Z171" s="100"/>
      <c r="AA171" s="100"/>
      <c r="AB171" s="100"/>
      <c r="AC171" s="100"/>
      <c r="AD171" s="100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s="96" customFormat="1" x14ac:dyDescent="0.25">
      <c r="A172" s="97"/>
      <c r="B172" s="97"/>
      <c r="C172" s="97"/>
      <c r="D172" s="97"/>
      <c r="E172" s="97"/>
      <c r="F172" s="97"/>
      <c r="G172" s="97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Z172" s="100"/>
      <c r="AA172" s="100"/>
      <c r="AB172" s="100"/>
      <c r="AC172" s="100"/>
      <c r="AD172" s="100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s="96" customFormat="1" x14ac:dyDescent="0.25">
      <c r="A173" s="97"/>
      <c r="B173" s="97"/>
      <c r="C173" s="97"/>
      <c r="D173" s="97"/>
      <c r="E173" s="97"/>
      <c r="F173" s="97"/>
      <c r="G173" s="97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Z173" s="100"/>
      <c r="AA173" s="100"/>
      <c r="AB173" s="100"/>
      <c r="AC173" s="100"/>
      <c r="AD173" s="100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s="96" customFormat="1" x14ac:dyDescent="0.25">
      <c r="A174" s="97"/>
      <c r="B174" s="97"/>
      <c r="C174" s="97"/>
      <c r="D174" s="97"/>
      <c r="E174" s="97"/>
      <c r="F174" s="97"/>
      <c r="G174" s="97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Z174" s="100"/>
      <c r="AA174" s="100"/>
      <c r="AB174" s="100"/>
      <c r="AC174" s="100"/>
      <c r="AD174" s="100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s="96" customFormat="1" x14ac:dyDescent="0.25">
      <c r="A175" s="97"/>
      <c r="B175" s="97"/>
      <c r="C175" s="97"/>
      <c r="D175" s="97"/>
      <c r="E175" s="97"/>
      <c r="F175" s="97"/>
      <c r="G175" s="97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Z175" s="100"/>
      <c r="AA175" s="100"/>
      <c r="AB175" s="100"/>
      <c r="AC175" s="100"/>
      <c r="AD175" s="100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s="96" customFormat="1" x14ac:dyDescent="0.25">
      <c r="A176" s="97"/>
      <c r="B176" s="97"/>
      <c r="C176" s="97"/>
      <c r="D176" s="97"/>
      <c r="E176" s="97"/>
      <c r="F176" s="97"/>
      <c r="G176" s="97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Z176" s="100"/>
      <c r="AA176" s="100"/>
      <c r="AB176" s="100"/>
      <c r="AC176" s="100"/>
      <c r="AD176" s="100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s="96" customFormat="1" x14ac:dyDescent="0.25">
      <c r="A177" s="97"/>
      <c r="B177" s="97"/>
      <c r="C177" s="97"/>
      <c r="D177" s="97"/>
      <c r="E177" s="97"/>
      <c r="F177" s="97"/>
      <c r="G177" s="97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Z177" s="100"/>
      <c r="AA177" s="100"/>
      <c r="AB177" s="100"/>
      <c r="AC177" s="100"/>
      <c r="AD177" s="100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s="96" customFormat="1" x14ac:dyDescent="0.25">
      <c r="A178" s="97"/>
      <c r="B178" s="97"/>
      <c r="C178" s="97"/>
      <c r="D178" s="97"/>
      <c r="E178" s="97"/>
      <c r="F178" s="97"/>
      <c r="G178" s="97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Z178" s="100"/>
      <c r="AA178" s="100"/>
      <c r="AB178" s="100"/>
      <c r="AC178" s="100"/>
      <c r="AD178" s="100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s="96" customFormat="1" x14ac:dyDescent="0.25">
      <c r="A179" s="97"/>
      <c r="B179" s="97"/>
      <c r="C179" s="97"/>
      <c r="D179" s="97"/>
      <c r="E179" s="97"/>
      <c r="F179" s="97"/>
      <c r="G179" s="97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Z179" s="100"/>
      <c r="AA179" s="100"/>
      <c r="AB179" s="100"/>
      <c r="AC179" s="100"/>
      <c r="AD179" s="100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s="96" customFormat="1" x14ac:dyDescent="0.25">
      <c r="A180" s="97"/>
      <c r="B180" s="97"/>
      <c r="C180" s="97"/>
      <c r="D180" s="97"/>
      <c r="E180" s="97"/>
      <c r="F180" s="97"/>
      <c r="G180" s="97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Z180" s="100"/>
      <c r="AA180" s="100"/>
      <c r="AB180" s="100"/>
      <c r="AC180" s="100"/>
      <c r="AD180" s="100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s="96" customFormat="1" x14ac:dyDescent="0.25">
      <c r="A181" s="97"/>
      <c r="B181" s="97"/>
      <c r="C181" s="97"/>
      <c r="D181" s="97"/>
      <c r="E181" s="97"/>
      <c r="F181" s="97"/>
      <c r="G181" s="97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Z181" s="100"/>
      <c r="AA181" s="100"/>
      <c r="AB181" s="100"/>
      <c r="AC181" s="100"/>
      <c r="AD181" s="100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s="96" customFormat="1" x14ac:dyDescent="0.25">
      <c r="A182" s="97"/>
      <c r="B182" s="97"/>
      <c r="C182" s="97"/>
      <c r="D182" s="97"/>
      <c r="E182" s="97"/>
      <c r="F182" s="97"/>
      <c r="G182" s="97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Z182" s="100"/>
      <c r="AA182" s="100"/>
      <c r="AB182" s="100"/>
      <c r="AC182" s="100"/>
      <c r="AD182" s="100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s="96" customFormat="1" x14ac:dyDescent="0.25">
      <c r="A183" s="97"/>
      <c r="B183" s="97"/>
      <c r="C183" s="97"/>
      <c r="D183" s="97"/>
      <c r="E183" s="97"/>
      <c r="F183" s="97"/>
      <c r="G183" s="97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Z183" s="100"/>
      <c r="AA183" s="100"/>
      <c r="AB183" s="100"/>
      <c r="AC183" s="100"/>
      <c r="AD183" s="100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s="96" customFormat="1" x14ac:dyDescent="0.25">
      <c r="A184" s="97"/>
      <c r="B184" s="97"/>
      <c r="C184" s="97"/>
      <c r="D184" s="97"/>
      <c r="E184" s="97"/>
      <c r="F184" s="97"/>
      <c r="G184" s="97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Z184" s="100"/>
      <c r="AA184" s="100"/>
      <c r="AB184" s="100"/>
      <c r="AC184" s="100"/>
      <c r="AD184" s="100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s="96" customFormat="1" x14ac:dyDescent="0.25">
      <c r="A185" s="97"/>
      <c r="B185" s="97"/>
      <c r="C185" s="97"/>
      <c r="D185" s="97"/>
      <c r="E185" s="97"/>
      <c r="F185" s="97"/>
      <c r="G185" s="97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Z185" s="100"/>
      <c r="AA185" s="100"/>
      <c r="AB185" s="100"/>
      <c r="AC185" s="100"/>
      <c r="AD185" s="100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s="96" customFormat="1" x14ac:dyDescent="0.25">
      <c r="A186" s="97"/>
      <c r="B186" s="97"/>
      <c r="C186" s="97"/>
      <c r="D186" s="97"/>
      <c r="E186" s="97"/>
      <c r="F186" s="97"/>
      <c r="G186" s="97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Z186" s="100"/>
      <c r="AA186" s="100"/>
      <c r="AB186" s="100"/>
      <c r="AC186" s="100"/>
      <c r="AD186" s="100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s="96" customFormat="1" x14ac:dyDescent="0.25">
      <c r="A187" s="97"/>
      <c r="B187" s="97"/>
      <c r="C187" s="97"/>
      <c r="D187" s="97"/>
      <c r="E187" s="97"/>
      <c r="F187" s="97"/>
      <c r="G187" s="97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Z187" s="100"/>
      <c r="AA187" s="100"/>
      <c r="AB187" s="100"/>
      <c r="AC187" s="100"/>
      <c r="AD187" s="100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s="96" customFormat="1" x14ac:dyDescent="0.25">
      <c r="A188" s="97"/>
      <c r="B188" s="97"/>
      <c r="C188" s="97"/>
      <c r="D188" s="97"/>
      <c r="E188" s="97"/>
      <c r="F188" s="97"/>
      <c r="G188" s="97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Z188" s="100"/>
      <c r="AA188" s="100"/>
      <c r="AB188" s="100"/>
      <c r="AC188" s="100"/>
      <c r="AD188" s="100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s="96" customFormat="1" x14ac:dyDescent="0.25">
      <c r="A189" s="97"/>
      <c r="B189" s="97"/>
      <c r="C189" s="97"/>
      <c r="D189" s="97"/>
      <c r="E189" s="97"/>
      <c r="F189" s="97"/>
      <c r="G189" s="97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Z189" s="100"/>
      <c r="AA189" s="100"/>
      <c r="AB189" s="100"/>
      <c r="AC189" s="100"/>
      <c r="AD189" s="100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s="96" customFormat="1" x14ac:dyDescent="0.25">
      <c r="A190" s="97"/>
      <c r="B190" s="97"/>
      <c r="C190" s="97"/>
      <c r="D190" s="97"/>
      <c r="E190" s="97"/>
      <c r="F190" s="97"/>
      <c r="G190" s="97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Z190" s="100"/>
      <c r="AA190" s="100"/>
      <c r="AB190" s="100"/>
      <c r="AC190" s="100"/>
      <c r="AD190" s="100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s="96" customFormat="1" x14ac:dyDescent="0.25">
      <c r="A191" s="97"/>
      <c r="B191" s="97"/>
      <c r="C191" s="97"/>
      <c r="D191" s="97"/>
      <c r="E191" s="97"/>
      <c r="F191" s="97"/>
      <c r="G191" s="97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Z191" s="100"/>
      <c r="AA191" s="100"/>
      <c r="AB191" s="100"/>
      <c r="AC191" s="100"/>
      <c r="AD191" s="100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s="96" customFormat="1" x14ac:dyDescent="0.25">
      <c r="A192" s="97"/>
      <c r="B192" s="97"/>
      <c r="C192" s="97"/>
      <c r="D192" s="97"/>
      <c r="E192" s="97"/>
      <c r="F192" s="97"/>
      <c r="G192" s="97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Z192" s="100"/>
      <c r="AA192" s="100"/>
      <c r="AB192" s="100"/>
      <c r="AC192" s="100"/>
      <c r="AD192" s="100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s="96" customFormat="1" x14ac:dyDescent="0.25">
      <c r="A193" s="97"/>
      <c r="B193" s="97"/>
      <c r="C193" s="97"/>
      <c r="D193" s="97"/>
      <c r="E193" s="97"/>
      <c r="F193" s="97"/>
      <c r="G193" s="97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Z193" s="100"/>
      <c r="AA193" s="100"/>
      <c r="AB193" s="100"/>
      <c r="AC193" s="100"/>
      <c r="AD193" s="100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s="96" customFormat="1" x14ac:dyDescent="0.25">
      <c r="A194" s="97"/>
      <c r="B194" s="97"/>
      <c r="C194" s="97"/>
      <c r="D194" s="97"/>
      <c r="E194" s="97"/>
      <c r="F194" s="97"/>
      <c r="G194" s="97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Z194" s="100"/>
      <c r="AA194" s="100"/>
      <c r="AB194" s="100"/>
      <c r="AC194" s="100"/>
      <c r="AD194" s="100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s="96" customFormat="1" x14ac:dyDescent="0.25">
      <c r="A195" s="97"/>
      <c r="B195" s="97"/>
      <c r="C195" s="97"/>
      <c r="D195" s="97"/>
      <c r="E195" s="97"/>
      <c r="F195" s="97"/>
      <c r="G195" s="97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Z195" s="100"/>
      <c r="AA195" s="100"/>
      <c r="AB195" s="100"/>
      <c r="AC195" s="100"/>
      <c r="AD195" s="100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s="96" customFormat="1" x14ac:dyDescent="0.25">
      <c r="A196" s="97"/>
      <c r="B196" s="97"/>
      <c r="C196" s="97"/>
      <c r="D196" s="97"/>
      <c r="E196" s="97"/>
      <c r="F196" s="97"/>
      <c r="G196" s="97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Z196" s="100"/>
      <c r="AA196" s="100"/>
      <c r="AB196" s="100"/>
      <c r="AC196" s="100"/>
      <c r="AD196" s="100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s="96" customFormat="1" x14ac:dyDescent="0.25">
      <c r="A197" s="97"/>
      <c r="B197" s="97"/>
      <c r="C197" s="97"/>
      <c r="D197" s="97"/>
      <c r="E197" s="97"/>
      <c r="F197" s="97"/>
      <c r="G197" s="97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Z197" s="100"/>
      <c r="AA197" s="100"/>
      <c r="AB197" s="100"/>
      <c r="AC197" s="100"/>
      <c r="AD197" s="100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s="96" customFormat="1" x14ac:dyDescent="0.25">
      <c r="A198" s="97"/>
      <c r="B198" s="97"/>
      <c r="C198" s="97"/>
      <c r="D198" s="97"/>
      <c r="E198" s="97"/>
      <c r="F198" s="97"/>
      <c r="G198" s="97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Z198" s="100"/>
      <c r="AA198" s="100"/>
      <c r="AB198" s="100"/>
      <c r="AC198" s="100"/>
      <c r="AD198" s="100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s="96" customFormat="1" x14ac:dyDescent="0.25">
      <c r="A199" s="97"/>
      <c r="B199" s="97"/>
      <c r="C199" s="97"/>
      <c r="D199" s="97"/>
      <c r="E199" s="97"/>
      <c r="F199" s="97"/>
      <c r="G199" s="97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Z199" s="100"/>
      <c r="AA199" s="100"/>
      <c r="AB199" s="100"/>
      <c r="AC199" s="100"/>
      <c r="AD199" s="100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s="96" customFormat="1" x14ac:dyDescent="0.25">
      <c r="A200" s="97"/>
      <c r="B200" s="97"/>
      <c r="C200" s="97"/>
      <c r="D200" s="97"/>
      <c r="E200" s="97"/>
      <c r="F200" s="97"/>
      <c r="G200" s="97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Z200" s="100"/>
      <c r="AA200" s="100"/>
      <c r="AB200" s="100"/>
      <c r="AC200" s="100"/>
      <c r="AD200" s="100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s="96" customFormat="1" x14ac:dyDescent="0.25">
      <c r="A201" s="97"/>
      <c r="B201" s="97"/>
      <c r="C201" s="97"/>
      <c r="D201" s="97"/>
      <c r="E201" s="97"/>
      <c r="F201" s="97"/>
      <c r="G201" s="97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Z201" s="100"/>
      <c r="AA201" s="100"/>
      <c r="AB201" s="100"/>
      <c r="AC201" s="100"/>
      <c r="AD201" s="100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s="96" customFormat="1" x14ac:dyDescent="0.25">
      <c r="A202" s="97"/>
      <c r="B202" s="97"/>
      <c r="C202" s="97"/>
      <c r="D202" s="97"/>
      <c r="E202" s="97"/>
      <c r="F202" s="97"/>
      <c r="G202" s="97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Z202" s="100"/>
      <c r="AA202" s="100"/>
      <c r="AB202" s="100"/>
      <c r="AC202" s="100"/>
      <c r="AD202" s="100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s="96" customFormat="1" x14ac:dyDescent="0.25">
      <c r="A203" s="97"/>
      <c r="B203" s="97"/>
      <c r="C203" s="97"/>
      <c r="D203" s="97"/>
      <c r="E203" s="97"/>
      <c r="F203" s="97"/>
      <c r="G203" s="97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Z203" s="100"/>
      <c r="AA203" s="100"/>
      <c r="AB203" s="100"/>
      <c r="AC203" s="100"/>
      <c r="AD203" s="100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s="96" customFormat="1" x14ac:dyDescent="0.25">
      <c r="A204" s="97"/>
      <c r="B204" s="97"/>
      <c r="C204" s="97"/>
      <c r="D204" s="97"/>
      <c r="E204" s="97"/>
      <c r="F204" s="97"/>
      <c r="G204" s="97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Z204" s="100"/>
      <c r="AA204" s="100"/>
      <c r="AB204" s="100"/>
      <c r="AC204" s="100"/>
      <c r="AD204" s="100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s="96" customFormat="1" x14ac:dyDescent="0.25">
      <c r="A205" s="97"/>
      <c r="B205" s="97"/>
      <c r="C205" s="97"/>
      <c r="D205" s="97"/>
      <c r="E205" s="97"/>
      <c r="F205" s="97"/>
      <c r="G205" s="97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Z205" s="100"/>
      <c r="AA205" s="100"/>
      <c r="AB205" s="100"/>
      <c r="AC205" s="100"/>
      <c r="AD205" s="100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s="96" customFormat="1" x14ac:dyDescent="0.25">
      <c r="A206" s="97"/>
      <c r="B206" s="97"/>
      <c r="C206" s="97"/>
      <c r="D206" s="97"/>
      <c r="E206" s="97"/>
      <c r="F206" s="97"/>
      <c r="G206" s="97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Z206" s="100"/>
      <c r="AA206" s="100"/>
      <c r="AB206" s="100"/>
      <c r="AC206" s="100"/>
      <c r="AD206" s="100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s="96" customFormat="1" x14ac:dyDescent="0.25">
      <c r="A207" s="97"/>
      <c r="B207" s="97"/>
      <c r="C207" s="97"/>
      <c r="D207" s="97"/>
      <c r="E207" s="97"/>
      <c r="F207" s="97"/>
      <c r="G207" s="97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Z207" s="100"/>
      <c r="AA207" s="100"/>
      <c r="AB207" s="100"/>
      <c r="AC207" s="100"/>
      <c r="AD207" s="100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s="96" customFormat="1" x14ac:dyDescent="0.25">
      <c r="A208" s="97"/>
      <c r="B208" s="97"/>
      <c r="C208" s="97"/>
      <c r="D208" s="97"/>
      <c r="E208" s="97"/>
      <c r="F208" s="97"/>
      <c r="G208" s="97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Z208" s="100"/>
      <c r="AA208" s="100"/>
      <c r="AB208" s="100"/>
      <c r="AC208" s="100"/>
      <c r="AD208" s="100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s="96" customFormat="1" x14ac:dyDescent="0.25">
      <c r="A209" s="97"/>
      <c r="B209" s="97"/>
      <c r="C209" s="97"/>
      <c r="D209" s="97"/>
      <c r="E209" s="97"/>
      <c r="F209" s="97"/>
      <c r="G209" s="97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Z209" s="100"/>
      <c r="AA209" s="100"/>
      <c r="AB209" s="100"/>
      <c r="AC209" s="100"/>
      <c r="AD209" s="100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s="96" customFormat="1" x14ac:dyDescent="0.25">
      <c r="A210" s="97"/>
      <c r="B210" s="97"/>
      <c r="C210" s="97"/>
      <c r="D210" s="97"/>
      <c r="E210" s="97"/>
      <c r="F210" s="97"/>
      <c r="G210" s="97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Z210" s="100"/>
      <c r="AA210" s="100"/>
      <c r="AB210" s="100"/>
      <c r="AC210" s="100"/>
      <c r="AD210" s="100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s="96" customFormat="1" x14ac:dyDescent="0.25">
      <c r="A211" s="97"/>
      <c r="B211" s="97"/>
      <c r="C211" s="97"/>
      <c r="D211" s="97"/>
      <c r="E211" s="97"/>
      <c r="F211" s="97"/>
      <c r="G211" s="97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Z211" s="100"/>
      <c r="AA211" s="100"/>
      <c r="AB211" s="100"/>
      <c r="AC211" s="100"/>
      <c r="AD211" s="100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s="96" customFormat="1" x14ac:dyDescent="0.25">
      <c r="A212" s="97"/>
      <c r="B212" s="97"/>
      <c r="C212" s="97"/>
      <c r="D212" s="97"/>
      <c r="E212" s="97"/>
      <c r="F212" s="97"/>
      <c r="G212" s="97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Z212" s="100"/>
      <c r="AA212" s="100"/>
      <c r="AB212" s="100"/>
      <c r="AC212" s="100"/>
      <c r="AD212" s="100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s="96" customFormat="1" x14ac:dyDescent="0.25">
      <c r="A213" s="97"/>
      <c r="B213" s="97"/>
      <c r="C213" s="97"/>
      <c r="D213" s="97"/>
      <c r="E213" s="97"/>
      <c r="F213" s="97"/>
      <c r="G213" s="97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Z213" s="100"/>
      <c r="AA213" s="100"/>
      <c r="AB213" s="100"/>
      <c r="AC213" s="100"/>
      <c r="AD213" s="100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s="96" customFormat="1" x14ac:dyDescent="0.25">
      <c r="A214" s="97"/>
      <c r="B214" s="97"/>
      <c r="C214" s="97"/>
      <c r="D214" s="97"/>
      <c r="E214" s="97"/>
      <c r="F214" s="97"/>
      <c r="G214" s="97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Z214" s="100"/>
      <c r="AA214" s="100"/>
      <c r="AB214" s="100"/>
      <c r="AC214" s="100"/>
      <c r="AD214" s="100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s="96" customFormat="1" x14ac:dyDescent="0.25">
      <c r="A215" s="97"/>
      <c r="B215" s="97"/>
      <c r="C215" s="97"/>
      <c r="D215" s="97"/>
      <c r="E215" s="97"/>
      <c r="F215" s="97"/>
      <c r="G215" s="97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Z215" s="100"/>
      <c r="AA215" s="100"/>
      <c r="AB215" s="100"/>
      <c r="AC215" s="100"/>
      <c r="AD215" s="100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s="96" customFormat="1" x14ac:dyDescent="0.25">
      <c r="A216" s="97"/>
      <c r="B216" s="97"/>
      <c r="C216" s="97"/>
      <c r="D216" s="97"/>
      <c r="E216" s="97"/>
      <c r="F216" s="97"/>
      <c r="G216" s="97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Z216" s="100"/>
      <c r="AA216" s="100"/>
      <c r="AB216" s="100"/>
      <c r="AC216" s="100"/>
      <c r="AD216" s="100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s="96" customFormat="1" x14ac:dyDescent="0.25">
      <c r="A217" s="97"/>
      <c r="B217" s="97"/>
      <c r="C217" s="97"/>
      <c r="D217" s="97"/>
      <c r="E217" s="97"/>
      <c r="F217" s="97"/>
      <c r="G217" s="97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Z217" s="100"/>
      <c r="AA217" s="100"/>
      <c r="AB217" s="100"/>
      <c r="AC217" s="100"/>
      <c r="AD217" s="100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s="96" customFormat="1" x14ac:dyDescent="0.25">
      <c r="A218" s="97"/>
      <c r="B218" s="97"/>
      <c r="C218" s="97"/>
      <c r="D218" s="97"/>
      <c r="E218" s="97"/>
      <c r="F218" s="97"/>
      <c r="G218" s="97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Z218" s="100"/>
      <c r="AA218" s="100"/>
      <c r="AB218" s="100"/>
      <c r="AC218" s="100"/>
      <c r="AD218" s="100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s="96" customFormat="1" x14ac:dyDescent="0.25">
      <c r="A219" s="97"/>
      <c r="B219" s="97"/>
      <c r="C219" s="97"/>
      <c r="D219" s="97"/>
      <c r="E219" s="97"/>
      <c r="F219" s="97"/>
      <c r="G219" s="97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Z219" s="100"/>
      <c r="AA219" s="100"/>
      <c r="AB219" s="100"/>
      <c r="AC219" s="100"/>
      <c r="AD219" s="100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s="96" customFormat="1" x14ac:dyDescent="0.25">
      <c r="A220" s="97"/>
      <c r="B220" s="97"/>
      <c r="C220" s="97"/>
      <c r="D220" s="97"/>
      <c r="E220" s="97"/>
      <c r="F220" s="97"/>
      <c r="G220" s="97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Z220" s="100"/>
      <c r="AA220" s="100"/>
      <c r="AB220" s="100"/>
      <c r="AC220" s="100"/>
      <c r="AD220" s="100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s="96" customFormat="1" x14ac:dyDescent="0.25">
      <c r="A221" s="97"/>
      <c r="B221" s="97"/>
      <c r="C221" s="97"/>
      <c r="D221" s="97"/>
      <c r="E221" s="97"/>
      <c r="F221" s="97"/>
      <c r="G221" s="97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Z221" s="100"/>
      <c r="AA221" s="100"/>
      <c r="AB221" s="100"/>
      <c r="AC221" s="100"/>
      <c r="AD221" s="100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s="96" customFormat="1" x14ac:dyDescent="0.25">
      <c r="A222" s="97"/>
      <c r="B222" s="97"/>
      <c r="C222" s="97"/>
      <c r="D222" s="97"/>
      <c r="E222" s="97"/>
      <c r="F222" s="97"/>
      <c r="G222" s="97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Z222" s="100"/>
      <c r="AA222" s="100"/>
      <c r="AB222" s="100"/>
      <c r="AC222" s="100"/>
      <c r="AD222" s="100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s="96" customFormat="1" x14ac:dyDescent="0.25">
      <c r="A223" s="97"/>
      <c r="B223" s="97"/>
      <c r="C223" s="97"/>
      <c r="D223" s="97"/>
      <c r="E223" s="97"/>
      <c r="F223" s="97"/>
      <c r="G223" s="97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Z223" s="100"/>
      <c r="AA223" s="100"/>
      <c r="AB223" s="100"/>
      <c r="AC223" s="100"/>
      <c r="AD223" s="100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s="96" customFormat="1" x14ac:dyDescent="0.25">
      <c r="A224" s="97"/>
      <c r="B224" s="97"/>
      <c r="C224" s="97"/>
      <c r="D224" s="97"/>
      <c r="E224" s="97"/>
      <c r="F224" s="97"/>
      <c r="G224" s="97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Z224" s="100"/>
      <c r="AA224" s="100"/>
      <c r="AB224" s="100"/>
      <c r="AC224" s="100"/>
      <c r="AD224" s="100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s="96" customFormat="1" x14ac:dyDescent="0.25">
      <c r="A225" s="97"/>
      <c r="B225" s="97"/>
      <c r="C225" s="97"/>
      <c r="D225" s="97"/>
      <c r="E225" s="97"/>
      <c r="F225" s="97"/>
      <c r="G225" s="97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Z225" s="100"/>
      <c r="AA225" s="100"/>
      <c r="AB225" s="100"/>
      <c r="AC225" s="100"/>
      <c r="AD225" s="100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s="96" customFormat="1" x14ac:dyDescent="0.25">
      <c r="A226" s="97"/>
      <c r="B226" s="97"/>
      <c r="C226" s="97"/>
      <c r="D226" s="97"/>
      <c r="E226" s="97"/>
      <c r="F226" s="97"/>
      <c r="G226" s="97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Z226" s="100"/>
      <c r="AA226" s="100"/>
      <c r="AB226" s="100"/>
      <c r="AC226" s="100"/>
      <c r="AD226" s="100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s="96" customFormat="1" x14ac:dyDescent="0.25">
      <c r="A227" s="97"/>
      <c r="B227" s="97"/>
      <c r="C227" s="97"/>
      <c r="D227" s="97"/>
      <c r="E227" s="97"/>
      <c r="F227" s="97"/>
      <c r="G227" s="97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Z227" s="100"/>
      <c r="AA227" s="100"/>
      <c r="AB227" s="100"/>
      <c r="AC227" s="100"/>
      <c r="AD227" s="100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s="96" customFormat="1" x14ac:dyDescent="0.25">
      <c r="A228" s="97"/>
      <c r="B228" s="97"/>
      <c r="C228" s="97"/>
      <c r="D228" s="97"/>
      <c r="E228" s="97"/>
      <c r="F228" s="97"/>
      <c r="G228" s="97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Z228" s="100"/>
      <c r="AA228" s="100"/>
      <c r="AB228" s="100"/>
      <c r="AC228" s="100"/>
      <c r="AD228" s="100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s="96" customFormat="1" x14ac:dyDescent="0.25">
      <c r="A229" s="97"/>
      <c r="B229" s="97"/>
      <c r="C229" s="97"/>
      <c r="D229" s="97"/>
      <c r="E229" s="97"/>
      <c r="F229" s="97"/>
      <c r="G229" s="97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Z229" s="100"/>
      <c r="AA229" s="100"/>
      <c r="AB229" s="100"/>
      <c r="AC229" s="100"/>
      <c r="AD229" s="100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s="96" customFormat="1" x14ac:dyDescent="0.25">
      <c r="A230" s="97"/>
      <c r="B230" s="97"/>
      <c r="C230" s="97"/>
      <c r="D230" s="97"/>
      <c r="E230" s="97"/>
      <c r="F230" s="97"/>
      <c r="G230" s="97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Z230" s="100"/>
      <c r="AA230" s="100"/>
      <c r="AB230" s="100"/>
      <c r="AC230" s="100"/>
      <c r="AD230" s="100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s="96" customFormat="1" x14ac:dyDescent="0.25">
      <c r="A231" s="97"/>
      <c r="B231" s="97"/>
      <c r="C231" s="97"/>
      <c r="D231" s="97"/>
      <c r="E231" s="97"/>
      <c r="F231" s="97"/>
      <c r="G231" s="97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Z231" s="100"/>
      <c r="AA231" s="100"/>
      <c r="AB231" s="100"/>
      <c r="AC231" s="100"/>
      <c r="AD231" s="100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s="96" customFormat="1" x14ac:dyDescent="0.25">
      <c r="A232" s="97"/>
      <c r="B232" s="97"/>
      <c r="C232" s="97"/>
      <c r="D232" s="97"/>
      <c r="E232" s="97"/>
      <c r="F232" s="97"/>
      <c r="G232" s="97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Z232" s="100"/>
      <c r="AA232" s="100"/>
      <c r="AB232" s="100"/>
      <c r="AC232" s="100"/>
      <c r="AD232" s="100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s="96" customFormat="1" x14ac:dyDescent="0.25">
      <c r="A233" s="97"/>
      <c r="B233" s="97"/>
      <c r="C233" s="97"/>
      <c r="D233" s="97"/>
      <c r="E233" s="97"/>
      <c r="F233" s="97"/>
      <c r="G233" s="97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Z233" s="100"/>
      <c r="AA233" s="100"/>
      <c r="AB233" s="100"/>
      <c r="AC233" s="100"/>
      <c r="AD233" s="100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s="96" customFormat="1" x14ac:dyDescent="0.25">
      <c r="A234" s="97"/>
      <c r="B234" s="97"/>
      <c r="C234" s="97"/>
      <c r="D234" s="97"/>
      <c r="E234" s="97"/>
      <c r="F234" s="97"/>
      <c r="G234" s="97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Z234" s="100"/>
      <c r="AA234" s="100"/>
      <c r="AB234" s="100"/>
      <c r="AC234" s="100"/>
      <c r="AD234" s="100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s="96" customFormat="1" x14ac:dyDescent="0.25">
      <c r="A235" s="97"/>
      <c r="B235" s="97"/>
      <c r="C235" s="97"/>
      <c r="D235" s="97"/>
      <c r="E235" s="97"/>
      <c r="F235" s="97"/>
      <c r="G235" s="97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Z235" s="100"/>
      <c r="AA235" s="100"/>
      <c r="AB235" s="100"/>
      <c r="AC235" s="100"/>
      <c r="AD235" s="100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s="96" customFormat="1" x14ac:dyDescent="0.25">
      <c r="A236" s="97"/>
      <c r="B236" s="97"/>
      <c r="C236" s="97"/>
      <c r="D236" s="97"/>
      <c r="E236" s="97"/>
      <c r="F236" s="97"/>
      <c r="G236" s="97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Z236" s="100"/>
      <c r="AA236" s="100"/>
      <c r="AB236" s="100"/>
      <c r="AC236" s="100"/>
      <c r="AD236" s="100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s="96" customFormat="1" x14ac:dyDescent="0.25">
      <c r="A237" s="97"/>
      <c r="B237" s="97"/>
      <c r="C237" s="97"/>
      <c r="D237" s="97"/>
      <c r="E237" s="97"/>
      <c r="F237" s="97"/>
      <c r="G237" s="97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Z237" s="100"/>
      <c r="AA237" s="100"/>
      <c r="AB237" s="100"/>
      <c r="AC237" s="100"/>
      <c r="AD237" s="100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s="96" customFormat="1" x14ac:dyDescent="0.25">
      <c r="A238" s="97"/>
      <c r="B238" s="97"/>
      <c r="C238" s="97"/>
      <c r="D238" s="97"/>
      <c r="E238" s="97"/>
      <c r="F238" s="97"/>
      <c r="G238" s="97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Z238" s="100"/>
      <c r="AA238" s="100"/>
      <c r="AB238" s="100"/>
      <c r="AC238" s="100"/>
      <c r="AD238" s="100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s="96" customFormat="1" x14ac:dyDescent="0.25">
      <c r="A239" s="97"/>
      <c r="B239" s="97"/>
      <c r="C239" s="97"/>
      <c r="D239" s="97"/>
      <c r="E239" s="97"/>
      <c r="F239" s="97"/>
      <c r="G239" s="97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Z239" s="100"/>
      <c r="AA239" s="100"/>
      <c r="AB239" s="100"/>
      <c r="AC239" s="100"/>
      <c r="AD239" s="100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s="96" customFormat="1" x14ac:dyDescent="0.25">
      <c r="A240" s="97"/>
      <c r="B240" s="97"/>
      <c r="C240" s="97"/>
      <c r="D240" s="97"/>
      <c r="E240" s="97"/>
      <c r="F240" s="97"/>
      <c r="G240" s="97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Z240" s="100"/>
      <c r="AA240" s="100"/>
      <c r="AB240" s="100"/>
      <c r="AC240" s="100"/>
      <c r="AD240" s="100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s="96" customFormat="1" x14ac:dyDescent="0.25">
      <c r="A241" s="97"/>
      <c r="B241" s="97"/>
      <c r="C241" s="97"/>
      <c r="D241" s="97"/>
      <c r="E241" s="97"/>
      <c r="F241" s="97"/>
      <c r="G241" s="97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Z241" s="100"/>
      <c r="AA241" s="100"/>
      <c r="AB241" s="100"/>
      <c r="AC241" s="100"/>
      <c r="AD241" s="100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s="96" customFormat="1" x14ac:dyDescent="0.25">
      <c r="A242" s="97"/>
      <c r="B242" s="97"/>
      <c r="C242" s="97"/>
      <c r="D242" s="97"/>
      <c r="E242" s="97"/>
      <c r="F242" s="97"/>
      <c r="G242" s="97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Z242" s="100"/>
      <c r="AA242" s="100"/>
      <c r="AB242" s="100"/>
      <c r="AC242" s="100"/>
      <c r="AD242" s="100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s="96" customFormat="1" x14ac:dyDescent="0.25">
      <c r="A243" s="97"/>
      <c r="B243" s="97"/>
      <c r="C243" s="97"/>
      <c r="D243" s="97"/>
      <c r="E243" s="97"/>
      <c r="F243" s="97"/>
      <c r="G243" s="97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Z243" s="100"/>
      <c r="AA243" s="100"/>
      <c r="AB243" s="100"/>
      <c r="AC243" s="100"/>
      <c r="AD243" s="100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s="96" customFormat="1" x14ac:dyDescent="0.25">
      <c r="A244" s="97"/>
      <c r="B244" s="97"/>
      <c r="C244" s="97"/>
      <c r="D244" s="97"/>
      <c r="E244" s="97"/>
      <c r="F244" s="97"/>
      <c r="G244" s="97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Z244" s="100"/>
      <c r="AA244" s="100"/>
      <c r="AB244" s="100"/>
      <c r="AC244" s="100"/>
      <c r="AD244" s="100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s="96" customFormat="1" x14ac:dyDescent="0.25">
      <c r="A245" s="97"/>
      <c r="B245" s="97"/>
      <c r="C245" s="97"/>
      <c r="D245" s="97"/>
      <c r="E245" s="97"/>
      <c r="F245" s="97"/>
      <c r="G245" s="97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Z245" s="100"/>
      <c r="AA245" s="100"/>
      <c r="AB245" s="100"/>
      <c r="AC245" s="100"/>
      <c r="AD245" s="100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s="96" customFormat="1" x14ac:dyDescent="0.25">
      <c r="A246" s="97"/>
      <c r="B246" s="97"/>
      <c r="C246" s="97"/>
      <c r="D246" s="97"/>
      <c r="E246" s="97"/>
      <c r="F246" s="97"/>
      <c r="G246" s="97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Z246" s="100"/>
      <c r="AA246" s="100"/>
      <c r="AB246" s="100"/>
      <c r="AC246" s="100"/>
      <c r="AD246" s="100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s="96" customFormat="1" x14ac:dyDescent="0.25">
      <c r="A247" s="97"/>
      <c r="B247" s="97"/>
      <c r="C247" s="97"/>
      <c r="D247" s="97"/>
      <c r="E247" s="97"/>
      <c r="F247" s="97"/>
      <c r="G247" s="97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Z247" s="100"/>
      <c r="AA247" s="100"/>
      <c r="AB247" s="100"/>
      <c r="AC247" s="100"/>
      <c r="AD247" s="100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s="96" customFormat="1" x14ac:dyDescent="0.25">
      <c r="A248" s="97"/>
      <c r="B248" s="97"/>
      <c r="C248" s="97"/>
      <c r="D248" s="97"/>
      <c r="E248" s="97"/>
      <c r="F248" s="97"/>
      <c r="G248" s="97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Z248" s="100"/>
      <c r="AA248" s="100"/>
      <c r="AB248" s="100"/>
      <c r="AC248" s="100"/>
      <c r="AD248" s="100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s="96" customFormat="1" x14ac:dyDescent="0.25">
      <c r="A249" s="97"/>
      <c r="B249" s="97"/>
      <c r="C249" s="97"/>
      <c r="D249" s="97"/>
      <c r="E249" s="97"/>
      <c r="F249" s="97"/>
      <c r="G249" s="97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Z249" s="100"/>
      <c r="AA249" s="100"/>
      <c r="AB249" s="100"/>
      <c r="AC249" s="100"/>
      <c r="AD249" s="100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s="96" customFormat="1" x14ac:dyDescent="0.25">
      <c r="A250" s="97"/>
      <c r="B250" s="97"/>
      <c r="C250" s="97"/>
      <c r="D250" s="97"/>
      <c r="E250" s="97"/>
      <c r="F250" s="97"/>
      <c r="G250" s="97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Z250" s="100"/>
      <c r="AA250" s="100"/>
      <c r="AB250" s="100"/>
      <c r="AC250" s="100"/>
      <c r="AD250" s="100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s="96" customFormat="1" x14ac:dyDescent="0.25">
      <c r="A251" s="97"/>
      <c r="B251" s="97"/>
      <c r="C251" s="97"/>
      <c r="D251" s="97"/>
      <c r="E251" s="97"/>
      <c r="F251" s="97"/>
      <c r="G251" s="97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Z251" s="100"/>
      <c r="AA251" s="100"/>
      <c r="AB251" s="100"/>
      <c r="AC251" s="100"/>
      <c r="AD251" s="100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s="96" customFormat="1" x14ac:dyDescent="0.25">
      <c r="A252" s="97"/>
      <c r="B252" s="97"/>
      <c r="C252" s="97"/>
      <c r="D252" s="97"/>
      <c r="E252" s="97"/>
      <c r="F252" s="97"/>
      <c r="G252" s="97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Z252" s="100"/>
      <c r="AA252" s="100"/>
      <c r="AB252" s="100"/>
      <c r="AC252" s="100"/>
      <c r="AD252" s="100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s="96" customFormat="1" x14ac:dyDescent="0.25">
      <c r="A253" s="97"/>
      <c r="B253" s="97"/>
      <c r="C253" s="97"/>
      <c r="D253" s="97"/>
      <c r="E253" s="97"/>
      <c r="F253" s="97"/>
      <c r="G253" s="97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Z253" s="100"/>
      <c r="AA253" s="100"/>
      <c r="AB253" s="100"/>
      <c r="AC253" s="100"/>
      <c r="AD253" s="100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s="96" customFormat="1" x14ac:dyDescent="0.25">
      <c r="A254" s="97"/>
      <c r="B254" s="97"/>
      <c r="C254" s="97"/>
      <c r="D254" s="97"/>
      <c r="E254" s="97"/>
      <c r="F254" s="97"/>
      <c r="G254" s="97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Z254" s="100"/>
      <c r="AA254" s="100"/>
      <c r="AB254" s="100"/>
      <c r="AC254" s="100"/>
      <c r="AD254" s="100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s="96" customFormat="1" x14ac:dyDescent="0.25">
      <c r="A255" s="97"/>
      <c r="B255" s="97"/>
      <c r="C255" s="97"/>
      <c r="D255" s="97"/>
      <c r="E255" s="97"/>
      <c r="F255" s="97"/>
      <c r="G255" s="97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Z255" s="100"/>
      <c r="AA255" s="100"/>
      <c r="AB255" s="100"/>
      <c r="AC255" s="100"/>
      <c r="AD255" s="100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s="96" customFormat="1" x14ac:dyDescent="0.25">
      <c r="A256" s="97"/>
      <c r="B256" s="97"/>
      <c r="C256" s="97"/>
      <c r="D256" s="97"/>
      <c r="E256" s="97"/>
      <c r="F256" s="97"/>
      <c r="G256" s="97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Z256" s="100"/>
      <c r="AA256" s="100"/>
      <c r="AB256" s="100"/>
      <c r="AC256" s="100"/>
      <c r="AD256" s="100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s="96" customFormat="1" x14ac:dyDescent="0.25">
      <c r="A257" s="97"/>
      <c r="B257" s="97"/>
      <c r="C257" s="97"/>
      <c r="D257" s="97"/>
      <c r="E257" s="97"/>
      <c r="F257" s="97"/>
      <c r="G257" s="97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Z257" s="100"/>
      <c r="AA257" s="100"/>
      <c r="AB257" s="100"/>
      <c r="AC257" s="100"/>
      <c r="AD257" s="100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s="96" customFormat="1" x14ac:dyDescent="0.25">
      <c r="A258" s="97"/>
      <c r="B258" s="97"/>
      <c r="C258" s="97"/>
      <c r="D258" s="97"/>
      <c r="E258" s="97"/>
      <c r="F258" s="97"/>
      <c r="G258" s="97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Z258" s="100"/>
      <c r="AA258" s="100"/>
      <c r="AB258" s="100"/>
      <c r="AC258" s="100"/>
      <c r="AD258" s="100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s="96" customFormat="1" x14ac:dyDescent="0.25">
      <c r="A259" s="97"/>
      <c r="B259" s="97"/>
      <c r="C259" s="97"/>
      <c r="D259" s="97"/>
      <c r="E259" s="97"/>
      <c r="F259" s="97"/>
      <c r="G259" s="97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Z259" s="100"/>
      <c r="AA259" s="100"/>
      <c r="AB259" s="100"/>
      <c r="AC259" s="100"/>
      <c r="AD259" s="100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s="96" customFormat="1" x14ac:dyDescent="0.25">
      <c r="A260" s="97"/>
      <c r="B260" s="97"/>
      <c r="C260" s="97"/>
      <c r="D260" s="97"/>
      <c r="E260" s="97"/>
      <c r="F260" s="97"/>
      <c r="G260" s="97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Z260" s="100"/>
      <c r="AA260" s="100"/>
      <c r="AB260" s="100"/>
      <c r="AC260" s="100"/>
      <c r="AD260" s="100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s="96" customFormat="1" x14ac:dyDescent="0.25">
      <c r="A261" s="97"/>
      <c r="B261" s="97"/>
      <c r="C261" s="97"/>
      <c r="D261" s="97"/>
      <c r="E261" s="97"/>
      <c r="F261" s="97"/>
      <c r="G261" s="97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Z261" s="100"/>
      <c r="AA261" s="100"/>
      <c r="AB261" s="100"/>
      <c r="AC261" s="100"/>
      <c r="AD261" s="100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s="96" customFormat="1" x14ac:dyDescent="0.25">
      <c r="A262" s="97"/>
      <c r="B262" s="97"/>
      <c r="C262" s="97"/>
      <c r="D262" s="97"/>
      <c r="E262" s="97"/>
      <c r="F262" s="97"/>
      <c r="G262" s="97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Z262" s="100"/>
      <c r="AA262" s="100"/>
      <c r="AB262" s="100"/>
      <c r="AC262" s="100"/>
      <c r="AD262" s="100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s="96" customFormat="1" x14ac:dyDescent="0.25">
      <c r="A263" s="97"/>
      <c r="B263" s="97"/>
      <c r="C263" s="97"/>
      <c r="D263" s="97"/>
      <c r="E263" s="97"/>
      <c r="F263" s="97"/>
      <c r="G263" s="97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Z263" s="100"/>
      <c r="AA263" s="100"/>
      <c r="AB263" s="100"/>
      <c r="AC263" s="100"/>
      <c r="AD263" s="100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s="96" customFormat="1" x14ac:dyDescent="0.25">
      <c r="A264" s="97"/>
      <c r="B264" s="97"/>
      <c r="C264" s="97"/>
      <c r="D264" s="97"/>
      <c r="E264" s="97"/>
      <c r="F264" s="97"/>
      <c r="G264" s="97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Z264" s="100"/>
      <c r="AA264" s="100"/>
      <c r="AB264" s="100"/>
      <c r="AC264" s="100"/>
      <c r="AD264" s="100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s="96" customFormat="1" x14ac:dyDescent="0.25">
      <c r="A265" s="97"/>
      <c r="B265" s="97"/>
      <c r="C265" s="97"/>
      <c r="D265" s="97"/>
      <c r="E265" s="97"/>
      <c r="F265" s="97"/>
      <c r="G265" s="97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Z265" s="100"/>
      <c r="AA265" s="100"/>
      <c r="AB265" s="100"/>
      <c r="AC265" s="100"/>
      <c r="AD265" s="100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s="96" customFormat="1" x14ac:dyDescent="0.25">
      <c r="A266" s="97"/>
      <c r="B266" s="97"/>
      <c r="C266" s="97"/>
      <c r="D266" s="97"/>
      <c r="E266" s="97"/>
      <c r="F266" s="97"/>
      <c r="G266" s="97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Z266" s="100"/>
      <c r="AA266" s="100"/>
      <c r="AB266" s="100"/>
      <c r="AC266" s="100"/>
      <c r="AD266" s="100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s="96" customFormat="1" x14ac:dyDescent="0.25">
      <c r="A267" s="97"/>
      <c r="B267" s="97"/>
      <c r="C267" s="97"/>
      <c r="D267" s="97"/>
      <c r="E267" s="97"/>
      <c r="F267" s="97"/>
      <c r="G267" s="97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Z267" s="100"/>
      <c r="AA267" s="100"/>
      <c r="AB267" s="100"/>
      <c r="AC267" s="100"/>
      <c r="AD267" s="100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s="96" customFormat="1" x14ac:dyDescent="0.25">
      <c r="A268" s="97"/>
      <c r="B268" s="97"/>
      <c r="C268" s="97"/>
      <c r="D268" s="97"/>
      <c r="E268" s="97"/>
      <c r="F268" s="97"/>
      <c r="G268" s="97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Z268" s="100"/>
      <c r="AA268" s="100"/>
      <c r="AB268" s="100"/>
      <c r="AC268" s="100"/>
      <c r="AD268" s="100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s="96" customFormat="1" x14ac:dyDescent="0.25">
      <c r="A269" s="97"/>
      <c r="B269" s="97"/>
      <c r="C269" s="97"/>
      <c r="D269" s="97"/>
      <c r="E269" s="97"/>
      <c r="F269" s="97"/>
      <c r="G269" s="97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Z269" s="100"/>
      <c r="AA269" s="100"/>
      <c r="AB269" s="100"/>
      <c r="AC269" s="100"/>
      <c r="AD269" s="100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s="96" customFormat="1" x14ac:dyDescent="0.25">
      <c r="A270" s="97"/>
      <c r="B270" s="97"/>
      <c r="C270" s="97"/>
      <c r="D270" s="97"/>
      <c r="E270" s="97"/>
      <c r="F270" s="97"/>
      <c r="G270" s="97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Z270" s="100"/>
      <c r="AA270" s="100"/>
      <c r="AB270" s="100"/>
      <c r="AC270" s="100"/>
      <c r="AD270" s="100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s="96" customFormat="1" x14ac:dyDescent="0.25">
      <c r="A271" s="97"/>
      <c r="B271" s="97"/>
      <c r="C271" s="97"/>
      <c r="D271" s="97"/>
      <c r="E271" s="97"/>
      <c r="F271" s="97"/>
      <c r="G271" s="97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Z271" s="100"/>
      <c r="AA271" s="100"/>
      <c r="AB271" s="100"/>
      <c r="AC271" s="100"/>
      <c r="AD271" s="100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s="96" customFormat="1" x14ac:dyDescent="0.25">
      <c r="A272" s="97"/>
      <c r="B272" s="97"/>
      <c r="C272" s="97"/>
      <c r="D272" s="97"/>
      <c r="E272" s="97"/>
      <c r="F272" s="97"/>
      <c r="G272" s="97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Z272" s="100"/>
      <c r="AA272" s="100"/>
      <c r="AB272" s="100"/>
      <c r="AC272" s="100"/>
      <c r="AD272" s="100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1:42" s="96" customFormat="1" x14ac:dyDescent="0.25">
      <c r="A273" s="97"/>
      <c r="B273" s="97"/>
      <c r="C273" s="97"/>
      <c r="D273" s="97"/>
      <c r="E273" s="97"/>
      <c r="F273" s="97"/>
      <c r="G273" s="97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Z273" s="100"/>
      <c r="AA273" s="100"/>
      <c r="AB273" s="100"/>
      <c r="AC273" s="100"/>
      <c r="AD273" s="100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1:42" s="96" customFormat="1" x14ac:dyDescent="0.25">
      <c r="A274" s="97"/>
      <c r="B274" s="97"/>
      <c r="C274" s="97"/>
      <c r="D274" s="97"/>
      <c r="E274" s="97"/>
      <c r="F274" s="97"/>
      <c r="G274" s="97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Z274" s="100"/>
      <c r="AA274" s="100"/>
      <c r="AB274" s="100"/>
      <c r="AC274" s="100"/>
      <c r="AD274" s="100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1:42" s="96" customFormat="1" x14ac:dyDescent="0.25">
      <c r="A275" s="97"/>
      <c r="B275" s="97"/>
      <c r="C275" s="97"/>
      <c r="D275" s="97"/>
      <c r="E275" s="97"/>
      <c r="F275" s="97"/>
      <c r="G275" s="97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Z275" s="100"/>
      <c r="AA275" s="100"/>
      <c r="AB275" s="100"/>
      <c r="AC275" s="100"/>
      <c r="AD275" s="100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1:42" s="96" customFormat="1" x14ac:dyDescent="0.25">
      <c r="A276" s="97"/>
      <c r="B276" s="97"/>
      <c r="C276" s="97"/>
      <c r="D276" s="97"/>
      <c r="E276" s="97"/>
      <c r="F276" s="97"/>
      <c r="G276" s="97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Z276" s="100"/>
      <c r="AA276" s="100"/>
      <c r="AB276" s="100"/>
      <c r="AC276" s="100"/>
      <c r="AD276" s="100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1:42" s="96" customFormat="1" x14ac:dyDescent="0.25">
      <c r="A277" s="97"/>
      <c r="B277" s="97"/>
      <c r="C277" s="97"/>
      <c r="D277" s="97"/>
      <c r="E277" s="97"/>
      <c r="F277" s="97"/>
      <c r="G277" s="97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Z277" s="100"/>
      <c r="AA277" s="100"/>
      <c r="AB277" s="100"/>
      <c r="AC277" s="100"/>
      <c r="AD277" s="100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1:42" s="96" customFormat="1" x14ac:dyDescent="0.25">
      <c r="A278" s="97"/>
      <c r="B278" s="97"/>
      <c r="C278" s="97"/>
      <c r="D278" s="97"/>
      <c r="E278" s="97"/>
      <c r="F278" s="97"/>
      <c r="G278" s="97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Z278" s="100"/>
      <c r="AA278" s="100"/>
      <c r="AB278" s="100"/>
      <c r="AC278" s="100"/>
      <c r="AD278" s="100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1:42" s="96" customFormat="1" x14ac:dyDescent="0.25">
      <c r="A279" s="97"/>
      <c r="B279" s="97"/>
      <c r="C279" s="97"/>
      <c r="D279" s="97"/>
      <c r="E279" s="97"/>
      <c r="F279" s="97"/>
      <c r="G279" s="97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Z279" s="100"/>
      <c r="AA279" s="100"/>
      <c r="AB279" s="100"/>
      <c r="AC279" s="100"/>
      <c r="AD279" s="100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1:42" s="96" customFormat="1" x14ac:dyDescent="0.25">
      <c r="A280" s="97"/>
      <c r="B280" s="97"/>
      <c r="C280" s="97"/>
      <c r="D280" s="97"/>
      <c r="E280" s="97"/>
      <c r="F280" s="97"/>
      <c r="G280" s="97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Z280" s="100"/>
      <c r="AA280" s="100"/>
      <c r="AB280" s="100"/>
      <c r="AC280" s="100"/>
      <c r="AD280" s="100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1:42" s="96" customFormat="1" x14ac:dyDescent="0.25">
      <c r="A281" s="97"/>
      <c r="B281" s="97"/>
      <c r="C281" s="97"/>
      <c r="D281" s="97"/>
      <c r="E281" s="97"/>
      <c r="F281" s="97"/>
      <c r="G281" s="97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Z281" s="100"/>
      <c r="AA281" s="100"/>
      <c r="AB281" s="100"/>
      <c r="AC281" s="100"/>
      <c r="AD281" s="100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1:42" s="96" customFormat="1" x14ac:dyDescent="0.25">
      <c r="A282" s="97"/>
      <c r="B282" s="97"/>
      <c r="C282" s="97"/>
      <c r="D282" s="97"/>
      <c r="E282" s="97"/>
      <c r="F282" s="97"/>
      <c r="G282" s="97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Z282" s="100"/>
      <c r="AA282" s="100"/>
      <c r="AB282" s="100"/>
      <c r="AC282" s="100"/>
      <c r="AD282" s="100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1:42" s="96" customFormat="1" x14ac:dyDescent="0.25">
      <c r="A283" s="97"/>
      <c r="B283" s="97"/>
      <c r="C283" s="97"/>
      <c r="D283" s="97"/>
      <c r="E283" s="97"/>
      <c r="F283" s="97"/>
      <c r="G283" s="97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Z283" s="100"/>
      <c r="AA283" s="100"/>
      <c r="AB283" s="100"/>
      <c r="AC283" s="100"/>
      <c r="AD283" s="100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1:42" s="96" customFormat="1" x14ac:dyDescent="0.25">
      <c r="A284" s="97"/>
      <c r="B284" s="97"/>
      <c r="C284" s="97"/>
      <c r="D284" s="97"/>
      <c r="E284" s="97"/>
      <c r="F284" s="97"/>
      <c r="G284" s="97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Z284" s="100"/>
      <c r="AA284" s="100"/>
      <c r="AB284" s="100"/>
      <c r="AC284" s="100"/>
      <c r="AD284" s="100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1:42" s="96" customFormat="1" x14ac:dyDescent="0.25">
      <c r="A285" s="97"/>
      <c r="B285" s="97"/>
      <c r="C285" s="97"/>
      <c r="D285" s="97"/>
      <c r="E285" s="97"/>
      <c r="F285" s="97"/>
      <c r="G285" s="97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Z285" s="100"/>
      <c r="AA285" s="100"/>
      <c r="AB285" s="100"/>
      <c r="AC285" s="100"/>
      <c r="AD285" s="100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1:42" s="96" customFormat="1" x14ac:dyDescent="0.25">
      <c r="A286" s="97"/>
      <c r="B286" s="97"/>
      <c r="C286" s="97"/>
      <c r="D286" s="97"/>
      <c r="E286" s="97"/>
      <c r="F286" s="97"/>
      <c r="G286" s="97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Z286" s="100"/>
      <c r="AA286" s="100"/>
      <c r="AB286" s="100"/>
      <c r="AC286" s="100"/>
      <c r="AD286" s="100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1:42" s="96" customFormat="1" x14ac:dyDescent="0.25">
      <c r="A287" s="97"/>
      <c r="B287" s="97"/>
      <c r="C287" s="97"/>
      <c r="D287" s="97"/>
      <c r="E287" s="97"/>
      <c r="F287" s="97"/>
      <c r="G287" s="97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Z287" s="100"/>
      <c r="AA287" s="100"/>
      <c r="AB287" s="100"/>
      <c r="AC287" s="100"/>
      <c r="AD287" s="100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1:42" s="96" customFormat="1" x14ac:dyDescent="0.25">
      <c r="A288" s="97"/>
      <c r="B288" s="97"/>
      <c r="C288" s="97"/>
      <c r="D288" s="97"/>
      <c r="E288" s="97"/>
      <c r="F288" s="97"/>
      <c r="G288" s="97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Z288" s="100"/>
      <c r="AA288" s="100"/>
      <c r="AB288" s="100"/>
      <c r="AC288" s="100"/>
      <c r="AD288" s="100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1:42" s="96" customFormat="1" x14ac:dyDescent="0.25">
      <c r="A289" s="97"/>
      <c r="B289" s="97"/>
      <c r="C289" s="97"/>
      <c r="D289" s="97"/>
      <c r="E289" s="97"/>
      <c r="F289" s="97"/>
      <c r="G289" s="97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Z289" s="100"/>
      <c r="AA289" s="100"/>
      <c r="AB289" s="100"/>
      <c r="AC289" s="100"/>
      <c r="AD289" s="100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1:42" s="96" customFormat="1" x14ac:dyDescent="0.25">
      <c r="A290" s="97"/>
      <c r="B290" s="97"/>
      <c r="C290" s="97"/>
      <c r="D290" s="97"/>
      <c r="E290" s="97"/>
      <c r="F290" s="97"/>
      <c r="G290" s="97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Z290" s="100"/>
      <c r="AA290" s="100"/>
      <c r="AB290" s="100"/>
      <c r="AC290" s="100"/>
      <c r="AD290" s="100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1:42" s="96" customFormat="1" x14ac:dyDescent="0.25">
      <c r="A291" s="97"/>
      <c r="B291" s="97"/>
      <c r="C291" s="97"/>
      <c r="D291" s="97"/>
      <c r="E291" s="97"/>
      <c r="F291" s="97"/>
      <c r="G291" s="97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Z291" s="100"/>
      <c r="AA291" s="100"/>
      <c r="AB291" s="100"/>
      <c r="AC291" s="100"/>
      <c r="AD291" s="100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1:42" s="96" customFormat="1" x14ac:dyDescent="0.25">
      <c r="A292" s="97"/>
      <c r="B292" s="97"/>
      <c r="C292" s="97"/>
      <c r="D292" s="97"/>
      <c r="E292" s="97"/>
      <c r="F292" s="97"/>
      <c r="G292" s="97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Z292" s="100"/>
      <c r="AA292" s="100"/>
      <c r="AB292" s="100"/>
      <c r="AC292" s="100"/>
      <c r="AD292" s="100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1:42" s="96" customFormat="1" x14ac:dyDescent="0.25">
      <c r="A293" s="97"/>
      <c r="B293" s="97"/>
      <c r="C293" s="97"/>
      <c r="D293" s="97"/>
      <c r="E293" s="97"/>
      <c r="F293" s="97"/>
      <c r="G293" s="97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Z293" s="100"/>
      <c r="AA293" s="100"/>
      <c r="AB293" s="100"/>
      <c r="AC293" s="100"/>
      <c r="AD293" s="100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1:42" s="96" customFormat="1" x14ac:dyDescent="0.25">
      <c r="A294" s="97"/>
      <c r="B294" s="97"/>
      <c r="C294" s="97"/>
      <c r="D294" s="97"/>
      <c r="E294" s="97"/>
      <c r="F294" s="97"/>
      <c r="G294" s="97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Z294" s="100"/>
      <c r="AA294" s="100"/>
      <c r="AB294" s="100"/>
      <c r="AC294" s="100"/>
      <c r="AD294" s="100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1:42" s="96" customFormat="1" x14ac:dyDescent="0.25">
      <c r="A295" s="97"/>
      <c r="B295" s="97"/>
      <c r="C295" s="97"/>
      <c r="D295" s="97"/>
      <c r="E295" s="97"/>
      <c r="F295" s="97"/>
      <c r="G295" s="97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Z295" s="100"/>
      <c r="AA295" s="100"/>
      <c r="AB295" s="100"/>
      <c r="AC295" s="100"/>
      <c r="AD295" s="100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1:42" s="96" customFormat="1" x14ac:dyDescent="0.25">
      <c r="A296" s="97"/>
      <c r="B296" s="97"/>
      <c r="C296" s="97"/>
      <c r="D296" s="97"/>
      <c r="E296" s="97"/>
      <c r="F296" s="97"/>
      <c r="G296" s="97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Z296" s="100"/>
      <c r="AA296" s="100"/>
      <c r="AB296" s="100"/>
      <c r="AC296" s="100"/>
      <c r="AD296" s="100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1:42" s="96" customFormat="1" x14ac:dyDescent="0.25">
      <c r="A297" s="97"/>
      <c r="B297" s="97"/>
      <c r="C297" s="97"/>
      <c r="D297" s="97"/>
      <c r="E297" s="97"/>
      <c r="F297" s="97"/>
      <c r="G297" s="97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Z297" s="100"/>
      <c r="AA297" s="100"/>
      <c r="AB297" s="100"/>
      <c r="AC297" s="100"/>
      <c r="AD297" s="100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1:42" s="96" customFormat="1" x14ac:dyDescent="0.25">
      <c r="A298" s="97"/>
      <c r="B298" s="97"/>
      <c r="C298" s="97"/>
      <c r="D298" s="97"/>
      <c r="E298" s="97"/>
      <c r="F298" s="97"/>
      <c r="G298" s="97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Z298" s="100"/>
      <c r="AA298" s="100"/>
      <c r="AB298" s="100"/>
      <c r="AC298" s="100"/>
      <c r="AD298" s="100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1:42" s="96" customFormat="1" x14ac:dyDescent="0.25">
      <c r="A299" s="97"/>
      <c r="B299" s="97"/>
      <c r="C299" s="97"/>
      <c r="D299" s="97"/>
      <c r="E299" s="97"/>
      <c r="F299" s="97"/>
      <c r="G299" s="97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Z299" s="100"/>
      <c r="AA299" s="100"/>
      <c r="AB299" s="100"/>
      <c r="AC299" s="100"/>
      <c r="AD299" s="100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1:42" s="96" customFormat="1" x14ac:dyDescent="0.25">
      <c r="A300" s="97"/>
      <c r="B300" s="97"/>
      <c r="C300" s="97"/>
      <c r="D300" s="97"/>
      <c r="E300" s="97"/>
      <c r="F300" s="97"/>
      <c r="G300" s="97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Z300" s="100"/>
      <c r="AA300" s="100"/>
      <c r="AB300" s="100"/>
      <c r="AC300" s="100"/>
      <c r="AD300" s="100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1:42" s="96" customFormat="1" x14ac:dyDescent="0.25">
      <c r="A301" s="97"/>
      <c r="B301" s="97"/>
      <c r="C301" s="97"/>
      <c r="D301" s="97"/>
      <c r="E301" s="97"/>
      <c r="F301" s="97"/>
      <c r="G301" s="97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Z301" s="100"/>
      <c r="AA301" s="100"/>
      <c r="AB301" s="100"/>
      <c r="AC301" s="100"/>
      <c r="AD301" s="100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1:42" s="96" customFormat="1" x14ac:dyDescent="0.25">
      <c r="A302" s="97"/>
      <c r="B302" s="97"/>
      <c r="C302" s="97"/>
      <c r="D302" s="97"/>
      <c r="E302" s="97"/>
      <c r="F302" s="97"/>
      <c r="G302" s="97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Z302" s="100"/>
      <c r="AA302" s="100"/>
      <c r="AB302" s="100"/>
      <c r="AC302" s="100"/>
      <c r="AD302" s="100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1:42" s="96" customFormat="1" x14ac:dyDescent="0.25">
      <c r="A303" s="97"/>
      <c r="B303" s="97"/>
      <c r="C303" s="97"/>
      <c r="D303" s="97"/>
      <c r="E303" s="97"/>
      <c r="F303" s="97"/>
      <c r="G303" s="97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Z303" s="100"/>
      <c r="AA303" s="100"/>
      <c r="AB303" s="100"/>
      <c r="AC303" s="100"/>
      <c r="AD303" s="100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1:42" s="96" customFormat="1" x14ac:dyDescent="0.25">
      <c r="A304" s="97"/>
      <c r="B304" s="97"/>
      <c r="C304" s="97"/>
      <c r="D304" s="97"/>
      <c r="E304" s="97"/>
      <c r="F304" s="97"/>
      <c r="G304" s="97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Z304" s="100"/>
      <c r="AA304" s="100"/>
      <c r="AB304" s="100"/>
      <c r="AC304" s="100"/>
      <c r="AD304" s="100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1:42" s="96" customFormat="1" x14ac:dyDescent="0.25">
      <c r="A305" s="97"/>
      <c r="B305" s="97"/>
      <c r="C305" s="97"/>
      <c r="D305" s="97"/>
      <c r="E305" s="97"/>
      <c r="F305" s="97"/>
      <c r="G305" s="97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Z305" s="100"/>
      <c r="AA305" s="100"/>
      <c r="AB305" s="100"/>
      <c r="AC305" s="100"/>
      <c r="AD305" s="100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1:42" s="96" customFormat="1" x14ac:dyDescent="0.25">
      <c r="A306" s="97"/>
      <c r="B306" s="97"/>
      <c r="C306" s="97"/>
      <c r="D306" s="97"/>
      <c r="E306" s="97"/>
      <c r="F306" s="97"/>
      <c r="G306" s="97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Z306" s="100"/>
      <c r="AA306" s="100"/>
      <c r="AB306" s="100"/>
      <c r="AC306" s="100"/>
      <c r="AD306" s="100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1:42" s="96" customFormat="1" x14ac:dyDescent="0.25">
      <c r="A307" s="97"/>
      <c r="B307" s="97"/>
      <c r="C307" s="97"/>
      <c r="D307" s="97"/>
      <c r="E307" s="97"/>
      <c r="F307" s="97"/>
      <c r="G307" s="97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Z307" s="100"/>
      <c r="AA307" s="100"/>
      <c r="AB307" s="100"/>
      <c r="AC307" s="100"/>
      <c r="AD307" s="100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1:42" s="96" customFormat="1" x14ac:dyDescent="0.25">
      <c r="A308" s="97"/>
      <c r="B308" s="97"/>
      <c r="C308" s="97"/>
      <c r="D308" s="97"/>
      <c r="E308" s="97"/>
      <c r="F308" s="97"/>
      <c r="G308" s="97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Z308" s="100"/>
      <c r="AA308" s="100"/>
      <c r="AB308" s="100"/>
      <c r="AC308" s="100"/>
      <c r="AD308" s="100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1:42" s="96" customFormat="1" x14ac:dyDescent="0.25">
      <c r="A309" s="97"/>
      <c r="B309" s="97"/>
      <c r="C309" s="97"/>
      <c r="D309" s="97"/>
      <c r="E309" s="97"/>
      <c r="F309" s="97"/>
      <c r="G309" s="97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Z309" s="100"/>
      <c r="AA309" s="100"/>
      <c r="AB309" s="100"/>
      <c r="AC309" s="100"/>
      <c r="AD309" s="100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1:42" s="96" customFormat="1" x14ac:dyDescent="0.25">
      <c r="A310" s="97"/>
      <c r="B310" s="97"/>
      <c r="C310" s="97"/>
      <c r="D310" s="97"/>
      <c r="E310" s="97"/>
      <c r="F310" s="97"/>
      <c r="G310" s="97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Z310" s="100"/>
      <c r="AA310" s="100"/>
      <c r="AB310" s="100"/>
      <c r="AC310" s="100"/>
      <c r="AD310" s="100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1:42" s="96" customFormat="1" x14ac:dyDescent="0.25">
      <c r="A311" s="97"/>
      <c r="B311" s="97"/>
      <c r="C311" s="97"/>
      <c r="D311" s="97"/>
      <c r="E311" s="97"/>
      <c r="F311" s="97"/>
      <c r="G311" s="97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Z311" s="100"/>
      <c r="AA311" s="100"/>
      <c r="AB311" s="100"/>
      <c r="AC311" s="100"/>
      <c r="AD311" s="100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1:42" s="96" customFormat="1" x14ac:dyDescent="0.25">
      <c r="A312" s="97"/>
      <c r="B312" s="97"/>
      <c r="C312" s="97"/>
      <c r="D312" s="97"/>
      <c r="E312" s="97"/>
      <c r="F312" s="97"/>
      <c r="G312" s="97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Z312" s="100"/>
      <c r="AA312" s="100"/>
      <c r="AB312" s="100"/>
      <c r="AC312" s="100"/>
      <c r="AD312" s="100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1:42" s="96" customFormat="1" x14ac:dyDescent="0.25">
      <c r="A313" s="97"/>
      <c r="B313" s="97"/>
      <c r="C313" s="97"/>
      <c r="D313" s="97"/>
      <c r="E313" s="97"/>
      <c r="F313" s="97"/>
      <c r="G313" s="97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Z313" s="100"/>
      <c r="AA313" s="100"/>
      <c r="AB313" s="100"/>
      <c r="AC313" s="100"/>
      <c r="AD313" s="100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1:42" s="96" customFormat="1" x14ac:dyDescent="0.25">
      <c r="A314" s="97"/>
      <c r="B314" s="97"/>
      <c r="C314" s="97"/>
      <c r="D314" s="97"/>
      <c r="E314" s="97"/>
      <c r="F314" s="97"/>
      <c r="G314" s="97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Z314" s="100"/>
      <c r="AA314" s="100"/>
      <c r="AB314" s="100"/>
      <c r="AC314" s="100"/>
      <c r="AD314" s="100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1:42" s="96" customFormat="1" x14ac:dyDescent="0.25">
      <c r="A315" s="97"/>
      <c r="B315" s="97"/>
      <c r="C315" s="97"/>
      <c r="D315" s="97"/>
      <c r="E315" s="97"/>
      <c r="F315" s="97"/>
      <c r="G315" s="97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Z315" s="100"/>
      <c r="AA315" s="100"/>
      <c r="AB315" s="100"/>
      <c r="AC315" s="100"/>
      <c r="AD315" s="100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1:42" s="96" customFormat="1" x14ac:dyDescent="0.25">
      <c r="A316" s="97"/>
      <c r="B316" s="97"/>
      <c r="C316" s="97"/>
      <c r="D316" s="97"/>
      <c r="E316" s="97"/>
      <c r="F316" s="97"/>
      <c r="G316" s="97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Z316" s="100"/>
      <c r="AA316" s="100"/>
      <c r="AB316" s="100"/>
      <c r="AC316" s="100"/>
      <c r="AD316" s="100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1:42" s="96" customFormat="1" x14ac:dyDescent="0.25">
      <c r="A317" s="97"/>
      <c r="B317" s="97"/>
      <c r="C317" s="97"/>
      <c r="D317" s="97"/>
      <c r="E317" s="97"/>
      <c r="F317" s="97"/>
      <c r="G317" s="97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Z317" s="100"/>
      <c r="AA317" s="100"/>
      <c r="AB317" s="100"/>
      <c r="AC317" s="100"/>
      <c r="AD317" s="100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1:42" s="96" customFormat="1" x14ac:dyDescent="0.25">
      <c r="A318" s="97"/>
      <c r="B318" s="97"/>
      <c r="C318" s="97"/>
      <c r="D318" s="97"/>
      <c r="E318" s="97"/>
      <c r="F318" s="97"/>
      <c r="G318" s="97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Z318" s="100"/>
      <c r="AA318" s="100"/>
      <c r="AB318" s="100"/>
      <c r="AC318" s="100"/>
      <c r="AD318" s="100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1:42" s="96" customFormat="1" x14ac:dyDescent="0.25">
      <c r="A319" s="97"/>
      <c r="B319" s="97"/>
      <c r="C319" s="97"/>
      <c r="D319" s="97"/>
      <c r="E319" s="97"/>
      <c r="F319" s="97"/>
      <c r="G319" s="97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Z319" s="100"/>
      <c r="AA319" s="100"/>
      <c r="AB319" s="100"/>
      <c r="AC319" s="100"/>
      <c r="AD319" s="100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1:42" s="96" customFormat="1" x14ac:dyDescent="0.25">
      <c r="A320" s="97"/>
      <c r="B320" s="97"/>
      <c r="C320" s="97"/>
      <c r="D320" s="97"/>
      <c r="E320" s="97"/>
      <c r="F320" s="97"/>
      <c r="G320" s="97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Z320" s="100"/>
      <c r="AA320" s="100"/>
      <c r="AB320" s="100"/>
      <c r="AC320" s="100"/>
      <c r="AD320" s="100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1:42" s="96" customFormat="1" x14ac:dyDescent="0.25">
      <c r="A321" s="97"/>
      <c r="B321" s="97"/>
      <c r="C321" s="97"/>
      <c r="D321" s="97"/>
      <c r="E321" s="97"/>
      <c r="F321" s="97"/>
      <c r="G321" s="97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Z321" s="100"/>
      <c r="AA321" s="100"/>
      <c r="AB321" s="100"/>
      <c r="AC321" s="100"/>
      <c r="AD321" s="100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1:42" s="96" customFormat="1" x14ac:dyDescent="0.25">
      <c r="A322" s="97"/>
      <c r="B322" s="97"/>
      <c r="C322" s="97"/>
      <c r="D322" s="97"/>
      <c r="E322" s="97"/>
      <c r="F322" s="97"/>
      <c r="G322" s="97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Z322" s="100"/>
      <c r="AA322" s="100"/>
      <c r="AB322" s="100"/>
      <c r="AC322" s="100"/>
      <c r="AD322" s="100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1:42" s="96" customFormat="1" x14ac:dyDescent="0.25">
      <c r="A323" s="97"/>
      <c r="B323" s="97"/>
      <c r="C323" s="97"/>
      <c r="D323" s="97"/>
      <c r="E323" s="97"/>
      <c r="F323" s="97"/>
      <c r="G323" s="97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Z323" s="100"/>
      <c r="AA323" s="100"/>
      <c r="AB323" s="100"/>
      <c r="AC323" s="100"/>
      <c r="AD323" s="100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1:42" s="96" customFormat="1" x14ac:dyDescent="0.25">
      <c r="A324" s="97"/>
      <c r="B324" s="97"/>
      <c r="C324" s="97"/>
      <c r="D324" s="97"/>
      <c r="E324" s="97"/>
      <c r="F324" s="97"/>
      <c r="G324" s="97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Z324" s="100"/>
      <c r="AA324" s="100"/>
      <c r="AB324" s="100"/>
      <c r="AC324" s="100"/>
      <c r="AD324" s="100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1:42" s="96" customFormat="1" x14ac:dyDescent="0.25">
      <c r="A325" s="97"/>
      <c r="B325" s="97"/>
      <c r="C325" s="97"/>
      <c r="D325" s="97"/>
      <c r="E325" s="97"/>
      <c r="F325" s="97"/>
      <c r="G325" s="97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Z325" s="100"/>
      <c r="AA325" s="100"/>
      <c r="AB325" s="100"/>
      <c r="AC325" s="100"/>
      <c r="AD325" s="100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1:42" s="96" customFormat="1" x14ac:dyDescent="0.25">
      <c r="A326" s="97"/>
      <c r="B326" s="97"/>
      <c r="C326" s="97"/>
      <c r="D326" s="97"/>
      <c r="E326" s="97"/>
      <c r="F326" s="97"/>
      <c r="G326" s="97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Z326" s="100"/>
      <c r="AA326" s="100"/>
      <c r="AB326" s="100"/>
      <c r="AC326" s="100"/>
      <c r="AD326" s="100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1:42" s="96" customFormat="1" x14ac:dyDescent="0.25">
      <c r="A327" s="97"/>
      <c r="B327" s="97"/>
      <c r="C327" s="97"/>
      <c r="D327" s="97"/>
      <c r="E327" s="97"/>
      <c r="F327" s="97"/>
      <c r="G327" s="97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Z327" s="100"/>
      <c r="AA327" s="100"/>
      <c r="AB327" s="100"/>
      <c r="AC327" s="100"/>
      <c r="AD327" s="100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1:42" s="96" customFormat="1" x14ac:dyDescent="0.25">
      <c r="A328" s="97"/>
      <c r="B328" s="97"/>
      <c r="C328" s="97"/>
      <c r="D328" s="97"/>
      <c r="E328" s="97"/>
      <c r="F328" s="97"/>
      <c r="G328" s="97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Z328" s="100"/>
      <c r="AA328" s="100"/>
      <c r="AB328" s="100"/>
      <c r="AC328" s="100"/>
      <c r="AD328" s="100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1:42" s="96" customFormat="1" x14ac:dyDescent="0.25">
      <c r="A329" s="97"/>
      <c r="B329" s="97"/>
      <c r="C329" s="97"/>
      <c r="D329" s="97"/>
      <c r="E329" s="97"/>
      <c r="F329" s="97"/>
      <c r="G329" s="97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Z329" s="100"/>
      <c r="AA329" s="100"/>
      <c r="AB329" s="100"/>
      <c r="AC329" s="100"/>
      <c r="AD329" s="100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1:42" s="96" customFormat="1" x14ac:dyDescent="0.25">
      <c r="A330" s="97"/>
      <c r="B330" s="97"/>
      <c r="C330" s="97"/>
      <c r="D330" s="97"/>
      <c r="E330" s="97"/>
      <c r="F330" s="97"/>
      <c r="G330" s="97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Z330" s="100"/>
      <c r="AA330" s="100"/>
      <c r="AB330" s="100"/>
      <c r="AC330" s="100"/>
      <c r="AD330" s="100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1:42" s="96" customFormat="1" x14ac:dyDescent="0.25">
      <c r="A331" s="97"/>
      <c r="B331" s="97"/>
      <c r="C331" s="97"/>
      <c r="D331" s="97"/>
      <c r="E331" s="97"/>
      <c r="F331" s="97"/>
      <c r="G331" s="97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Z331" s="100"/>
      <c r="AA331" s="100"/>
      <c r="AB331" s="100"/>
      <c r="AC331" s="100"/>
      <c r="AD331" s="100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1:42" s="96" customFormat="1" x14ac:dyDescent="0.25">
      <c r="A332" s="97"/>
      <c r="B332" s="97"/>
      <c r="C332" s="97"/>
      <c r="D332" s="97"/>
      <c r="E332" s="97"/>
      <c r="F332" s="97"/>
      <c r="G332" s="97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Z332" s="100"/>
      <c r="AA332" s="100"/>
      <c r="AB332" s="100"/>
      <c r="AC332" s="100"/>
      <c r="AD332" s="100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1:42" s="96" customFormat="1" x14ac:dyDescent="0.25">
      <c r="A333" s="97"/>
      <c r="B333" s="97"/>
      <c r="C333" s="97"/>
      <c r="D333" s="97"/>
      <c r="E333" s="97"/>
      <c r="F333" s="97"/>
      <c r="G333" s="97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Z333" s="100"/>
      <c r="AA333" s="100"/>
      <c r="AB333" s="100"/>
      <c r="AC333" s="100"/>
      <c r="AD333" s="100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1:42" s="96" customFormat="1" x14ac:dyDescent="0.25">
      <c r="A334" s="97"/>
      <c r="B334" s="97"/>
      <c r="C334" s="97"/>
      <c r="D334" s="97"/>
      <c r="E334" s="97"/>
      <c r="F334" s="97"/>
      <c r="G334" s="97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Z334" s="100"/>
      <c r="AA334" s="100"/>
      <c r="AB334" s="100"/>
      <c r="AC334" s="100"/>
      <c r="AD334" s="100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1:42" s="96" customFormat="1" x14ac:dyDescent="0.25">
      <c r="A335" s="97"/>
      <c r="B335" s="97"/>
      <c r="C335" s="97"/>
      <c r="D335" s="97"/>
      <c r="E335" s="97"/>
      <c r="F335" s="97"/>
      <c r="G335" s="97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Z335" s="100"/>
      <c r="AA335" s="100"/>
      <c r="AB335" s="100"/>
      <c r="AC335" s="100"/>
      <c r="AD335" s="100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1:42" s="96" customFormat="1" x14ac:dyDescent="0.25">
      <c r="A336" s="97"/>
      <c r="B336" s="97"/>
      <c r="C336" s="97"/>
      <c r="D336" s="97"/>
      <c r="E336" s="97"/>
      <c r="F336" s="97"/>
      <c r="G336" s="97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Z336" s="100"/>
      <c r="AA336" s="100"/>
      <c r="AB336" s="100"/>
      <c r="AC336" s="100"/>
      <c r="AD336" s="100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1:42" s="96" customFormat="1" x14ac:dyDescent="0.25">
      <c r="A337" s="97"/>
      <c r="B337" s="97"/>
      <c r="C337" s="97"/>
      <c r="D337" s="97"/>
      <c r="E337" s="97"/>
      <c r="F337" s="97"/>
      <c r="G337" s="97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Z337" s="100"/>
      <c r="AA337" s="100"/>
      <c r="AB337" s="100"/>
      <c r="AC337" s="100"/>
      <c r="AD337" s="100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1:42" s="96" customFormat="1" x14ac:dyDescent="0.25">
      <c r="A338" s="97"/>
      <c r="B338" s="97"/>
      <c r="C338" s="97"/>
      <c r="D338" s="97"/>
      <c r="E338" s="97"/>
      <c r="F338" s="97"/>
      <c r="G338" s="97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Z338" s="100"/>
      <c r="AA338" s="100"/>
      <c r="AB338" s="100"/>
      <c r="AC338" s="100"/>
      <c r="AD338" s="100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1:42" s="96" customFormat="1" x14ac:dyDescent="0.25">
      <c r="A339" s="97"/>
      <c r="B339" s="97"/>
      <c r="C339" s="97"/>
      <c r="D339" s="97"/>
      <c r="E339" s="97"/>
      <c r="F339" s="97"/>
      <c r="G339" s="97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Z339" s="100"/>
      <c r="AA339" s="100"/>
      <c r="AB339" s="100"/>
      <c r="AC339" s="100"/>
      <c r="AD339" s="100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1:42" s="96" customFormat="1" x14ac:dyDescent="0.25">
      <c r="A340" s="97"/>
      <c r="B340" s="97"/>
      <c r="C340" s="97"/>
      <c r="D340" s="97"/>
      <c r="E340" s="97"/>
      <c r="F340" s="97"/>
      <c r="G340" s="97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Z340" s="100"/>
      <c r="AA340" s="100"/>
      <c r="AB340" s="100"/>
      <c r="AC340" s="100"/>
      <c r="AD340" s="100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1:42" s="96" customFormat="1" x14ac:dyDescent="0.25">
      <c r="A341" s="97"/>
      <c r="B341" s="97"/>
      <c r="C341" s="97"/>
      <c r="D341" s="97"/>
      <c r="E341" s="97"/>
      <c r="F341" s="97"/>
      <c r="G341" s="97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Z341" s="100"/>
      <c r="AA341" s="100"/>
      <c r="AB341" s="100"/>
      <c r="AC341" s="100"/>
      <c r="AD341" s="100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1:42" s="96" customFormat="1" x14ac:dyDescent="0.25">
      <c r="A342" s="97"/>
      <c r="B342" s="97"/>
      <c r="C342" s="97"/>
      <c r="D342" s="97"/>
      <c r="E342" s="97"/>
      <c r="F342" s="97"/>
      <c r="G342" s="97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Z342" s="100"/>
      <c r="AA342" s="100"/>
      <c r="AB342" s="100"/>
      <c r="AC342" s="100"/>
      <c r="AD342" s="100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1:42" s="96" customFormat="1" x14ac:dyDescent="0.25">
      <c r="A343" s="97"/>
      <c r="B343" s="97"/>
      <c r="C343" s="97"/>
      <c r="D343" s="97"/>
      <c r="E343" s="97"/>
      <c r="F343" s="97"/>
      <c r="G343" s="97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Z343" s="100"/>
      <c r="AA343" s="100"/>
      <c r="AB343" s="100"/>
      <c r="AC343" s="100"/>
      <c r="AD343" s="100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1:42" s="96" customFormat="1" x14ac:dyDescent="0.25">
      <c r="A344" s="97"/>
      <c r="B344" s="97"/>
      <c r="C344" s="97"/>
      <c r="D344" s="97"/>
      <c r="E344" s="97"/>
      <c r="F344" s="97"/>
      <c r="G344" s="97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Z344" s="100"/>
      <c r="AA344" s="100"/>
      <c r="AB344" s="100"/>
      <c r="AC344" s="100"/>
      <c r="AD344" s="100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</row>
    <row r="345" spans="1:42" s="96" customFormat="1" x14ac:dyDescent="0.25">
      <c r="A345" s="97"/>
      <c r="B345" s="97"/>
      <c r="C345" s="97"/>
      <c r="D345" s="97"/>
      <c r="E345" s="97"/>
      <c r="F345" s="97"/>
      <c r="G345" s="97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Z345" s="100"/>
      <c r="AA345" s="100"/>
      <c r="AB345" s="100"/>
      <c r="AC345" s="100"/>
      <c r="AD345" s="100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</row>
    <row r="346" spans="1:42" s="96" customFormat="1" x14ac:dyDescent="0.25">
      <c r="A346" s="97"/>
      <c r="B346" s="97"/>
      <c r="C346" s="97"/>
      <c r="D346" s="97"/>
      <c r="E346" s="97"/>
      <c r="F346" s="97"/>
      <c r="G346" s="97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Z346" s="100"/>
      <c r="AA346" s="100"/>
      <c r="AB346" s="100"/>
      <c r="AC346" s="100"/>
      <c r="AD346" s="100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</row>
    <row r="347" spans="1:42" s="96" customFormat="1" x14ac:dyDescent="0.25">
      <c r="A347" s="97"/>
      <c r="B347" s="97"/>
      <c r="C347" s="97"/>
      <c r="D347" s="97"/>
      <c r="E347" s="97"/>
      <c r="F347" s="97"/>
      <c r="G347" s="97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Z347" s="100"/>
      <c r="AA347" s="100"/>
      <c r="AB347" s="100"/>
      <c r="AC347" s="100"/>
      <c r="AD347" s="100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</row>
    <row r="348" spans="1:42" s="96" customFormat="1" x14ac:dyDescent="0.25">
      <c r="A348" s="97"/>
      <c r="B348" s="97"/>
      <c r="C348" s="97"/>
      <c r="D348" s="97"/>
      <c r="E348" s="97"/>
      <c r="F348" s="97"/>
      <c r="G348" s="97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Z348" s="100"/>
      <c r="AA348" s="100"/>
      <c r="AB348" s="100"/>
      <c r="AC348" s="100"/>
      <c r="AD348" s="100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</row>
    <row r="349" spans="1:42" s="96" customFormat="1" x14ac:dyDescent="0.25">
      <c r="A349" s="97"/>
      <c r="B349" s="97"/>
      <c r="C349" s="97"/>
      <c r="D349" s="97"/>
      <c r="E349" s="97"/>
      <c r="F349" s="97"/>
      <c r="G349" s="97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Z349" s="100"/>
      <c r="AA349" s="100"/>
      <c r="AB349" s="100"/>
      <c r="AC349" s="100"/>
      <c r="AD349" s="100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</row>
    <row r="350" spans="1:42" s="96" customFormat="1" x14ac:dyDescent="0.25">
      <c r="A350" s="97"/>
      <c r="B350" s="97"/>
      <c r="C350" s="97"/>
      <c r="D350" s="97"/>
      <c r="E350" s="97"/>
      <c r="F350" s="97"/>
      <c r="G350" s="97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Z350" s="100"/>
      <c r="AA350" s="100"/>
      <c r="AB350" s="100"/>
      <c r="AC350" s="100"/>
      <c r="AD350" s="100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</row>
    <row r="351" spans="1:42" s="96" customFormat="1" x14ac:dyDescent="0.25">
      <c r="A351" s="97"/>
      <c r="B351" s="97"/>
      <c r="C351" s="97"/>
      <c r="D351" s="97"/>
      <c r="E351" s="97"/>
      <c r="F351" s="97"/>
      <c r="G351" s="97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Z351" s="100"/>
      <c r="AA351" s="100"/>
      <c r="AB351" s="100"/>
      <c r="AC351" s="100"/>
      <c r="AD351" s="100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</row>
    <row r="352" spans="1:42" s="96" customFormat="1" x14ac:dyDescent="0.25">
      <c r="A352" s="97"/>
      <c r="B352" s="97"/>
      <c r="C352" s="97"/>
      <c r="D352" s="97"/>
      <c r="E352" s="97"/>
      <c r="F352" s="97"/>
      <c r="G352" s="97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Z352" s="100"/>
      <c r="AA352" s="100"/>
      <c r="AB352" s="100"/>
      <c r="AC352" s="100"/>
      <c r="AD352" s="100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</row>
    <row r="353" spans="1:42" s="96" customFormat="1" x14ac:dyDescent="0.25">
      <c r="A353" s="97"/>
      <c r="B353" s="97"/>
      <c r="C353" s="97"/>
      <c r="D353" s="97"/>
      <c r="E353" s="97"/>
      <c r="F353" s="97"/>
      <c r="G353" s="97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Z353" s="100"/>
      <c r="AA353" s="100"/>
      <c r="AB353" s="100"/>
      <c r="AC353" s="100"/>
      <c r="AD353" s="100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</row>
    <row r="354" spans="1:42" s="96" customFormat="1" x14ac:dyDescent="0.25">
      <c r="A354" s="97"/>
      <c r="B354" s="97"/>
      <c r="C354" s="97"/>
      <c r="D354" s="97"/>
      <c r="E354" s="97"/>
      <c r="F354" s="97"/>
      <c r="G354" s="97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Z354" s="100"/>
      <c r="AA354" s="100"/>
      <c r="AB354" s="100"/>
      <c r="AC354" s="100"/>
      <c r="AD354" s="100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</row>
    <row r="355" spans="1:42" s="96" customFormat="1" x14ac:dyDescent="0.25">
      <c r="A355" s="97"/>
      <c r="B355" s="97"/>
      <c r="C355" s="97"/>
      <c r="D355" s="97"/>
      <c r="E355" s="97"/>
      <c r="F355" s="97"/>
      <c r="G355" s="97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Z355" s="100"/>
      <c r="AA355" s="100"/>
      <c r="AB355" s="100"/>
      <c r="AC355" s="100"/>
      <c r="AD355" s="100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</row>
    <row r="356" spans="1:42" s="96" customFormat="1" x14ac:dyDescent="0.25">
      <c r="A356" s="97"/>
      <c r="B356" s="97"/>
      <c r="C356" s="97"/>
      <c r="D356" s="97"/>
      <c r="E356" s="97"/>
      <c r="F356" s="97"/>
      <c r="G356" s="97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Z356" s="100"/>
      <c r="AA356" s="100"/>
      <c r="AB356" s="100"/>
      <c r="AC356" s="100"/>
      <c r="AD356" s="100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</row>
    <row r="357" spans="1:42" s="96" customFormat="1" x14ac:dyDescent="0.25">
      <c r="A357" s="97"/>
      <c r="B357" s="97"/>
      <c r="C357" s="97"/>
      <c r="D357" s="97"/>
      <c r="E357" s="97"/>
      <c r="F357" s="97"/>
      <c r="G357" s="97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Z357" s="100"/>
      <c r="AA357" s="100"/>
      <c r="AB357" s="100"/>
      <c r="AC357" s="100"/>
      <c r="AD357" s="100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</row>
    <row r="358" spans="1:42" s="96" customFormat="1" x14ac:dyDescent="0.25">
      <c r="A358" s="97"/>
      <c r="B358" s="97"/>
      <c r="C358" s="97"/>
      <c r="D358" s="97"/>
      <c r="E358" s="97"/>
      <c r="F358" s="97"/>
      <c r="G358" s="97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Z358" s="100"/>
      <c r="AA358" s="100"/>
      <c r="AB358" s="100"/>
      <c r="AC358" s="100"/>
      <c r="AD358" s="100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</row>
    <row r="359" spans="1:42" s="96" customFormat="1" x14ac:dyDescent="0.25">
      <c r="A359" s="97"/>
      <c r="B359" s="97"/>
      <c r="C359" s="97"/>
      <c r="D359" s="97"/>
      <c r="E359" s="97"/>
      <c r="F359" s="97"/>
      <c r="G359" s="97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Z359" s="100"/>
      <c r="AA359" s="100"/>
      <c r="AB359" s="100"/>
      <c r="AC359" s="100"/>
      <c r="AD359" s="100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</row>
    <row r="360" spans="1:42" s="96" customFormat="1" x14ac:dyDescent="0.25">
      <c r="A360" s="97"/>
      <c r="B360" s="97"/>
      <c r="C360" s="97"/>
      <c r="D360" s="97"/>
      <c r="E360" s="97"/>
      <c r="F360" s="97"/>
      <c r="G360" s="97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Z360" s="100"/>
      <c r="AA360" s="100"/>
      <c r="AB360" s="100"/>
      <c r="AC360" s="100"/>
      <c r="AD360" s="100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</row>
    <row r="361" spans="1:42" s="96" customFormat="1" x14ac:dyDescent="0.25">
      <c r="A361" s="97"/>
      <c r="B361" s="97"/>
      <c r="C361" s="97"/>
      <c r="D361" s="97"/>
      <c r="E361" s="97"/>
      <c r="F361" s="97"/>
      <c r="G361" s="97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Z361" s="100"/>
      <c r="AA361" s="100"/>
      <c r="AB361" s="100"/>
      <c r="AC361" s="100"/>
      <c r="AD361" s="100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</row>
    <row r="362" spans="1:42" s="96" customFormat="1" x14ac:dyDescent="0.25">
      <c r="A362" s="97"/>
      <c r="B362" s="97"/>
      <c r="C362" s="97"/>
      <c r="D362" s="97"/>
      <c r="E362" s="97"/>
      <c r="F362" s="97"/>
      <c r="G362" s="97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Z362" s="100"/>
      <c r="AA362" s="100"/>
      <c r="AB362" s="100"/>
      <c r="AC362" s="100"/>
      <c r="AD362" s="100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</row>
    <row r="363" spans="1:42" s="96" customFormat="1" x14ac:dyDescent="0.25">
      <c r="A363" s="97"/>
      <c r="B363" s="97"/>
      <c r="C363" s="97"/>
      <c r="D363" s="97"/>
      <c r="E363" s="97"/>
      <c r="F363" s="97"/>
      <c r="G363" s="97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Z363" s="100"/>
      <c r="AA363" s="100"/>
      <c r="AB363" s="100"/>
      <c r="AC363" s="100"/>
      <c r="AD363" s="100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</row>
    <row r="364" spans="1:42" s="96" customFormat="1" x14ac:dyDescent="0.25">
      <c r="A364" s="97"/>
      <c r="B364" s="97"/>
      <c r="C364" s="97"/>
      <c r="D364" s="97"/>
      <c r="E364" s="97"/>
      <c r="F364" s="97"/>
      <c r="G364" s="97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Z364" s="100"/>
      <c r="AA364" s="100"/>
      <c r="AB364" s="100"/>
      <c r="AC364" s="100"/>
      <c r="AD364" s="100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</row>
    <row r="365" spans="1:42" s="96" customFormat="1" x14ac:dyDescent="0.25">
      <c r="A365" s="97"/>
      <c r="B365" s="97"/>
      <c r="C365" s="97"/>
      <c r="D365" s="97"/>
      <c r="E365" s="97"/>
      <c r="F365" s="97"/>
      <c r="G365" s="97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Z365" s="100"/>
      <c r="AA365" s="100"/>
      <c r="AB365" s="100"/>
      <c r="AC365" s="100"/>
      <c r="AD365" s="100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</row>
    <row r="366" spans="1:42" s="96" customFormat="1" x14ac:dyDescent="0.25">
      <c r="A366" s="97"/>
      <c r="B366" s="97"/>
      <c r="C366" s="97"/>
      <c r="D366" s="97"/>
      <c r="E366" s="97"/>
      <c r="F366" s="97"/>
      <c r="G366" s="97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Z366" s="100"/>
      <c r="AA366" s="100"/>
      <c r="AB366" s="100"/>
      <c r="AC366" s="100"/>
      <c r="AD366" s="100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</row>
    <row r="367" spans="1:42" s="96" customFormat="1" x14ac:dyDescent="0.25">
      <c r="A367" s="97"/>
      <c r="B367" s="97"/>
      <c r="C367" s="97"/>
      <c r="D367" s="97"/>
      <c r="E367" s="97"/>
      <c r="F367" s="97"/>
      <c r="G367" s="97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Z367" s="100"/>
      <c r="AA367" s="100"/>
      <c r="AB367" s="100"/>
      <c r="AC367" s="100"/>
      <c r="AD367" s="100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</row>
    <row r="368" spans="1:42" s="96" customFormat="1" x14ac:dyDescent="0.25">
      <c r="A368" s="97"/>
      <c r="B368" s="97"/>
      <c r="C368" s="97"/>
      <c r="D368" s="97"/>
      <c r="E368" s="97"/>
      <c r="F368" s="97"/>
      <c r="G368" s="97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Z368" s="100"/>
      <c r="AA368" s="100"/>
      <c r="AB368" s="100"/>
      <c r="AC368" s="100"/>
      <c r="AD368" s="100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</row>
    <row r="369" spans="1:42" s="96" customFormat="1" x14ac:dyDescent="0.25">
      <c r="A369" s="97"/>
      <c r="B369" s="97"/>
      <c r="C369" s="97"/>
      <c r="D369" s="97"/>
      <c r="E369" s="97"/>
      <c r="F369" s="97"/>
      <c r="G369" s="97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Z369" s="100"/>
      <c r="AA369" s="100"/>
      <c r="AB369" s="100"/>
      <c r="AC369" s="100"/>
      <c r="AD369" s="100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</row>
    <row r="370" spans="1:42" s="96" customFormat="1" x14ac:dyDescent="0.25">
      <c r="A370" s="97"/>
      <c r="B370" s="97"/>
      <c r="C370" s="97"/>
      <c r="D370" s="97"/>
      <c r="E370" s="97"/>
      <c r="F370" s="97"/>
      <c r="G370" s="97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Z370" s="100"/>
      <c r="AA370" s="100"/>
      <c r="AB370" s="100"/>
      <c r="AC370" s="100"/>
      <c r="AD370" s="100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</row>
    <row r="371" spans="1:42" s="96" customFormat="1" x14ac:dyDescent="0.25">
      <c r="A371" s="97"/>
      <c r="B371" s="97"/>
      <c r="C371" s="97"/>
      <c r="D371" s="97"/>
      <c r="E371" s="97"/>
      <c r="F371" s="97"/>
      <c r="G371" s="97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Z371" s="100"/>
      <c r="AA371" s="100"/>
      <c r="AB371" s="100"/>
      <c r="AC371" s="100"/>
      <c r="AD371" s="100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</row>
    <row r="372" spans="1:42" s="96" customFormat="1" x14ac:dyDescent="0.25">
      <c r="A372" s="97"/>
      <c r="B372" s="97"/>
      <c r="C372" s="97"/>
      <c r="D372" s="97"/>
      <c r="E372" s="97"/>
      <c r="F372" s="97"/>
      <c r="G372" s="97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Z372" s="100"/>
      <c r="AA372" s="100"/>
      <c r="AB372" s="100"/>
      <c r="AC372" s="100"/>
      <c r="AD372" s="100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</row>
    <row r="373" spans="1:42" s="96" customFormat="1" x14ac:dyDescent="0.25">
      <c r="A373" s="97"/>
      <c r="B373" s="97"/>
      <c r="C373" s="97"/>
      <c r="D373" s="97"/>
      <c r="E373" s="97"/>
      <c r="F373" s="97"/>
      <c r="G373" s="97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Z373" s="100"/>
      <c r="AA373" s="100"/>
      <c r="AB373" s="100"/>
      <c r="AC373" s="100"/>
      <c r="AD373" s="100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</row>
    <row r="374" spans="1:42" s="96" customFormat="1" x14ac:dyDescent="0.25">
      <c r="A374" s="97"/>
      <c r="B374" s="97"/>
      <c r="C374" s="97"/>
      <c r="D374" s="97"/>
      <c r="E374" s="97"/>
      <c r="F374" s="97"/>
      <c r="G374" s="97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Z374" s="100"/>
      <c r="AA374" s="100"/>
      <c r="AB374" s="100"/>
      <c r="AC374" s="100"/>
      <c r="AD374" s="100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</row>
    <row r="375" spans="1:42" s="96" customFormat="1" x14ac:dyDescent="0.25">
      <c r="A375" s="97"/>
      <c r="B375" s="97"/>
      <c r="C375" s="97"/>
      <c r="D375" s="97"/>
      <c r="E375" s="97"/>
      <c r="F375" s="97"/>
      <c r="G375" s="97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Z375" s="100"/>
      <c r="AA375" s="100"/>
      <c r="AB375" s="100"/>
      <c r="AC375" s="100"/>
      <c r="AD375" s="100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</row>
    <row r="376" spans="1:42" s="96" customFormat="1" x14ac:dyDescent="0.25">
      <c r="A376" s="97"/>
      <c r="B376" s="97"/>
      <c r="C376" s="97"/>
      <c r="D376" s="97"/>
      <c r="E376" s="97"/>
      <c r="F376" s="97"/>
      <c r="G376" s="97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Z376" s="100"/>
      <c r="AA376" s="100"/>
      <c r="AB376" s="100"/>
      <c r="AC376" s="100"/>
      <c r="AD376" s="100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</row>
    <row r="377" spans="1:42" s="96" customFormat="1" x14ac:dyDescent="0.25">
      <c r="A377" s="97"/>
      <c r="B377" s="97"/>
      <c r="C377" s="97"/>
      <c r="D377" s="97"/>
      <c r="E377" s="97"/>
      <c r="F377" s="97"/>
      <c r="G377" s="97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Z377" s="100"/>
      <c r="AA377" s="100"/>
      <c r="AB377" s="100"/>
      <c r="AC377" s="100"/>
      <c r="AD377" s="100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</row>
    <row r="378" spans="1:42" s="96" customFormat="1" x14ac:dyDescent="0.25">
      <c r="A378" s="97"/>
      <c r="B378" s="97"/>
      <c r="C378" s="97"/>
      <c r="D378" s="97"/>
      <c r="E378" s="97"/>
      <c r="F378" s="97"/>
      <c r="G378" s="97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Z378" s="100"/>
      <c r="AA378" s="100"/>
      <c r="AB378" s="100"/>
      <c r="AC378" s="100"/>
      <c r="AD378" s="100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</row>
    <row r="379" spans="1:42" s="96" customFormat="1" x14ac:dyDescent="0.25">
      <c r="A379" s="97"/>
      <c r="B379" s="97"/>
      <c r="C379" s="97"/>
      <c r="D379" s="97"/>
      <c r="E379" s="97"/>
      <c r="F379" s="97"/>
      <c r="G379" s="97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Z379" s="100"/>
      <c r="AA379" s="100"/>
      <c r="AB379" s="100"/>
      <c r="AC379" s="100"/>
      <c r="AD379" s="100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</row>
    <row r="380" spans="1:42" s="96" customFormat="1" x14ac:dyDescent="0.25">
      <c r="A380" s="97"/>
      <c r="B380" s="97"/>
      <c r="C380" s="97"/>
      <c r="D380" s="97"/>
      <c r="E380" s="97"/>
      <c r="F380" s="97"/>
      <c r="G380" s="97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Z380" s="100"/>
      <c r="AA380" s="100"/>
      <c r="AB380" s="100"/>
      <c r="AC380" s="100"/>
      <c r="AD380" s="100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</row>
    <row r="381" spans="1:42" s="96" customFormat="1" x14ac:dyDescent="0.25">
      <c r="A381" s="97"/>
      <c r="B381" s="97"/>
      <c r="C381" s="97"/>
      <c r="D381" s="97"/>
      <c r="E381" s="97"/>
      <c r="F381" s="97"/>
      <c r="G381" s="97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Z381" s="100"/>
      <c r="AA381" s="100"/>
      <c r="AB381" s="100"/>
      <c r="AC381" s="100"/>
      <c r="AD381" s="100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</row>
    <row r="382" spans="1:42" s="96" customFormat="1" x14ac:dyDescent="0.25">
      <c r="A382" s="97"/>
      <c r="B382" s="97"/>
      <c r="C382" s="97"/>
      <c r="D382" s="97"/>
      <c r="E382" s="97"/>
      <c r="F382" s="97"/>
      <c r="G382" s="97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Z382" s="100"/>
      <c r="AA382" s="100"/>
      <c r="AB382" s="100"/>
      <c r="AC382" s="100"/>
      <c r="AD382" s="100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</row>
    <row r="383" spans="1:42" s="96" customFormat="1" x14ac:dyDescent="0.25">
      <c r="A383" s="97"/>
      <c r="B383" s="97"/>
      <c r="C383" s="97"/>
      <c r="D383" s="97"/>
      <c r="E383" s="97"/>
      <c r="F383" s="97"/>
      <c r="G383" s="97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Z383" s="100"/>
      <c r="AA383" s="100"/>
      <c r="AB383" s="100"/>
      <c r="AC383" s="100"/>
      <c r="AD383" s="100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</row>
    <row r="384" spans="1:42" s="96" customFormat="1" x14ac:dyDescent="0.25">
      <c r="A384" s="97"/>
      <c r="B384" s="97"/>
      <c r="C384" s="97"/>
      <c r="D384" s="97"/>
      <c r="E384" s="97"/>
      <c r="F384" s="97"/>
      <c r="G384" s="97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Z384" s="100"/>
      <c r="AA384" s="100"/>
      <c r="AB384" s="100"/>
      <c r="AC384" s="100"/>
      <c r="AD384" s="100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</row>
    <row r="385" spans="1:42" s="96" customFormat="1" x14ac:dyDescent="0.25">
      <c r="A385" s="97"/>
      <c r="B385" s="97"/>
      <c r="C385" s="97"/>
      <c r="D385" s="97"/>
      <c r="E385" s="97"/>
      <c r="F385" s="97"/>
      <c r="G385" s="97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Z385" s="100"/>
      <c r="AA385" s="100"/>
      <c r="AB385" s="100"/>
      <c r="AC385" s="100"/>
      <c r="AD385" s="100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</row>
    <row r="386" spans="1:42" s="96" customFormat="1" x14ac:dyDescent="0.25">
      <c r="A386" s="97"/>
      <c r="B386" s="97"/>
      <c r="C386" s="97"/>
      <c r="D386" s="97"/>
      <c r="E386" s="97"/>
      <c r="F386" s="97"/>
      <c r="G386" s="97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Z386" s="100"/>
      <c r="AA386" s="100"/>
      <c r="AB386" s="100"/>
      <c r="AC386" s="100"/>
      <c r="AD386" s="100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</row>
    <row r="387" spans="1:42" s="96" customFormat="1" x14ac:dyDescent="0.25">
      <c r="A387" s="97"/>
      <c r="B387" s="97"/>
      <c r="C387" s="97"/>
      <c r="D387" s="97"/>
      <c r="E387" s="97"/>
      <c r="F387" s="97"/>
      <c r="G387" s="97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Z387" s="100"/>
      <c r="AA387" s="100"/>
      <c r="AB387" s="100"/>
      <c r="AC387" s="100"/>
      <c r="AD387" s="100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</row>
    <row r="388" spans="1:42" s="96" customFormat="1" x14ac:dyDescent="0.25">
      <c r="A388" s="97"/>
      <c r="B388" s="97"/>
      <c r="C388" s="97"/>
      <c r="D388" s="97"/>
      <c r="E388" s="97"/>
      <c r="F388" s="97"/>
      <c r="G388" s="97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Z388" s="100"/>
      <c r="AA388" s="100"/>
      <c r="AB388" s="100"/>
      <c r="AC388" s="100"/>
      <c r="AD388" s="100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</row>
    <row r="389" spans="1:42" s="96" customFormat="1" x14ac:dyDescent="0.25">
      <c r="A389" s="97"/>
      <c r="B389" s="97"/>
      <c r="C389" s="97"/>
      <c r="D389" s="97"/>
      <c r="E389" s="97"/>
      <c r="F389" s="97"/>
      <c r="G389" s="97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Z389" s="100"/>
      <c r="AA389" s="100"/>
      <c r="AB389" s="100"/>
      <c r="AC389" s="100"/>
      <c r="AD389" s="100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</row>
    <row r="390" spans="1:42" s="96" customFormat="1" x14ac:dyDescent="0.25">
      <c r="A390" s="97"/>
      <c r="B390" s="97"/>
      <c r="C390" s="97"/>
      <c r="D390" s="97"/>
      <c r="E390" s="97"/>
      <c r="F390" s="97"/>
      <c r="G390" s="97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Z390" s="100"/>
      <c r="AA390" s="100"/>
      <c r="AB390" s="100"/>
      <c r="AC390" s="100"/>
      <c r="AD390" s="100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</row>
    <row r="391" spans="1:42" s="96" customFormat="1" x14ac:dyDescent="0.25">
      <c r="A391" s="97"/>
      <c r="B391" s="97"/>
      <c r="C391" s="97"/>
      <c r="D391" s="97"/>
      <c r="E391" s="97"/>
      <c r="F391" s="97"/>
      <c r="G391" s="97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Z391" s="100"/>
      <c r="AA391" s="100"/>
      <c r="AB391" s="100"/>
      <c r="AC391" s="100"/>
      <c r="AD391" s="100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</row>
    <row r="392" spans="1:42" s="96" customFormat="1" x14ac:dyDescent="0.25">
      <c r="A392" s="97"/>
      <c r="B392" s="97"/>
      <c r="C392" s="97"/>
      <c r="D392" s="97"/>
      <c r="E392" s="97"/>
      <c r="F392" s="97"/>
      <c r="G392" s="97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Z392" s="100"/>
      <c r="AA392" s="100"/>
      <c r="AB392" s="100"/>
      <c r="AC392" s="100"/>
      <c r="AD392" s="100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</row>
    <row r="393" spans="1:42" s="96" customFormat="1" x14ac:dyDescent="0.25">
      <c r="A393" s="97"/>
      <c r="B393" s="97"/>
      <c r="C393" s="97"/>
      <c r="D393" s="97"/>
      <c r="E393" s="97"/>
      <c r="F393" s="97"/>
      <c r="G393" s="97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Z393" s="100"/>
      <c r="AA393" s="100"/>
      <c r="AB393" s="100"/>
      <c r="AC393" s="100"/>
      <c r="AD393" s="100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</row>
    <row r="394" spans="1:42" s="96" customFormat="1" x14ac:dyDescent="0.25">
      <c r="A394" s="97"/>
      <c r="B394" s="97"/>
      <c r="C394" s="97"/>
      <c r="D394" s="97"/>
      <c r="E394" s="97"/>
      <c r="F394" s="97"/>
      <c r="G394" s="97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Z394" s="100"/>
      <c r="AA394" s="100"/>
      <c r="AB394" s="100"/>
      <c r="AC394" s="100"/>
      <c r="AD394" s="100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</row>
    <row r="395" spans="1:42" s="96" customFormat="1" x14ac:dyDescent="0.25">
      <c r="A395" s="97"/>
      <c r="B395" s="97"/>
      <c r="C395" s="97"/>
      <c r="D395" s="97"/>
      <c r="E395" s="97"/>
      <c r="F395" s="97"/>
      <c r="G395" s="97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Z395" s="100"/>
      <c r="AA395" s="100"/>
      <c r="AB395" s="100"/>
      <c r="AC395" s="100"/>
      <c r="AD395" s="100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</row>
    <row r="396" spans="1:42" s="96" customFormat="1" x14ac:dyDescent="0.25">
      <c r="A396" s="97"/>
      <c r="B396" s="97"/>
      <c r="C396" s="97"/>
      <c r="D396" s="97"/>
      <c r="E396" s="97"/>
      <c r="F396" s="97"/>
      <c r="G396" s="97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Z396" s="100"/>
      <c r="AA396" s="100"/>
      <c r="AB396" s="100"/>
      <c r="AC396" s="100"/>
      <c r="AD396" s="100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</row>
    <row r="397" spans="1:42" s="96" customFormat="1" x14ac:dyDescent="0.25">
      <c r="A397" s="97"/>
      <c r="B397" s="97"/>
      <c r="C397" s="97"/>
      <c r="D397" s="97"/>
      <c r="E397" s="97"/>
      <c r="F397" s="97"/>
      <c r="G397" s="97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Z397" s="100"/>
      <c r="AA397" s="100"/>
      <c r="AB397" s="100"/>
      <c r="AC397" s="100"/>
      <c r="AD397" s="100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</row>
    <row r="398" spans="1:42" s="96" customFormat="1" x14ac:dyDescent="0.25">
      <c r="A398" s="97"/>
      <c r="B398" s="97"/>
      <c r="C398" s="97"/>
      <c r="D398" s="97"/>
      <c r="E398" s="97"/>
      <c r="F398" s="97"/>
      <c r="G398" s="97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Z398" s="100"/>
      <c r="AA398" s="100"/>
      <c r="AB398" s="100"/>
      <c r="AC398" s="100"/>
      <c r="AD398" s="100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</row>
    <row r="399" spans="1:42" s="96" customFormat="1" x14ac:dyDescent="0.25">
      <c r="A399" s="97"/>
      <c r="B399" s="97"/>
      <c r="C399" s="97"/>
      <c r="D399" s="97"/>
      <c r="E399" s="97"/>
      <c r="F399" s="97"/>
      <c r="G399" s="97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Z399" s="100"/>
      <c r="AA399" s="100"/>
      <c r="AB399" s="100"/>
      <c r="AC399" s="100"/>
      <c r="AD399" s="100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</row>
    <row r="400" spans="1:42" s="96" customFormat="1" x14ac:dyDescent="0.25">
      <c r="A400" s="97"/>
      <c r="B400" s="97"/>
      <c r="C400" s="97"/>
      <c r="D400" s="97"/>
      <c r="E400" s="97"/>
      <c r="F400" s="97"/>
      <c r="G400" s="97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Z400" s="100"/>
      <c r="AA400" s="100"/>
      <c r="AB400" s="100"/>
      <c r="AC400" s="100"/>
      <c r="AD400" s="100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</row>
    <row r="401" spans="1:42" s="96" customFormat="1" x14ac:dyDescent="0.25">
      <c r="A401" s="97"/>
      <c r="B401" s="97"/>
      <c r="C401" s="97"/>
      <c r="D401" s="97"/>
      <c r="E401" s="97"/>
      <c r="F401" s="97"/>
      <c r="G401" s="97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Z401" s="100"/>
      <c r="AA401" s="100"/>
      <c r="AB401" s="100"/>
      <c r="AC401" s="100"/>
      <c r="AD401" s="100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</row>
    <row r="402" spans="1:42" s="96" customFormat="1" x14ac:dyDescent="0.25">
      <c r="A402" s="97"/>
      <c r="B402" s="97"/>
      <c r="C402" s="97"/>
      <c r="D402" s="97"/>
      <c r="E402" s="97"/>
      <c r="F402" s="97"/>
      <c r="G402" s="97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Z402" s="100"/>
      <c r="AA402" s="100"/>
      <c r="AB402" s="100"/>
      <c r="AC402" s="100"/>
      <c r="AD402" s="100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</row>
    <row r="403" spans="1:42" s="96" customFormat="1" x14ac:dyDescent="0.25">
      <c r="A403" s="97"/>
      <c r="B403" s="97"/>
      <c r="C403" s="97"/>
      <c r="D403" s="97"/>
      <c r="E403" s="97"/>
      <c r="F403" s="97"/>
      <c r="G403" s="97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Z403" s="100"/>
      <c r="AA403" s="100"/>
      <c r="AB403" s="100"/>
      <c r="AC403" s="100"/>
      <c r="AD403" s="100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</row>
    <row r="404" spans="1:42" s="96" customFormat="1" x14ac:dyDescent="0.25">
      <c r="A404" s="97"/>
      <c r="B404" s="97"/>
      <c r="C404" s="97"/>
      <c r="D404" s="97"/>
      <c r="E404" s="97"/>
      <c r="F404" s="97"/>
      <c r="G404" s="97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Z404" s="100"/>
      <c r="AA404" s="100"/>
      <c r="AB404" s="100"/>
      <c r="AC404" s="100"/>
      <c r="AD404" s="100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</row>
    <row r="405" spans="1:42" s="96" customFormat="1" x14ac:dyDescent="0.25">
      <c r="A405" s="97"/>
      <c r="B405" s="97"/>
      <c r="C405" s="97"/>
      <c r="D405" s="97"/>
      <c r="E405" s="97"/>
      <c r="F405" s="97"/>
      <c r="G405" s="97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Z405" s="100"/>
      <c r="AA405" s="100"/>
      <c r="AB405" s="100"/>
      <c r="AC405" s="100"/>
      <c r="AD405" s="100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</row>
    <row r="406" spans="1:42" s="96" customFormat="1" x14ac:dyDescent="0.25">
      <c r="A406" s="97"/>
      <c r="B406" s="97"/>
      <c r="C406" s="97"/>
      <c r="D406" s="97"/>
      <c r="E406" s="97"/>
      <c r="F406" s="97"/>
      <c r="G406" s="97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Z406" s="100"/>
      <c r="AA406" s="100"/>
      <c r="AB406" s="100"/>
      <c r="AC406" s="100"/>
      <c r="AD406" s="100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</row>
    <row r="407" spans="1:42" s="96" customFormat="1" x14ac:dyDescent="0.25">
      <c r="A407" s="97"/>
      <c r="B407" s="97"/>
      <c r="C407" s="97"/>
      <c r="D407" s="97"/>
      <c r="E407" s="97"/>
      <c r="F407" s="97"/>
      <c r="G407" s="97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Z407" s="100"/>
      <c r="AA407" s="100"/>
      <c r="AB407" s="100"/>
      <c r="AC407" s="100"/>
      <c r="AD407" s="100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</row>
    <row r="408" spans="1:42" s="96" customFormat="1" x14ac:dyDescent="0.25">
      <c r="A408" s="97"/>
      <c r="B408" s="97"/>
      <c r="C408" s="97"/>
      <c r="D408" s="97"/>
      <c r="E408" s="97"/>
      <c r="F408" s="97"/>
      <c r="G408" s="97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Z408" s="100"/>
      <c r="AA408" s="100"/>
      <c r="AB408" s="100"/>
      <c r="AC408" s="100"/>
      <c r="AD408" s="100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</row>
    <row r="409" spans="1:42" s="96" customFormat="1" x14ac:dyDescent="0.25">
      <c r="A409" s="97"/>
      <c r="B409" s="97"/>
      <c r="C409" s="97"/>
      <c r="D409" s="97"/>
      <c r="E409" s="97"/>
      <c r="F409" s="97"/>
      <c r="G409" s="97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Z409" s="100"/>
      <c r="AA409" s="100"/>
      <c r="AB409" s="100"/>
      <c r="AC409" s="100"/>
      <c r="AD409" s="100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</row>
    <row r="410" spans="1:42" s="96" customFormat="1" x14ac:dyDescent="0.25">
      <c r="A410" s="97"/>
      <c r="B410" s="97"/>
      <c r="C410" s="97"/>
      <c r="D410" s="97"/>
      <c r="E410" s="97"/>
      <c r="F410" s="97"/>
      <c r="G410" s="97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Z410" s="100"/>
      <c r="AA410" s="100"/>
      <c r="AB410" s="100"/>
      <c r="AC410" s="100"/>
      <c r="AD410" s="100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</row>
    <row r="411" spans="1:42" s="96" customFormat="1" x14ac:dyDescent="0.25">
      <c r="A411" s="97"/>
      <c r="B411" s="97"/>
      <c r="C411" s="97"/>
      <c r="D411" s="97"/>
      <c r="E411" s="97"/>
      <c r="F411" s="97"/>
      <c r="G411" s="97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Z411" s="100"/>
      <c r="AA411" s="100"/>
      <c r="AB411" s="100"/>
      <c r="AC411" s="100"/>
      <c r="AD411" s="100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</row>
    <row r="412" spans="1:42" s="96" customFormat="1" x14ac:dyDescent="0.25">
      <c r="A412" s="97"/>
      <c r="B412" s="97"/>
      <c r="C412" s="97"/>
      <c r="D412" s="97"/>
      <c r="E412" s="97"/>
      <c r="F412" s="97"/>
      <c r="G412" s="97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Z412" s="100"/>
      <c r="AA412" s="100"/>
      <c r="AB412" s="100"/>
      <c r="AC412" s="100"/>
      <c r="AD412" s="100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</row>
    <row r="413" spans="1:42" s="96" customFormat="1" x14ac:dyDescent="0.25">
      <c r="A413" s="97"/>
      <c r="B413" s="97"/>
      <c r="C413" s="97"/>
      <c r="D413" s="97"/>
      <c r="E413" s="97"/>
      <c r="F413" s="97"/>
      <c r="G413" s="97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Z413" s="100"/>
      <c r="AA413" s="100"/>
      <c r="AB413" s="100"/>
      <c r="AC413" s="100"/>
      <c r="AD413" s="100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</row>
    <row r="414" spans="1:42" s="96" customFormat="1" x14ac:dyDescent="0.25">
      <c r="A414" s="97"/>
      <c r="B414" s="97"/>
      <c r="C414" s="97"/>
      <c r="D414" s="97"/>
      <c r="E414" s="97"/>
      <c r="F414" s="97"/>
      <c r="G414" s="97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Z414" s="100"/>
      <c r="AA414" s="100"/>
      <c r="AB414" s="100"/>
      <c r="AC414" s="100"/>
      <c r="AD414" s="100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</row>
    <row r="415" spans="1:42" s="96" customFormat="1" x14ac:dyDescent="0.25">
      <c r="A415" s="97"/>
      <c r="B415" s="97"/>
      <c r="C415" s="97"/>
      <c r="D415" s="97"/>
      <c r="E415" s="97"/>
      <c r="F415" s="97"/>
      <c r="G415" s="97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Z415" s="100"/>
      <c r="AA415" s="100"/>
      <c r="AB415" s="100"/>
      <c r="AC415" s="100"/>
      <c r="AD415" s="100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</row>
    <row r="416" spans="1:42" s="96" customFormat="1" x14ac:dyDescent="0.25">
      <c r="A416" s="97"/>
      <c r="B416" s="97"/>
      <c r="C416" s="97"/>
      <c r="D416" s="97"/>
      <c r="E416" s="97"/>
      <c r="F416" s="97"/>
      <c r="G416" s="97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Z416" s="100"/>
      <c r="AA416" s="100"/>
      <c r="AB416" s="100"/>
      <c r="AC416" s="100"/>
      <c r="AD416" s="100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</row>
    <row r="417" spans="1:42" s="96" customFormat="1" x14ac:dyDescent="0.25">
      <c r="A417" s="97"/>
      <c r="B417" s="97"/>
      <c r="C417" s="97"/>
      <c r="D417" s="97"/>
      <c r="E417" s="97"/>
      <c r="F417" s="97"/>
      <c r="G417" s="97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Z417" s="100"/>
      <c r="AA417" s="100"/>
      <c r="AB417" s="100"/>
      <c r="AC417" s="100"/>
      <c r="AD417" s="100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</row>
    <row r="418" spans="1:42" s="96" customFormat="1" x14ac:dyDescent="0.25">
      <c r="A418" s="97"/>
      <c r="B418" s="97"/>
      <c r="C418" s="97"/>
      <c r="D418" s="97"/>
      <c r="E418" s="97"/>
      <c r="F418" s="97"/>
      <c r="G418" s="97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Z418" s="100"/>
      <c r="AA418" s="100"/>
      <c r="AB418" s="100"/>
      <c r="AC418" s="100"/>
      <c r="AD418" s="100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</row>
    <row r="419" spans="1:42" s="96" customFormat="1" x14ac:dyDescent="0.25">
      <c r="A419" s="97"/>
      <c r="B419" s="97"/>
      <c r="C419" s="97"/>
      <c r="D419" s="97"/>
      <c r="E419" s="97"/>
      <c r="F419" s="97"/>
      <c r="G419" s="97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Z419" s="100"/>
      <c r="AA419" s="100"/>
      <c r="AB419" s="100"/>
      <c r="AC419" s="100"/>
      <c r="AD419" s="100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</row>
    <row r="420" spans="1:42" s="96" customFormat="1" x14ac:dyDescent="0.25">
      <c r="A420" s="97"/>
      <c r="B420" s="97"/>
      <c r="C420" s="97"/>
      <c r="D420" s="97"/>
      <c r="E420" s="97"/>
      <c r="F420" s="97"/>
      <c r="G420" s="97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Z420" s="100"/>
      <c r="AA420" s="100"/>
      <c r="AB420" s="100"/>
      <c r="AC420" s="100"/>
      <c r="AD420" s="100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</row>
    <row r="421" spans="1:42" s="96" customFormat="1" x14ac:dyDescent="0.25">
      <c r="A421" s="97"/>
      <c r="B421" s="97"/>
      <c r="C421" s="97"/>
      <c r="D421" s="97"/>
      <c r="E421" s="97"/>
      <c r="F421" s="97"/>
      <c r="G421" s="97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Z421" s="100"/>
      <c r="AA421" s="100"/>
      <c r="AB421" s="100"/>
      <c r="AC421" s="100"/>
      <c r="AD421" s="100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</row>
    <row r="422" spans="1:42" s="96" customFormat="1" x14ac:dyDescent="0.25">
      <c r="A422" s="97"/>
      <c r="B422" s="97"/>
      <c r="C422" s="97"/>
      <c r="D422" s="97"/>
      <c r="E422" s="97"/>
      <c r="F422" s="97"/>
      <c r="G422" s="97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Z422" s="100"/>
      <c r="AA422" s="100"/>
      <c r="AB422" s="100"/>
      <c r="AC422" s="100"/>
      <c r="AD422" s="100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</row>
    <row r="423" spans="1:42" s="96" customFormat="1" x14ac:dyDescent="0.25">
      <c r="A423" s="97"/>
      <c r="B423" s="97"/>
      <c r="C423" s="97"/>
      <c r="D423" s="97"/>
      <c r="E423" s="97"/>
      <c r="F423" s="97"/>
      <c r="G423" s="97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Z423" s="100"/>
      <c r="AA423" s="100"/>
      <c r="AB423" s="100"/>
      <c r="AC423" s="100"/>
      <c r="AD423" s="100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</row>
    <row r="424" spans="1:42" s="96" customFormat="1" x14ac:dyDescent="0.25">
      <c r="A424" s="97"/>
      <c r="B424" s="97"/>
      <c r="C424" s="97"/>
      <c r="D424" s="97"/>
      <c r="E424" s="97"/>
      <c r="F424" s="97"/>
      <c r="G424" s="97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Z424" s="100"/>
      <c r="AA424" s="100"/>
      <c r="AB424" s="100"/>
      <c r="AC424" s="100"/>
      <c r="AD424" s="100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</row>
    <row r="425" spans="1:42" s="96" customFormat="1" x14ac:dyDescent="0.25">
      <c r="A425" s="97"/>
      <c r="B425" s="97"/>
      <c r="C425" s="97"/>
      <c r="D425" s="97"/>
      <c r="E425" s="97"/>
      <c r="F425" s="97"/>
      <c r="G425" s="97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Z425" s="100"/>
      <c r="AA425" s="100"/>
      <c r="AB425" s="100"/>
      <c r="AC425" s="100"/>
      <c r="AD425" s="100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</row>
    <row r="426" spans="1:42" s="96" customFormat="1" x14ac:dyDescent="0.25">
      <c r="A426" s="97"/>
      <c r="B426" s="97"/>
      <c r="C426" s="97"/>
      <c r="D426" s="97"/>
      <c r="E426" s="97"/>
      <c r="F426" s="97"/>
      <c r="G426" s="97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Z426" s="100"/>
      <c r="AA426" s="100"/>
      <c r="AB426" s="100"/>
      <c r="AC426" s="100"/>
      <c r="AD426" s="100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</row>
    <row r="427" spans="1:42" s="96" customFormat="1" x14ac:dyDescent="0.25">
      <c r="A427" s="97"/>
      <c r="B427" s="97"/>
      <c r="C427" s="97"/>
      <c r="D427" s="97"/>
      <c r="E427" s="97"/>
      <c r="F427" s="97"/>
      <c r="G427" s="97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Z427" s="100"/>
      <c r="AA427" s="100"/>
      <c r="AB427" s="100"/>
      <c r="AC427" s="100"/>
      <c r="AD427" s="100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</row>
    <row r="428" spans="1:42" s="96" customFormat="1" x14ac:dyDescent="0.25">
      <c r="A428" s="97"/>
      <c r="B428" s="97"/>
      <c r="C428" s="97"/>
      <c r="D428" s="97"/>
      <c r="E428" s="97"/>
      <c r="F428" s="97"/>
      <c r="G428" s="97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Z428" s="100"/>
      <c r="AA428" s="100"/>
      <c r="AB428" s="100"/>
      <c r="AC428" s="100"/>
      <c r="AD428" s="100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</row>
    <row r="429" spans="1:42" s="96" customFormat="1" x14ac:dyDescent="0.25">
      <c r="A429" s="97"/>
      <c r="B429" s="97"/>
      <c r="C429" s="97"/>
      <c r="D429" s="97"/>
      <c r="E429" s="97"/>
      <c r="F429" s="97"/>
      <c r="G429" s="97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Z429" s="100"/>
      <c r="AA429" s="100"/>
      <c r="AB429" s="100"/>
      <c r="AC429" s="100"/>
      <c r="AD429" s="100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</row>
    <row r="430" spans="1:42" s="96" customFormat="1" x14ac:dyDescent="0.25">
      <c r="A430" s="97"/>
      <c r="B430" s="97"/>
      <c r="C430" s="97"/>
      <c r="D430" s="97"/>
      <c r="E430" s="97"/>
      <c r="F430" s="97"/>
      <c r="G430" s="97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Z430" s="100"/>
      <c r="AA430" s="100"/>
      <c r="AB430" s="100"/>
      <c r="AC430" s="100"/>
      <c r="AD430" s="100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</row>
    <row r="431" spans="1:42" s="96" customFormat="1" x14ac:dyDescent="0.25">
      <c r="A431" s="97"/>
      <c r="B431" s="97"/>
      <c r="C431" s="97"/>
      <c r="D431" s="97"/>
      <c r="E431" s="97"/>
      <c r="F431" s="97"/>
      <c r="G431" s="97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Z431" s="100"/>
      <c r="AA431" s="100"/>
      <c r="AB431" s="100"/>
      <c r="AC431" s="100"/>
      <c r="AD431" s="100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</row>
    <row r="432" spans="1:42" s="96" customFormat="1" x14ac:dyDescent="0.25">
      <c r="A432" s="97"/>
      <c r="B432" s="97"/>
      <c r="C432" s="97"/>
      <c r="D432" s="97"/>
      <c r="E432" s="97"/>
      <c r="F432" s="97"/>
      <c r="G432" s="97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Z432" s="100"/>
      <c r="AA432" s="100"/>
      <c r="AB432" s="100"/>
      <c r="AC432" s="100"/>
      <c r="AD432" s="100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</row>
    <row r="433" spans="1:42" s="96" customFormat="1" x14ac:dyDescent="0.25">
      <c r="A433" s="97"/>
      <c r="B433" s="97"/>
      <c r="C433" s="97"/>
      <c r="D433" s="97"/>
      <c r="E433" s="97"/>
      <c r="F433" s="97"/>
      <c r="G433" s="97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Z433" s="100"/>
      <c r="AA433" s="100"/>
      <c r="AB433" s="100"/>
      <c r="AC433" s="100"/>
      <c r="AD433" s="100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</row>
    <row r="434" spans="1:42" s="96" customFormat="1" x14ac:dyDescent="0.25">
      <c r="A434" s="97"/>
      <c r="B434" s="97"/>
      <c r="C434" s="97"/>
      <c r="D434" s="97"/>
      <c r="E434" s="97"/>
      <c r="F434" s="97"/>
      <c r="G434" s="97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Z434" s="100"/>
      <c r="AA434" s="100"/>
      <c r="AB434" s="100"/>
      <c r="AC434" s="100"/>
      <c r="AD434" s="100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</row>
    <row r="435" spans="1:42" s="96" customFormat="1" x14ac:dyDescent="0.25">
      <c r="A435" s="97"/>
      <c r="B435" s="97"/>
      <c r="C435" s="97"/>
      <c r="D435" s="97"/>
      <c r="E435" s="97"/>
      <c r="F435" s="97"/>
      <c r="G435" s="97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Z435" s="100"/>
      <c r="AA435" s="100"/>
      <c r="AB435" s="100"/>
      <c r="AC435" s="100"/>
      <c r="AD435" s="100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</row>
    <row r="436" spans="1:42" s="96" customFormat="1" x14ac:dyDescent="0.25">
      <c r="A436" s="97"/>
      <c r="B436" s="97"/>
      <c r="C436" s="97"/>
      <c r="D436" s="97"/>
      <c r="E436" s="97"/>
      <c r="F436" s="97"/>
      <c r="G436" s="97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Z436" s="100"/>
      <c r="AA436" s="100"/>
      <c r="AB436" s="100"/>
      <c r="AC436" s="100"/>
      <c r="AD436" s="100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</row>
    <row r="437" spans="1:42" s="96" customFormat="1" x14ac:dyDescent="0.25">
      <c r="A437" s="97"/>
      <c r="B437" s="97"/>
      <c r="C437" s="97"/>
      <c r="D437" s="97"/>
      <c r="E437" s="97"/>
      <c r="F437" s="97"/>
      <c r="G437" s="97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Z437" s="100"/>
      <c r="AA437" s="100"/>
      <c r="AB437" s="100"/>
      <c r="AC437" s="100"/>
      <c r="AD437" s="100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</row>
    <row r="438" spans="1:42" s="96" customFormat="1" x14ac:dyDescent="0.25">
      <c r="A438" s="97"/>
      <c r="B438" s="97"/>
      <c r="C438" s="97"/>
      <c r="D438" s="97"/>
      <c r="E438" s="97"/>
      <c r="F438" s="97"/>
      <c r="G438" s="97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Z438" s="100"/>
      <c r="AA438" s="100"/>
      <c r="AB438" s="100"/>
      <c r="AC438" s="100"/>
      <c r="AD438" s="100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</row>
    <row r="439" spans="1:42" s="96" customFormat="1" x14ac:dyDescent="0.25">
      <c r="A439" s="97"/>
      <c r="B439" s="97"/>
      <c r="C439" s="97"/>
      <c r="D439" s="97"/>
      <c r="E439" s="97"/>
      <c r="F439" s="97"/>
      <c r="G439" s="97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Z439" s="100"/>
      <c r="AA439" s="100"/>
      <c r="AB439" s="100"/>
      <c r="AC439" s="100"/>
      <c r="AD439" s="100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</row>
    <row r="440" spans="1:42" s="96" customFormat="1" x14ac:dyDescent="0.25">
      <c r="A440" s="97"/>
      <c r="B440" s="97"/>
      <c r="C440" s="97"/>
      <c r="D440" s="97"/>
      <c r="E440" s="97"/>
      <c r="F440" s="97"/>
      <c r="G440" s="97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Z440" s="100"/>
      <c r="AA440" s="100"/>
      <c r="AB440" s="100"/>
      <c r="AC440" s="100"/>
      <c r="AD440" s="100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</row>
    <row r="441" spans="1:42" s="96" customFormat="1" x14ac:dyDescent="0.25">
      <c r="A441" s="97"/>
      <c r="B441" s="97"/>
      <c r="C441" s="97"/>
      <c r="D441" s="97"/>
      <c r="E441" s="97"/>
      <c r="F441" s="97"/>
      <c r="G441" s="97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Z441" s="100"/>
      <c r="AA441" s="100"/>
      <c r="AB441" s="100"/>
      <c r="AC441" s="100"/>
      <c r="AD441" s="100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</row>
    <row r="442" spans="1:42" s="96" customFormat="1" x14ac:dyDescent="0.25">
      <c r="A442" s="97"/>
      <c r="B442" s="97"/>
      <c r="C442" s="97"/>
      <c r="D442" s="97"/>
      <c r="E442" s="97"/>
      <c r="F442" s="97"/>
      <c r="G442" s="97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Z442" s="100"/>
      <c r="AA442" s="100"/>
      <c r="AB442" s="100"/>
      <c r="AC442" s="100"/>
      <c r="AD442" s="100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</row>
    <row r="443" spans="1:42" s="96" customFormat="1" x14ac:dyDescent="0.25">
      <c r="A443" s="97"/>
      <c r="B443" s="97"/>
      <c r="C443" s="97"/>
      <c r="D443" s="97"/>
      <c r="E443" s="97"/>
      <c r="F443" s="97"/>
      <c r="G443" s="97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Z443" s="100"/>
      <c r="AA443" s="100"/>
      <c r="AB443" s="100"/>
      <c r="AC443" s="100"/>
      <c r="AD443" s="100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</row>
    <row r="444" spans="1:42" s="96" customFormat="1" x14ac:dyDescent="0.25">
      <c r="A444" s="97"/>
      <c r="B444" s="97"/>
      <c r="C444" s="97"/>
      <c r="D444" s="97"/>
      <c r="E444" s="97"/>
      <c r="F444" s="97"/>
      <c r="G444" s="97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Z444" s="100"/>
      <c r="AA444" s="100"/>
      <c r="AB444" s="100"/>
      <c r="AC444" s="100"/>
      <c r="AD444" s="100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</row>
    <row r="445" spans="1:42" s="96" customFormat="1" x14ac:dyDescent="0.25">
      <c r="A445" s="97"/>
      <c r="B445" s="97"/>
      <c r="C445" s="97"/>
      <c r="D445" s="97"/>
      <c r="E445" s="97"/>
      <c r="F445" s="97"/>
      <c r="G445" s="97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Z445" s="100"/>
      <c r="AA445" s="100"/>
      <c r="AB445" s="100"/>
      <c r="AC445" s="100"/>
      <c r="AD445" s="100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</row>
    <row r="446" spans="1:42" s="96" customFormat="1" x14ac:dyDescent="0.25">
      <c r="A446" s="97"/>
      <c r="B446" s="97"/>
      <c r="C446" s="97"/>
      <c r="D446" s="97"/>
      <c r="E446" s="97"/>
      <c r="F446" s="97"/>
      <c r="G446" s="97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Z446" s="100"/>
      <c r="AA446" s="100"/>
      <c r="AB446" s="100"/>
      <c r="AC446" s="100"/>
      <c r="AD446" s="100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</row>
    <row r="447" spans="1:42" s="96" customFormat="1" x14ac:dyDescent="0.25">
      <c r="A447" s="97"/>
      <c r="B447" s="97"/>
      <c r="C447" s="97"/>
      <c r="D447" s="97"/>
      <c r="E447" s="97"/>
      <c r="F447" s="97"/>
      <c r="G447" s="97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Z447" s="100"/>
      <c r="AA447" s="100"/>
      <c r="AB447" s="100"/>
      <c r="AC447" s="100"/>
      <c r="AD447" s="100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</row>
    <row r="448" spans="1:42" s="96" customFormat="1" x14ac:dyDescent="0.25">
      <c r="A448" s="97"/>
      <c r="B448" s="97"/>
      <c r="C448" s="97"/>
      <c r="D448" s="97"/>
      <c r="E448" s="97"/>
      <c r="F448" s="97"/>
      <c r="G448" s="97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Z448" s="100"/>
      <c r="AA448" s="100"/>
      <c r="AB448" s="100"/>
      <c r="AC448" s="100"/>
      <c r="AD448" s="100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</row>
    <row r="449" spans="1:42" s="96" customFormat="1" x14ac:dyDescent="0.25">
      <c r="A449" s="97"/>
      <c r="B449" s="97"/>
      <c r="C449" s="97"/>
      <c r="D449" s="97"/>
      <c r="E449" s="97"/>
      <c r="F449" s="97"/>
      <c r="G449" s="97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Z449" s="100"/>
      <c r="AA449" s="100"/>
      <c r="AB449" s="100"/>
      <c r="AC449" s="100"/>
      <c r="AD449" s="100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</row>
    <row r="450" spans="1:42" s="96" customFormat="1" x14ac:dyDescent="0.25">
      <c r="A450" s="97"/>
      <c r="B450" s="97"/>
      <c r="C450" s="97"/>
      <c r="D450" s="97"/>
      <c r="E450" s="97"/>
      <c r="F450" s="97"/>
      <c r="G450" s="97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Z450" s="100"/>
      <c r="AA450" s="100"/>
      <c r="AB450" s="100"/>
      <c r="AC450" s="100"/>
      <c r="AD450" s="100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</row>
    <row r="451" spans="1:42" s="96" customFormat="1" x14ac:dyDescent="0.25">
      <c r="A451" s="97"/>
      <c r="B451" s="97"/>
      <c r="C451" s="97"/>
      <c r="D451" s="97"/>
      <c r="E451" s="97"/>
      <c r="F451" s="97"/>
      <c r="G451" s="97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Z451" s="100"/>
      <c r="AA451" s="100"/>
      <c r="AB451" s="100"/>
      <c r="AC451" s="100"/>
      <c r="AD451" s="100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</row>
    <row r="452" spans="1:42" s="96" customFormat="1" x14ac:dyDescent="0.25">
      <c r="A452" s="97"/>
      <c r="B452" s="97"/>
      <c r="C452" s="97"/>
      <c r="D452" s="97"/>
      <c r="E452" s="97"/>
      <c r="F452" s="97"/>
      <c r="G452" s="97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Z452" s="100"/>
      <c r="AA452" s="100"/>
      <c r="AB452" s="100"/>
      <c r="AC452" s="100"/>
      <c r="AD452" s="100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</row>
    <row r="453" spans="1:42" s="96" customFormat="1" x14ac:dyDescent="0.25">
      <c r="A453" s="97"/>
      <c r="B453" s="97"/>
      <c r="C453" s="97"/>
      <c r="D453" s="97"/>
      <c r="E453" s="97"/>
      <c r="F453" s="97"/>
      <c r="G453" s="97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Z453" s="100"/>
      <c r="AA453" s="100"/>
      <c r="AB453" s="100"/>
      <c r="AC453" s="100"/>
      <c r="AD453" s="100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1:42" s="96" customFormat="1" x14ac:dyDescent="0.25">
      <c r="A454" s="97"/>
      <c r="B454" s="97"/>
      <c r="C454" s="97"/>
      <c r="D454" s="97"/>
      <c r="E454" s="97"/>
      <c r="F454" s="97"/>
      <c r="G454" s="97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Z454" s="100"/>
      <c r="AA454" s="100"/>
      <c r="AB454" s="100"/>
      <c r="AC454" s="100"/>
      <c r="AD454" s="100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</row>
    <row r="455" spans="1:42" s="96" customFormat="1" x14ac:dyDescent="0.25">
      <c r="A455" s="97"/>
      <c r="B455" s="97"/>
      <c r="C455" s="97"/>
      <c r="D455" s="97"/>
      <c r="E455" s="97"/>
      <c r="F455" s="97"/>
      <c r="G455" s="97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Z455" s="100"/>
      <c r="AA455" s="100"/>
      <c r="AB455" s="100"/>
      <c r="AC455" s="100"/>
      <c r="AD455" s="100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</row>
    <row r="456" spans="1:42" s="96" customFormat="1" x14ac:dyDescent="0.25">
      <c r="A456" s="97"/>
      <c r="B456" s="97"/>
      <c r="C456" s="97"/>
      <c r="D456" s="97"/>
      <c r="E456" s="97"/>
      <c r="F456" s="97"/>
      <c r="G456" s="97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Z456" s="100"/>
      <c r="AA456" s="100"/>
      <c r="AB456" s="100"/>
      <c r="AC456" s="100"/>
      <c r="AD456" s="100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</row>
    <row r="457" spans="1:42" s="96" customFormat="1" x14ac:dyDescent="0.25">
      <c r="A457" s="97"/>
      <c r="B457" s="97"/>
      <c r="C457" s="97"/>
      <c r="D457" s="97"/>
      <c r="E457" s="97"/>
      <c r="F457" s="97"/>
      <c r="G457" s="97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Z457" s="100"/>
      <c r="AA457" s="100"/>
      <c r="AB457" s="100"/>
      <c r="AC457" s="100"/>
      <c r="AD457" s="100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</row>
    <row r="458" spans="1:42" s="96" customFormat="1" x14ac:dyDescent="0.25">
      <c r="A458" s="97"/>
      <c r="B458" s="97"/>
      <c r="C458" s="97"/>
      <c r="D458" s="97"/>
      <c r="E458" s="97"/>
      <c r="F458" s="97"/>
      <c r="G458" s="97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Z458" s="100"/>
      <c r="AA458" s="100"/>
      <c r="AB458" s="100"/>
      <c r="AC458" s="100"/>
      <c r="AD458" s="100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</row>
    <row r="459" spans="1:42" s="96" customFormat="1" x14ac:dyDescent="0.25">
      <c r="A459" s="97"/>
      <c r="B459" s="97"/>
      <c r="C459" s="97"/>
      <c r="D459" s="97"/>
      <c r="E459" s="97"/>
      <c r="F459" s="97"/>
      <c r="G459" s="97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Z459" s="100"/>
      <c r="AA459" s="100"/>
      <c r="AB459" s="100"/>
      <c r="AC459" s="100"/>
      <c r="AD459" s="100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</row>
    <row r="460" spans="1:42" s="96" customFormat="1" x14ac:dyDescent="0.25">
      <c r="A460" s="97"/>
      <c r="B460" s="97"/>
      <c r="C460" s="97"/>
      <c r="D460" s="97"/>
      <c r="E460" s="97"/>
      <c r="F460" s="97"/>
      <c r="G460" s="97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Z460" s="100"/>
      <c r="AA460" s="100"/>
      <c r="AB460" s="100"/>
      <c r="AC460" s="100"/>
      <c r="AD460" s="100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</row>
    <row r="461" spans="1:42" s="96" customFormat="1" x14ac:dyDescent="0.25">
      <c r="A461" s="97"/>
      <c r="B461" s="97"/>
      <c r="C461" s="97"/>
      <c r="D461" s="97"/>
      <c r="E461" s="97"/>
      <c r="F461" s="97"/>
      <c r="G461" s="97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Z461" s="100"/>
      <c r="AA461" s="100"/>
      <c r="AB461" s="100"/>
      <c r="AC461" s="100"/>
      <c r="AD461" s="100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</row>
    <row r="462" spans="1:42" s="96" customFormat="1" x14ac:dyDescent="0.25">
      <c r="A462" s="97"/>
      <c r="B462" s="97"/>
      <c r="C462" s="97"/>
      <c r="D462" s="97"/>
      <c r="E462" s="97"/>
      <c r="F462" s="97"/>
      <c r="G462" s="97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Z462" s="100"/>
      <c r="AA462" s="100"/>
      <c r="AB462" s="100"/>
      <c r="AC462" s="100"/>
      <c r="AD462" s="100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</row>
    <row r="463" spans="1:42" s="96" customFormat="1" x14ac:dyDescent="0.25">
      <c r="A463" s="97"/>
      <c r="B463" s="97"/>
      <c r="C463" s="97"/>
      <c r="D463" s="97"/>
      <c r="E463" s="97"/>
      <c r="F463" s="97"/>
      <c r="G463" s="97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Z463" s="100"/>
      <c r="AA463" s="100"/>
      <c r="AB463" s="100"/>
      <c r="AC463" s="100"/>
      <c r="AD463" s="100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</row>
    <row r="464" spans="1:42" s="96" customFormat="1" x14ac:dyDescent="0.25">
      <c r="A464" s="97"/>
      <c r="B464" s="97"/>
      <c r="C464" s="97"/>
      <c r="D464" s="97"/>
      <c r="E464" s="97"/>
      <c r="F464" s="97"/>
      <c r="G464" s="97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Z464" s="100"/>
      <c r="AA464" s="100"/>
      <c r="AB464" s="100"/>
      <c r="AC464" s="100"/>
      <c r="AD464" s="100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</row>
    <row r="465" spans="1:42" s="96" customFormat="1" x14ac:dyDescent="0.25">
      <c r="A465" s="97"/>
      <c r="B465" s="97"/>
      <c r="C465" s="97"/>
      <c r="D465" s="97"/>
      <c r="E465" s="97"/>
      <c r="F465" s="97"/>
      <c r="G465" s="97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Z465" s="100"/>
      <c r="AA465" s="100"/>
      <c r="AB465" s="100"/>
      <c r="AC465" s="100"/>
      <c r="AD465" s="100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</row>
    <row r="466" spans="1:42" s="96" customFormat="1" x14ac:dyDescent="0.25">
      <c r="A466" s="97"/>
      <c r="B466" s="97"/>
      <c r="C466" s="97"/>
      <c r="D466" s="97"/>
      <c r="E466" s="97"/>
      <c r="F466" s="97"/>
      <c r="G466" s="97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Z466" s="100"/>
      <c r="AA466" s="100"/>
      <c r="AB466" s="100"/>
      <c r="AC466" s="100"/>
      <c r="AD466" s="100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</row>
    <row r="467" spans="1:42" s="96" customFormat="1" x14ac:dyDescent="0.25">
      <c r="A467" s="97"/>
      <c r="B467" s="97"/>
      <c r="C467" s="97"/>
      <c r="D467" s="97"/>
      <c r="E467" s="97"/>
      <c r="F467" s="97"/>
      <c r="G467" s="97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Z467" s="100"/>
      <c r="AA467" s="100"/>
      <c r="AB467" s="100"/>
      <c r="AC467" s="100"/>
      <c r="AD467" s="100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</row>
    <row r="468" spans="1:42" s="96" customFormat="1" x14ac:dyDescent="0.25">
      <c r="A468" s="97"/>
      <c r="B468" s="97"/>
      <c r="C468" s="97"/>
      <c r="D468" s="97"/>
      <c r="E468" s="97"/>
      <c r="F468" s="97"/>
      <c r="G468" s="97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Z468" s="100"/>
      <c r="AA468" s="100"/>
      <c r="AB468" s="100"/>
      <c r="AC468" s="100"/>
      <c r="AD468" s="100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</row>
    <row r="469" spans="1:42" s="96" customFormat="1" x14ac:dyDescent="0.25">
      <c r="A469" s="97"/>
      <c r="B469" s="97"/>
      <c r="C469" s="97"/>
      <c r="D469" s="97"/>
      <c r="E469" s="97"/>
      <c r="F469" s="97"/>
      <c r="G469" s="97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Z469" s="100"/>
      <c r="AA469" s="100"/>
      <c r="AB469" s="100"/>
      <c r="AC469" s="100"/>
      <c r="AD469" s="100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</row>
    <row r="470" spans="1:42" s="96" customFormat="1" x14ac:dyDescent="0.25">
      <c r="A470" s="97"/>
      <c r="B470" s="97"/>
      <c r="C470" s="97"/>
      <c r="D470" s="97"/>
      <c r="E470" s="97"/>
      <c r="F470" s="97"/>
      <c r="G470" s="97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Z470" s="100"/>
      <c r="AA470" s="100"/>
      <c r="AB470" s="100"/>
      <c r="AC470" s="100"/>
      <c r="AD470" s="100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</row>
    <row r="471" spans="1:42" s="96" customFormat="1" x14ac:dyDescent="0.25">
      <c r="A471" s="97"/>
      <c r="B471" s="97"/>
      <c r="C471" s="97"/>
      <c r="D471" s="97"/>
      <c r="E471" s="97"/>
      <c r="F471" s="97"/>
      <c r="G471" s="97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Z471" s="100"/>
      <c r="AA471" s="100"/>
      <c r="AB471" s="100"/>
      <c r="AC471" s="100"/>
      <c r="AD471" s="100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</row>
    <row r="472" spans="1:42" s="96" customFormat="1" x14ac:dyDescent="0.25">
      <c r="A472" s="97"/>
      <c r="B472" s="97"/>
      <c r="C472" s="97"/>
      <c r="D472" s="97"/>
      <c r="E472" s="97"/>
      <c r="F472" s="97"/>
      <c r="G472" s="97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Z472" s="100"/>
      <c r="AA472" s="100"/>
      <c r="AB472" s="100"/>
      <c r="AC472" s="100"/>
      <c r="AD472" s="100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</row>
    <row r="473" spans="1:42" s="96" customFormat="1" x14ac:dyDescent="0.25">
      <c r="A473" s="97"/>
      <c r="B473" s="97"/>
      <c r="C473" s="97"/>
      <c r="D473" s="97"/>
      <c r="E473" s="97"/>
      <c r="F473" s="97"/>
      <c r="G473" s="97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Z473" s="100"/>
      <c r="AA473" s="100"/>
      <c r="AB473" s="100"/>
      <c r="AC473" s="100"/>
      <c r="AD473" s="100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</row>
    <row r="474" spans="1:42" s="96" customFormat="1" x14ac:dyDescent="0.25">
      <c r="A474" s="97"/>
      <c r="B474" s="97"/>
      <c r="C474" s="97"/>
      <c r="D474" s="97"/>
      <c r="E474" s="97"/>
      <c r="F474" s="97"/>
      <c r="G474" s="97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Z474" s="100"/>
      <c r="AA474" s="100"/>
      <c r="AB474" s="100"/>
      <c r="AC474" s="100"/>
      <c r="AD474" s="100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</row>
    <row r="475" spans="1:42" s="96" customFormat="1" x14ac:dyDescent="0.25">
      <c r="A475" s="97"/>
      <c r="B475" s="97"/>
      <c r="C475" s="97"/>
      <c r="D475" s="97"/>
      <c r="E475" s="97"/>
      <c r="F475" s="97"/>
      <c r="G475" s="97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Z475" s="100"/>
      <c r="AA475" s="100"/>
      <c r="AB475" s="100"/>
      <c r="AC475" s="100"/>
      <c r="AD475" s="100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</row>
    <row r="476" spans="1:42" s="96" customFormat="1" x14ac:dyDescent="0.25">
      <c r="A476" s="97"/>
      <c r="B476" s="97"/>
      <c r="C476" s="97"/>
      <c r="D476" s="97"/>
      <c r="E476" s="97"/>
      <c r="F476" s="97"/>
      <c r="G476" s="97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Z476" s="100"/>
      <c r="AA476" s="100"/>
      <c r="AB476" s="100"/>
      <c r="AC476" s="100"/>
      <c r="AD476" s="100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</row>
    <row r="477" spans="1:42" s="96" customFormat="1" x14ac:dyDescent="0.25">
      <c r="A477" s="97"/>
      <c r="B477" s="97"/>
      <c r="C477" s="97"/>
      <c r="D477" s="97"/>
      <c r="E477" s="97"/>
      <c r="F477" s="97"/>
      <c r="G477" s="97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Z477" s="100"/>
      <c r="AA477" s="100"/>
      <c r="AB477" s="100"/>
      <c r="AC477" s="100"/>
      <c r="AD477" s="100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</row>
    <row r="478" spans="1:42" s="96" customFormat="1" x14ac:dyDescent="0.25">
      <c r="A478" s="97"/>
      <c r="B478" s="97"/>
      <c r="C478" s="97"/>
      <c r="D478" s="97"/>
      <c r="E478" s="97"/>
      <c r="F478" s="97"/>
      <c r="G478" s="97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Z478" s="100"/>
      <c r="AA478" s="100"/>
      <c r="AB478" s="100"/>
      <c r="AC478" s="100"/>
      <c r="AD478" s="100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</row>
    <row r="479" spans="1:42" s="96" customFormat="1" x14ac:dyDescent="0.25">
      <c r="A479" s="97"/>
      <c r="B479" s="97"/>
      <c r="C479" s="97"/>
      <c r="D479" s="97"/>
      <c r="E479" s="97"/>
      <c r="F479" s="97"/>
      <c r="G479" s="97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Z479" s="100"/>
      <c r="AA479" s="100"/>
      <c r="AB479" s="100"/>
      <c r="AC479" s="100"/>
      <c r="AD479" s="100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</row>
    <row r="480" spans="1:42" s="96" customFormat="1" x14ac:dyDescent="0.25">
      <c r="A480" s="97"/>
      <c r="B480" s="97"/>
      <c r="C480" s="97"/>
      <c r="D480" s="97"/>
      <c r="E480" s="97"/>
      <c r="F480" s="97"/>
      <c r="G480" s="97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Z480" s="100"/>
      <c r="AA480" s="100"/>
      <c r="AB480" s="100"/>
      <c r="AC480" s="100"/>
      <c r="AD480" s="100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</row>
    <row r="481" spans="1:42" s="96" customFormat="1" x14ac:dyDescent="0.25">
      <c r="A481" s="97"/>
      <c r="B481" s="97"/>
      <c r="C481" s="97"/>
      <c r="D481" s="97"/>
      <c r="E481" s="97"/>
      <c r="F481" s="97"/>
      <c r="G481" s="97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Z481" s="100"/>
      <c r="AA481" s="100"/>
      <c r="AB481" s="100"/>
      <c r="AC481" s="100"/>
      <c r="AD481" s="100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</row>
    <row r="482" spans="1:42" s="96" customFormat="1" x14ac:dyDescent="0.25">
      <c r="A482" s="97"/>
      <c r="B482" s="97"/>
      <c r="C482" s="97"/>
      <c r="D482" s="97"/>
      <c r="E482" s="97"/>
      <c r="F482" s="97"/>
      <c r="G482" s="97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Z482" s="100"/>
      <c r="AA482" s="100"/>
      <c r="AB482" s="100"/>
      <c r="AC482" s="100"/>
      <c r="AD482" s="100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</row>
    <row r="483" spans="1:42" s="100" customFormat="1" x14ac:dyDescent="0.25">
      <c r="A483" s="97"/>
      <c r="B483" s="97"/>
      <c r="C483" s="97"/>
      <c r="D483" s="97"/>
      <c r="E483" s="97"/>
      <c r="F483" s="97"/>
      <c r="G483" s="97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96"/>
      <c r="U483" s="96"/>
      <c r="V483" s="96"/>
      <c r="W483" s="96"/>
      <c r="X483" s="96"/>
      <c r="Y483" s="96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</row>
    <row r="484" spans="1:42" s="100" customFormat="1" x14ac:dyDescent="0.25">
      <c r="A484" s="97"/>
      <c r="B484" s="97"/>
      <c r="C484" s="97"/>
      <c r="D484" s="97"/>
      <c r="E484" s="97"/>
      <c r="F484" s="97"/>
      <c r="G484" s="97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96"/>
      <c r="U484" s="96"/>
      <c r="V484" s="96"/>
      <c r="W484" s="96"/>
      <c r="X484" s="96"/>
      <c r="Y484" s="96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</row>
    <row r="485" spans="1:42" s="100" customFormat="1" x14ac:dyDescent="0.25">
      <c r="A485" s="97"/>
      <c r="B485" s="97"/>
      <c r="C485" s="97"/>
      <c r="D485" s="97"/>
      <c r="E485" s="97"/>
      <c r="F485" s="97"/>
      <c r="G485" s="97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96"/>
      <c r="U485" s="96"/>
      <c r="V485" s="96"/>
      <c r="W485" s="96"/>
      <c r="X485" s="96"/>
      <c r="Y485" s="96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</row>
    <row r="486" spans="1:42" s="100" customFormat="1" x14ac:dyDescent="0.25">
      <c r="A486" s="97"/>
      <c r="B486" s="97"/>
      <c r="C486" s="97"/>
      <c r="D486" s="97"/>
      <c r="E486" s="97"/>
      <c r="F486" s="97"/>
      <c r="G486" s="97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96"/>
      <c r="U486" s="96"/>
      <c r="V486" s="96"/>
      <c r="W486" s="96"/>
      <c r="X486" s="96"/>
      <c r="Y486" s="96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</row>
    <row r="487" spans="1:42" s="100" customFormat="1" x14ac:dyDescent="0.25">
      <c r="A487" s="97"/>
      <c r="B487" s="97"/>
      <c r="C487" s="97"/>
      <c r="D487" s="97"/>
      <c r="E487" s="97"/>
      <c r="F487" s="97"/>
      <c r="G487" s="97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96"/>
      <c r="U487" s="96"/>
      <c r="V487" s="96"/>
      <c r="W487" s="96"/>
      <c r="X487" s="96"/>
      <c r="Y487" s="96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</row>
  </sheetData>
  <mergeCells count="36">
    <mergeCell ref="A108:R108"/>
    <mergeCell ref="A109:Z109"/>
    <mergeCell ref="AG8:AG9"/>
    <mergeCell ref="A12:AD12"/>
    <mergeCell ref="AG40:AG43"/>
    <mergeCell ref="AG53:AG57"/>
    <mergeCell ref="A72:AD72"/>
    <mergeCell ref="A86:AD86"/>
    <mergeCell ref="L8:M8"/>
    <mergeCell ref="N8:O8"/>
    <mergeCell ref="P8:Q8"/>
    <mergeCell ref="R8:S8"/>
    <mergeCell ref="T8:U8"/>
    <mergeCell ref="V8:W8"/>
    <mergeCell ref="A8:A9"/>
    <mergeCell ref="B8:B9"/>
    <mergeCell ref="C8:C9"/>
    <mergeCell ref="F8:G8"/>
    <mergeCell ref="H8:I8"/>
    <mergeCell ref="J8:K8"/>
    <mergeCell ref="Z1:AD1"/>
    <mergeCell ref="A2:AD2"/>
    <mergeCell ref="A4:AD4"/>
    <mergeCell ref="A6:AD6"/>
    <mergeCell ref="A7:R7"/>
    <mergeCell ref="T7:AB7"/>
    <mergeCell ref="A85:AD85"/>
    <mergeCell ref="AG88:AG92"/>
    <mergeCell ref="A107:B107"/>
    <mergeCell ref="H107:J107"/>
    <mergeCell ref="A11:AD11"/>
    <mergeCell ref="A71:AD71"/>
    <mergeCell ref="X8:Y8"/>
    <mergeCell ref="Z8:AA8"/>
    <mergeCell ref="AB8:AC8"/>
    <mergeCell ref="AD8:A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2021-10-05T05:44:23Z</dcterms:modified>
</cp:coreProperties>
</file>