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март 2022" sheetId="2" r:id="rId2"/>
  </sheets>
  <definedNames>
    <definedName name="_xlnm.Print_Titles" localSheetId="1">'март 2022'!$A:$A</definedName>
    <definedName name="_xlnm.Print_Area" localSheetId="1">'март 2022'!$A$1:$AF$90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<sst xmlns="http://schemas.openxmlformats.org/spreadsheetml/2006/main" count="138" uniqueCount="62">
  <si>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</si>
  <si>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</si>
  <si>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</si>
  <si>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</si>
  <si>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</si>
  <si>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</si>
  <si>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</si>
  <si>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</si>
  <si>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</si>
  <si>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</si>
  <si>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</si>
  <si>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</si>
  <si>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</si>
  <si>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</si>
  <si>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</si>
  <si>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</si>
  <si>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</si>
  <si>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</si>
  <si>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</si>
  <si>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</si>
  <si>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</si>
  <si>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</si>
  <si>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</si>
  <si>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</si>
  <si>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</si>
  <si>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</si>
  <si>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</si>
  <si>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</si>
  <si>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</si>
  <si>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</si>
  <si>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</si>
  <si>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</si>
  <si>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</si>
  <si>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</si>
  <si>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</si>
  <si>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</si>
  <si>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</si>
  <si>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</si>
  <si>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</si>
  <si>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</si>
  <si>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</si>
  <si>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</si>
  <si>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</si>
  <si>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</si>
  <si>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</si>
  <si>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</si>
  <si>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</si>
  <si>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</si>
  <si>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</si>
  <si>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</si>
  <si>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</si>
  <si>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Экономия денежных средств сложилась в связи отсутствием  мероприятий, проводимых органами местного самоуправления города Когалыма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</si>
  <si>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</si>
  <si>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>2022 год</t>
  </si>
  <si>
    <t>План на 2022 год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</si>
  <si>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"(1)</t>
  </si>
  <si>
    <t>Обучение муниципальных служащих будет организовано  в 4 квартале 2022 года после проведения электронных торгов на право заключить муниципальный контракт на оказание услуг по организации и проведению курсов повышения квалификации</t>
  </si>
  <si>
    <t>Проведение электронных аукционов на заключение муниципальных  контрактов на оказание услуг по подписке на периодические печатные издания запланированы на май и ноябрь  2022. Корректировка планов предусмотрена в 2 квартале 2022.</t>
  </si>
  <si>
    <t>План на 31.03.2022</t>
  </si>
  <si>
    <t>Профинансировано на  31.03.2022</t>
  </si>
  <si>
    <t>Кассовый расход на 31.03.2022</t>
  </si>
  <si>
    <t xml:space="preserve">Продление подписки программно-аппаратного комплекса шлюза безопасности IDECO UMT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</si>
</sst>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5" fillId="33" borderId="10" xfId="53" applyFont="1" applyFill="1" applyBorder="1" applyAlignment="1">
      <alignment horizontal="left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left" vertical="top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9">
      <selection activeCell="J38" sqref="J38"/>
    </sheetView>
  </sheetViews>
  <sheetFormatPr defaultColWidth="9.140625" defaultRowHeight="12.75"/>
  <cols>
    <col min="1" max="16384" width="9.140625" style="1" customWidth="1"/>
  </cols>
  <sheetData>
    <row r="1" spans="1:2" ht="18.75">
      <c r="A1" s="70"/>
      <c r="B1" s="70"/>
    </row>
    <row r="10" spans="1:9" ht="23.25">
      <c r="A10" s="71" t="s">
        <v>19</v>
      </c>
      <c r="B10" s="71"/>
      <c r="C10" s="71"/>
      <c r="D10" s="71"/>
      <c r="E10" s="71"/>
      <c r="F10" s="71"/>
      <c r="G10" s="71"/>
      <c r="H10" s="71"/>
      <c r="I10" s="71"/>
    </row>
    <row r="11" spans="1:9" ht="23.25">
      <c r="A11" s="71" t="s">
        <v>14</v>
      </c>
      <c r="B11" s="71"/>
      <c r="C11" s="71"/>
      <c r="D11" s="71"/>
      <c r="E11" s="71"/>
      <c r="F11" s="71"/>
      <c r="G11" s="71"/>
      <c r="H11" s="71"/>
      <c r="I11" s="71"/>
    </row>
    <row r="13" spans="1:9" ht="27" customHeight="1">
      <c r="A13" s="72" t="s">
        <v>24</v>
      </c>
      <c r="B13" s="72"/>
      <c r="C13" s="72"/>
      <c r="D13" s="72"/>
      <c r="E13" s="72"/>
      <c r="F13" s="72"/>
      <c r="G13" s="72"/>
      <c r="H13" s="72"/>
      <c r="I13" s="72"/>
    </row>
    <row r="14" spans="1:9" ht="27" customHeight="1">
      <c r="A14" s="72" t="s">
        <v>15</v>
      </c>
      <c r="B14" s="72"/>
      <c r="C14" s="72"/>
      <c r="D14" s="72"/>
      <c r="E14" s="72"/>
      <c r="F14" s="72"/>
      <c r="G14" s="72"/>
      <c r="H14" s="72"/>
      <c r="I14" s="72"/>
    </row>
    <row r="15" spans="1:9" ht="78.75" customHeight="1">
      <c r="A15" s="73" t="s">
        <v>48</v>
      </c>
      <c r="B15" s="73"/>
      <c r="C15" s="73"/>
      <c r="D15" s="73"/>
      <c r="E15" s="73"/>
      <c r="F15" s="73"/>
      <c r="G15" s="73"/>
      <c r="H15" s="73"/>
      <c r="I15" s="73"/>
    </row>
    <row r="46" spans="1:9" ht="16.5">
      <c r="A46" s="69" t="s">
        <v>16</v>
      </c>
      <c r="B46" s="69"/>
      <c r="C46" s="69"/>
      <c r="D46" s="69"/>
      <c r="E46" s="69"/>
      <c r="F46" s="69"/>
      <c r="G46" s="69"/>
      <c r="H46" s="69"/>
      <c r="I46" s="69"/>
    </row>
    <row r="47" spans="1:9" ht="16.5">
      <c r="A47" s="69" t="s">
        <v>53</v>
      </c>
      <c r="B47" s="69"/>
      <c r="C47" s="69"/>
      <c r="D47" s="69"/>
      <c r="E47" s="69"/>
      <c r="F47" s="69"/>
      <c r="G47" s="69"/>
      <c r="H47" s="69"/>
      <c r="I47" s="69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96" zoomScaleNormal="70" zoomScaleSheetLayoutView="96" zoomScalePageLayoutView="0" workbookViewId="0" topLeftCell="X57">
      <selection activeCell="AF61" sqref="AF61:AF66"/>
    </sheetView>
  </sheetViews>
  <sheetFormatPr defaultColWidth="9.140625" defaultRowHeight="12.75"/>
  <cols>
    <col min="1" max="1" width="66.8515625" style="47" customWidth="1"/>
    <col min="2" max="5" width="15.140625" style="56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50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93"/>
      <c r="AC2" s="93"/>
      <c r="AD2" s="93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94"/>
      <c r="Y3" s="94"/>
      <c r="Z3" s="94"/>
      <c r="AA3" s="94"/>
      <c r="AB3" s="94"/>
      <c r="AC3" s="94"/>
      <c r="AD3" s="94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94"/>
      <c r="Y4" s="94"/>
      <c r="Z4" s="94"/>
      <c r="AA4" s="94"/>
      <c r="AB4" s="94"/>
      <c r="AC4" s="94"/>
      <c r="AD4" s="94"/>
      <c r="AE4" s="14"/>
    </row>
    <row r="5" spans="1:31" ht="32.25" customHeight="1">
      <c r="A5" s="95" t="s">
        <v>42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16"/>
    </row>
    <row r="6" spans="1:31" ht="51" customHeight="1">
      <c r="A6" s="96" t="s">
        <v>49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97" t="s">
        <v>22</v>
      </c>
      <c r="AC7" s="97"/>
      <c r="AD7" s="97"/>
      <c r="AE7" s="20"/>
    </row>
    <row r="8" spans="1:32" s="21" customFormat="1" ht="18.75" customHeight="1">
      <c r="A8" s="98" t="s">
        <v>20</v>
      </c>
      <c r="B8" s="99" t="s">
        <v>54</v>
      </c>
      <c r="C8" s="100" t="s">
        <v>58</v>
      </c>
      <c r="D8" s="100" t="s">
        <v>59</v>
      </c>
      <c r="E8" s="102" t="s">
        <v>60</v>
      </c>
      <c r="F8" s="92" t="s">
        <v>37</v>
      </c>
      <c r="G8" s="92"/>
      <c r="H8" s="92" t="s">
        <v>0</v>
      </c>
      <c r="I8" s="92"/>
      <c r="J8" s="88" t="s">
        <v>1</v>
      </c>
      <c r="K8" s="89"/>
      <c r="L8" s="88" t="s">
        <v>2</v>
      </c>
      <c r="M8" s="89"/>
      <c r="N8" s="88" t="s">
        <v>3</v>
      </c>
      <c r="O8" s="89"/>
      <c r="P8" s="88" t="s">
        <v>4</v>
      </c>
      <c r="Q8" s="89"/>
      <c r="R8" s="88" t="s">
        <v>5</v>
      </c>
      <c r="S8" s="89"/>
      <c r="T8" s="88" t="s">
        <v>6</v>
      </c>
      <c r="U8" s="89"/>
      <c r="V8" s="88" t="s">
        <v>7</v>
      </c>
      <c r="W8" s="89"/>
      <c r="X8" s="88" t="s">
        <v>8</v>
      </c>
      <c r="Y8" s="89"/>
      <c r="Z8" s="88" t="s">
        <v>9</v>
      </c>
      <c r="AA8" s="89"/>
      <c r="AB8" s="88" t="s">
        <v>10</v>
      </c>
      <c r="AC8" s="89"/>
      <c r="AD8" s="88" t="s">
        <v>11</v>
      </c>
      <c r="AE8" s="89"/>
      <c r="AF8" s="90" t="s">
        <v>41</v>
      </c>
    </row>
    <row r="9" spans="1:32" s="22" customFormat="1" ht="76.5" customHeight="1">
      <c r="A9" s="98"/>
      <c r="B9" s="99"/>
      <c r="C9" s="101"/>
      <c r="D9" s="101"/>
      <c r="E9" s="103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91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M12">B12</f>
        <v>515.9</v>
      </c>
      <c r="C11" s="27">
        <f t="shared" si="0"/>
        <v>0</v>
      </c>
      <c r="D11" s="27">
        <f t="shared" si="0"/>
        <v>0</v>
      </c>
      <c r="E11" s="27">
        <f t="shared" si="0"/>
        <v>0</v>
      </c>
      <c r="F11" s="28">
        <f t="shared" si="0"/>
        <v>0</v>
      </c>
      <c r="G11" s="28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52</v>
      </c>
      <c r="K11" s="27">
        <f t="shared" si="0"/>
        <v>0</v>
      </c>
      <c r="L11" s="27">
        <f>L12</f>
        <v>42.4</v>
      </c>
      <c r="M11" s="27">
        <f t="shared" si="0"/>
        <v>0</v>
      </c>
      <c r="N11" s="27">
        <f>N12</f>
        <v>5.6</v>
      </c>
      <c r="O11" s="27"/>
      <c r="P11" s="27">
        <f>P12</f>
        <v>66.4</v>
      </c>
      <c r="Q11" s="27"/>
      <c r="R11" s="27">
        <f>R12</f>
        <v>24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33.6</v>
      </c>
      <c r="Y11" s="27"/>
      <c r="Z11" s="27">
        <f>Z12</f>
        <v>0</v>
      </c>
      <c r="AA11" s="27"/>
      <c r="AB11" s="27">
        <f>AB12</f>
        <v>291.9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57" t="s">
        <v>55</v>
      </c>
      <c r="B12" s="31">
        <f t="shared" si="0"/>
        <v>515.9</v>
      </c>
      <c r="C12" s="32">
        <f t="shared" si="0"/>
        <v>0</v>
      </c>
      <c r="D12" s="32">
        <f t="shared" si="0"/>
        <v>0</v>
      </c>
      <c r="E12" s="31">
        <f t="shared" si="0"/>
        <v>0</v>
      </c>
      <c r="F12" s="33">
        <f t="shared" si="0"/>
        <v>0</v>
      </c>
      <c r="G12" s="33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52</v>
      </c>
      <c r="K12" s="31">
        <f t="shared" si="0"/>
        <v>0</v>
      </c>
      <c r="L12" s="31">
        <f>L13</f>
        <v>42.4</v>
      </c>
      <c r="M12" s="31">
        <f t="shared" si="0"/>
        <v>0</v>
      </c>
      <c r="N12" s="31">
        <f>N13</f>
        <v>5.6</v>
      </c>
      <c r="O12" s="4"/>
      <c r="P12" s="31">
        <f>P13</f>
        <v>66.4</v>
      </c>
      <c r="Q12" s="4"/>
      <c r="R12" s="31">
        <f>R13</f>
        <v>24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33.6</v>
      </c>
      <c r="Y12" s="4"/>
      <c r="Z12" s="31">
        <f>Z13</f>
        <v>0</v>
      </c>
      <c r="AA12" s="4"/>
      <c r="AB12" s="31">
        <f>AB13</f>
        <v>291.9</v>
      </c>
      <c r="AC12" s="4"/>
      <c r="AD12" s="31">
        <f>AD13</f>
        <v>0</v>
      </c>
      <c r="AE12" s="5"/>
      <c r="AF12" s="75" t="s">
        <v>56</v>
      </c>
    </row>
    <row r="13" spans="1:32" s="30" customFormat="1" ht="18.75">
      <c r="A13" s="58" t="s">
        <v>17</v>
      </c>
      <c r="B13" s="34">
        <f>B14+B15+B16+B17</f>
        <v>515.9</v>
      </c>
      <c r="C13" s="32">
        <f aca="true" t="shared" si="1" ref="C13:D17">H13</f>
        <v>0</v>
      </c>
      <c r="D13" s="32">
        <f t="shared" si="1"/>
        <v>0</v>
      </c>
      <c r="E13" s="34">
        <f aca="true" t="shared" si="2" ref="E13:J13">E14+E15+E16+E17</f>
        <v>0</v>
      </c>
      <c r="F13" s="35">
        <f t="shared" si="2"/>
        <v>0</v>
      </c>
      <c r="G13" s="35">
        <f t="shared" si="2"/>
        <v>0</v>
      </c>
      <c r="H13" s="34">
        <f t="shared" si="2"/>
        <v>0</v>
      </c>
      <c r="I13" s="34">
        <f t="shared" si="2"/>
        <v>0</v>
      </c>
      <c r="J13" s="34">
        <f t="shared" si="2"/>
        <v>52</v>
      </c>
      <c r="K13" s="34">
        <f>K14+K15+K16+K17</f>
        <v>0</v>
      </c>
      <c r="L13" s="34">
        <f>L14+L15+L16+L17</f>
        <v>42.4</v>
      </c>
      <c r="M13" s="34">
        <f>M14+M15+M16+M17</f>
        <v>0</v>
      </c>
      <c r="N13" s="34">
        <f>N14+N15+N16+N17</f>
        <v>5.6</v>
      </c>
      <c r="O13" s="34"/>
      <c r="P13" s="34">
        <f>P14+P15+P16+P17</f>
        <v>66.4</v>
      </c>
      <c r="Q13" s="34"/>
      <c r="R13" s="34">
        <f>R14+R15+R16+R17</f>
        <v>24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33.6</v>
      </c>
      <c r="Y13" s="34"/>
      <c r="Z13" s="34">
        <f>Z14+Z15+Z16+Z17</f>
        <v>0</v>
      </c>
      <c r="AA13" s="34"/>
      <c r="AB13" s="34">
        <f>AB14+AB15+AB16+AB17</f>
        <v>291.9</v>
      </c>
      <c r="AC13" s="34"/>
      <c r="AD13" s="34">
        <f>AD14+AD15+AD16+AD17</f>
        <v>0</v>
      </c>
      <c r="AE13" s="34"/>
      <c r="AF13" s="76"/>
    </row>
    <row r="14" spans="1:32" s="30" customFormat="1" ht="18.75">
      <c r="A14" s="59" t="s">
        <v>23</v>
      </c>
      <c r="B14" s="31">
        <f>H14+J14+L14+N14+P14+R14+T14+V14+X14+Z14+AB14+AD14</f>
        <v>0</v>
      </c>
      <c r="C14" s="32">
        <f t="shared" si="1"/>
        <v>0</v>
      </c>
      <c r="D14" s="32">
        <f t="shared" si="1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/>
      <c r="P14" s="34">
        <v>0</v>
      </c>
      <c r="Q14" s="34"/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76"/>
    </row>
    <row r="15" spans="1:32" s="30" customFormat="1" ht="18.75">
      <c r="A15" s="59" t="s">
        <v>21</v>
      </c>
      <c r="B15" s="31">
        <f>H15+J15+L15+N15+P15+R15+T15+V15+X15+Z15+AB15+AD15</f>
        <v>0</v>
      </c>
      <c r="C15" s="32">
        <f t="shared" si="1"/>
        <v>0</v>
      </c>
      <c r="D15" s="32">
        <f t="shared" si="1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/>
      <c r="P15" s="34">
        <v>0</v>
      </c>
      <c r="Q15" s="34"/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76"/>
    </row>
    <row r="16" spans="1:32" s="36" customFormat="1" ht="18.75">
      <c r="A16" s="59" t="s">
        <v>13</v>
      </c>
      <c r="B16" s="31">
        <f>H16+J16+L16+N16+P16+R16+T16+V16+X16+Z16+AB16+AD16</f>
        <v>515.9</v>
      </c>
      <c r="C16" s="32">
        <f>H16+J16+L16</f>
        <v>94.4</v>
      </c>
      <c r="D16" s="32">
        <f>E16</f>
        <v>0</v>
      </c>
      <c r="E16" s="4">
        <f>I16+K16+M16</f>
        <v>0</v>
      </c>
      <c r="F16" s="33">
        <v>0</v>
      </c>
      <c r="G16" s="33">
        <v>0</v>
      </c>
      <c r="H16" s="4">
        <v>0</v>
      </c>
      <c r="I16" s="4">
        <v>0</v>
      </c>
      <c r="J16" s="4">
        <v>52</v>
      </c>
      <c r="K16" s="4">
        <v>0</v>
      </c>
      <c r="L16" s="4">
        <v>42.4</v>
      </c>
      <c r="M16" s="4">
        <v>0</v>
      </c>
      <c r="N16" s="4">
        <v>5.6</v>
      </c>
      <c r="O16" s="4"/>
      <c r="P16" s="4">
        <v>66.4</v>
      </c>
      <c r="Q16" s="4"/>
      <c r="R16" s="4">
        <v>24</v>
      </c>
      <c r="S16" s="4"/>
      <c r="T16" s="4">
        <v>0</v>
      </c>
      <c r="U16" s="4"/>
      <c r="V16" s="4">
        <v>0</v>
      </c>
      <c r="W16" s="4"/>
      <c r="X16" s="5">
        <v>33.6</v>
      </c>
      <c r="Y16" s="4"/>
      <c r="Z16" s="4">
        <v>0</v>
      </c>
      <c r="AA16" s="4"/>
      <c r="AB16" s="4">
        <v>291.9</v>
      </c>
      <c r="AC16" s="4"/>
      <c r="AD16" s="5">
        <v>0</v>
      </c>
      <c r="AE16" s="5"/>
      <c r="AF16" s="76"/>
    </row>
    <row r="17" spans="1:32" s="30" customFormat="1" ht="18.75">
      <c r="A17" s="59" t="s">
        <v>28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/>
      <c r="P17" s="34">
        <v>0</v>
      </c>
      <c r="Q17" s="34"/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77"/>
    </row>
    <row r="18" spans="1:32" s="30" customFormat="1" ht="79.5" customHeight="1">
      <c r="A18" s="37" t="s">
        <v>26</v>
      </c>
      <c r="B18" s="38">
        <f>B20+B26+B32+B62+B68+B74</f>
        <v>126552.4</v>
      </c>
      <c r="C18" s="38">
        <f>C20+C26+C32+C62+C68+C74</f>
        <v>32584.94688</v>
      </c>
      <c r="D18" s="38">
        <f>D19+D25+D31+D61+D67+D73</f>
        <v>25380.62456</v>
      </c>
      <c r="E18" s="38">
        <f>E19+E25+E31+E61+E67+E73</f>
        <v>25130.62456</v>
      </c>
      <c r="F18" s="35">
        <f>E18/B18*100</f>
        <v>19.857880656550172</v>
      </c>
      <c r="G18" s="28">
        <f>E18/C18*100</f>
        <v>77.12341730231478</v>
      </c>
      <c r="H18" s="38">
        <f aca="true" t="shared" si="3" ref="H18:N18">H20+H26+H32+H62+H68+H74</f>
        <v>16426.56488</v>
      </c>
      <c r="I18" s="38">
        <f t="shared" si="3"/>
        <v>9146.68325</v>
      </c>
      <c r="J18" s="38">
        <f t="shared" si="3"/>
        <v>10219.041000000001</v>
      </c>
      <c r="K18" s="38">
        <f t="shared" si="3"/>
        <v>10088.65279</v>
      </c>
      <c r="L18" s="38">
        <f t="shared" si="3"/>
        <v>6118.141</v>
      </c>
      <c r="M18" s="38">
        <f t="shared" si="3"/>
        <v>5895.28852</v>
      </c>
      <c r="N18" s="38">
        <f t="shared" si="3"/>
        <v>18060.69712</v>
      </c>
      <c r="O18" s="38"/>
      <c r="P18" s="38">
        <f>P20+P26+P32+P62+P68+P74</f>
        <v>9121.651</v>
      </c>
      <c r="Q18" s="38"/>
      <c r="R18" s="38">
        <f>R20+R26+R32+R62+R68+R74</f>
        <v>5649.071</v>
      </c>
      <c r="S18" s="38"/>
      <c r="T18" s="38">
        <f>T20+T26+T32+T62+T68+T74</f>
        <v>16816.181</v>
      </c>
      <c r="U18" s="38"/>
      <c r="V18" s="38">
        <f>V20+V26+V32+V62+V68+V74</f>
        <v>7624.381</v>
      </c>
      <c r="W18" s="38"/>
      <c r="X18" s="38">
        <f>X20+X26+X32+X62+X68+X74</f>
        <v>5318.711</v>
      </c>
      <c r="Y18" s="38"/>
      <c r="Z18" s="38">
        <f>Z20+Z26+Z32+Z62+Z68+Z74</f>
        <v>11085.971</v>
      </c>
      <c r="AA18" s="38"/>
      <c r="AB18" s="38">
        <f>AB20+AB26+AB32+AB62+AB68+AB74</f>
        <v>6382.201</v>
      </c>
      <c r="AC18" s="38"/>
      <c r="AD18" s="38">
        <f>AD20+AD26+AD32+AD62+AD68+AD74</f>
        <v>13908.589</v>
      </c>
      <c r="AE18" s="38"/>
      <c r="AF18" s="39"/>
    </row>
    <row r="19" spans="1:32" s="30" customFormat="1" ht="74.25" customHeight="1">
      <c r="A19" s="60" t="s">
        <v>27</v>
      </c>
      <c r="B19" s="31">
        <f aca="true" t="shared" si="4" ref="B19:H19">B20</f>
        <v>0</v>
      </c>
      <c r="C19" s="32">
        <f t="shared" si="4"/>
        <v>0</v>
      </c>
      <c r="D19" s="32">
        <f t="shared" si="4"/>
        <v>0</v>
      </c>
      <c r="E19" s="4">
        <f>E20</f>
        <v>0</v>
      </c>
      <c r="F19" s="40">
        <f t="shared" si="4"/>
        <v>0</v>
      </c>
      <c r="G19" s="40">
        <f t="shared" si="4"/>
        <v>0</v>
      </c>
      <c r="H19" s="31">
        <f t="shared" si="4"/>
        <v>0</v>
      </c>
      <c r="I19" s="4">
        <f aca="true" t="shared" si="5" ref="I19:N19">I20</f>
        <v>0</v>
      </c>
      <c r="J19" s="31">
        <f t="shared" si="5"/>
        <v>0</v>
      </c>
      <c r="K19" s="4">
        <f t="shared" si="5"/>
        <v>0</v>
      </c>
      <c r="L19" s="31">
        <f t="shared" si="5"/>
        <v>0</v>
      </c>
      <c r="M19" s="4">
        <f t="shared" si="5"/>
        <v>0</v>
      </c>
      <c r="N19" s="31">
        <f t="shared" si="5"/>
        <v>0</v>
      </c>
      <c r="O19" s="4"/>
      <c r="P19" s="31">
        <f>P20</f>
        <v>0</v>
      </c>
      <c r="Q19" s="4"/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81" t="s">
        <v>50</v>
      </c>
    </row>
    <row r="20" spans="1:32" s="30" customFormat="1" ht="19.5" customHeight="1">
      <c r="A20" s="58" t="s">
        <v>17</v>
      </c>
      <c r="B20" s="34">
        <f aca="true" t="shared" si="6" ref="B20:J20">B21+B22+B23+B24</f>
        <v>0</v>
      </c>
      <c r="C20" s="34">
        <f t="shared" si="6"/>
        <v>0</v>
      </c>
      <c r="D20" s="34">
        <f t="shared" si="6"/>
        <v>0</v>
      </c>
      <c r="E20" s="34">
        <f>E21+E22+E23+E24</f>
        <v>0</v>
      </c>
      <c r="F20" s="35">
        <f t="shared" si="6"/>
        <v>0</v>
      </c>
      <c r="G20" s="35">
        <f t="shared" si="6"/>
        <v>0</v>
      </c>
      <c r="H20" s="34">
        <f t="shared" si="6"/>
        <v>0</v>
      </c>
      <c r="I20" s="34">
        <f t="shared" si="6"/>
        <v>0</v>
      </c>
      <c r="J20" s="34">
        <f t="shared" si="6"/>
        <v>0</v>
      </c>
      <c r="K20" s="34">
        <f>K21+K22+K23+K24</f>
        <v>0</v>
      </c>
      <c r="L20" s="34">
        <f>L21+L22+L23+L24</f>
        <v>0</v>
      </c>
      <c r="M20" s="34">
        <f>M21+M22+M23+M24</f>
        <v>0</v>
      </c>
      <c r="N20" s="34">
        <f>N21+N22+N23+N24</f>
        <v>0</v>
      </c>
      <c r="O20" s="34"/>
      <c r="P20" s="34">
        <f>P21+P22+P23+P24</f>
        <v>0</v>
      </c>
      <c r="Q20" s="34"/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82"/>
    </row>
    <row r="21" spans="1:32" s="30" customFormat="1" ht="21.75" customHeight="1">
      <c r="A21" s="59" t="s">
        <v>23</v>
      </c>
      <c r="B21" s="31">
        <f>H21+J21+L21+N21+P21+R21+T21+V21+X21+Z21+AB21+AD21</f>
        <v>0</v>
      </c>
      <c r="C21" s="67">
        <v>0</v>
      </c>
      <c r="D21" s="67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/>
      <c r="P21" s="34">
        <v>0</v>
      </c>
      <c r="Q21" s="34"/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82"/>
    </row>
    <row r="22" spans="1:32" s="30" customFormat="1" ht="21.75" customHeight="1">
      <c r="A22" s="59" t="s">
        <v>21</v>
      </c>
      <c r="B22" s="31">
        <f>H22+J22+L22+N22+P22+R22+T22+V22+X22+Z22+AB22+AD22</f>
        <v>0</v>
      </c>
      <c r="C22" s="67">
        <v>0</v>
      </c>
      <c r="D22" s="67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/>
      <c r="P22" s="34">
        <v>0</v>
      </c>
      <c r="Q22" s="34"/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82"/>
    </row>
    <row r="23" spans="1:32" s="30" customFormat="1" ht="21.75" customHeight="1">
      <c r="A23" s="59" t="s">
        <v>13</v>
      </c>
      <c r="B23" s="31">
        <f>H23+J23+L23+N23+P23+R23+T23+V23+X23+Z23+AB23+AD23</f>
        <v>0</v>
      </c>
      <c r="C23" s="32">
        <f>H23+J23+L23</f>
        <v>0</v>
      </c>
      <c r="D23" s="32">
        <f>E23</f>
        <v>0</v>
      </c>
      <c r="E23" s="4">
        <f>I23+K23+M23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82"/>
    </row>
    <row r="24" spans="1:32" s="30" customFormat="1" ht="21.75" customHeight="1">
      <c r="A24" s="59" t="s">
        <v>28</v>
      </c>
      <c r="B24" s="31">
        <f>H24+J24+L24+N24+P24+R24+T24+V24+X24+Z24+AB24+AD24</f>
        <v>0</v>
      </c>
      <c r="C24" s="67">
        <v>0</v>
      </c>
      <c r="D24" s="67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/>
      <c r="P24" s="34">
        <v>0</v>
      </c>
      <c r="Q24" s="34"/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83"/>
    </row>
    <row r="25" spans="1:32" s="30" customFormat="1" ht="74.25" customHeight="1">
      <c r="A25" s="60" t="s">
        <v>29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 aca="true" t="shared" si="7" ref="H25:N25">H26</f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0</v>
      </c>
      <c r="O25" s="4"/>
      <c r="P25" s="31">
        <f>P26</f>
        <v>0</v>
      </c>
      <c r="Q25" s="4"/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81" t="s">
        <v>46</v>
      </c>
    </row>
    <row r="26" spans="1:32" s="30" customFormat="1" ht="19.5" customHeight="1">
      <c r="A26" s="58" t="s">
        <v>17</v>
      </c>
      <c r="B26" s="34">
        <f aca="true" t="shared" si="8" ref="B26:J26">B27+B28+B29+B30</f>
        <v>0</v>
      </c>
      <c r="C26" s="34">
        <f t="shared" si="8"/>
        <v>0</v>
      </c>
      <c r="D26" s="34">
        <f t="shared" si="8"/>
        <v>0</v>
      </c>
      <c r="E26" s="34">
        <f>E27+E28+E29+E30</f>
        <v>0</v>
      </c>
      <c r="F26" s="35">
        <f t="shared" si="8"/>
        <v>0</v>
      </c>
      <c r="G26" s="35">
        <f t="shared" si="8"/>
        <v>0</v>
      </c>
      <c r="H26" s="34">
        <f t="shared" si="8"/>
        <v>0</v>
      </c>
      <c r="I26" s="34">
        <f t="shared" si="8"/>
        <v>0</v>
      </c>
      <c r="J26" s="34">
        <f t="shared" si="8"/>
        <v>0</v>
      </c>
      <c r="K26" s="34">
        <f>K27+K28+K29+K30</f>
        <v>0</v>
      </c>
      <c r="L26" s="34">
        <f>L27+L28+L29+L30</f>
        <v>0</v>
      </c>
      <c r="M26" s="34">
        <f>M27+M28+M29+M30</f>
        <v>0</v>
      </c>
      <c r="N26" s="34">
        <f>N27+N28+N29+N30</f>
        <v>0</v>
      </c>
      <c r="O26" s="34"/>
      <c r="P26" s="34">
        <f>P27+P28+P29+P30</f>
        <v>0</v>
      </c>
      <c r="Q26" s="34"/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82"/>
    </row>
    <row r="27" spans="1:32" s="30" customFormat="1" ht="21.75" customHeight="1">
      <c r="A27" s="59" t="s">
        <v>23</v>
      </c>
      <c r="B27" s="31">
        <f>H27+J27+L27+N27+P27+R27+T27+V27+X27+Z27+AB27+AD27</f>
        <v>0</v>
      </c>
      <c r="C27" s="67">
        <v>0</v>
      </c>
      <c r="D27" s="67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/>
      <c r="P27" s="34">
        <v>0</v>
      </c>
      <c r="Q27" s="34"/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82"/>
    </row>
    <row r="28" spans="1:32" s="30" customFormat="1" ht="21.75" customHeight="1">
      <c r="A28" s="59" t="s">
        <v>21</v>
      </c>
      <c r="B28" s="31">
        <f>H28+J28+L28+N28+P28+R28+T28+V28+X28+Z28+AB28+AD28</f>
        <v>0</v>
      </c>
      <c r="C28" s="67">
        <v>0</v>
      </c>
      <c r="D28" s="67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/>
      <c r="P28" s="34">
        <v>0</v>
      </c>
      <c r="Q28" s="34"/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82"/>
    </row>
    <row r="29" spans="1:32" s="30" customFormat="1" ht="21.75" customHeight="1">
      <c r="A29" s="59" t="s">
        <v>13</v>
      </c>
      <c r="B29" s="31">
        <f>H29+J29+L29+N29+P29+R29+T29+V29+X29+Z29+AB29+AD29</f>
        <v>0</v>
      </c>
      <c r="C29" s="32">
        <f>H29+J29+L29</f>
        <v>0</v>
      </c>
      <c r="D29" s="32">
        <f>E29</f>
        <v>0</v>
      </c>
      <c r="E29" s="4">
        <f>I29+K29+M29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82"/>
    </row>
    <row r="30" spans="1:32" s="30" customFormat="1" ht="21.75" customHeight="1">
      <c r="A30" s="59" t="s">
        <v>28</v>
      </c>
      <c r="B30" s="31">
        <f>H30+J30+L30+N30+P30+R30+T30+V30+X30+Z30+AB30+AD30</f>
        <v>0</v>
      </c>
      <c r="C30" s="67">
        <v>0</v>
      </c>
      <c r="D30" s="67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/>
      <c r="P30" s="34">
        <v>0</v>
      </c>
      <c r="Q30" s="34"/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83"/>
    </row>
    <row r="31" spans="1:32" s="36" customFormat="1" ht="66.75" customHeight="1">
      <c r="A31" s="61" t="s">
        <v>30</v>
      </c>
      <c r="B31" s="31">
        <f>B32</f>
        <v>25408.899999999998</v>
      </c>
      <c r="C31" s="31">
        <f>C32</f>
        <v>5078.36128</v>
      </c>
      <c r="D31" s="31">
        <f>E31</f>
        <v>2316.44125</v>
      </c>
      <c r="E31" s="31">
        <f>E32</f>
        <v>2316.44125</v>
      </c>
      <c r="F31" s="35">
        <f>F32</f>
        <v>9.116653023153305</v>
      </c>
      <c r="G31" s="28">
        <f>G32</f>
        <v>45.6139514753074</v>
      </c>
      <c r="H31" s="31">
        <f>H32</f>
        <v>1661.00928</v>
      </c>
      <c r="I31" s="31">
        <f>I32</f>
        <v>665.49638</v>
      </c>
      <c r="J31" s="31">
        <f aca="true" t="shared" si="9" ref="J31:AD31">J32</f>
        <v>2743.771</v>
      </c>
      <c r="K31" s="31">
        <f>K32</f>
        <v>597.4774600000001</v>
      </c>
      <c r="L31" s="31">
        <f t="shared" si="9"/>
        <v>852.3810000000001</v>
      </c>
      <c r="M31" s="31">
        <f>M32</f>
        <v>1053.46741</v>
      </c>
      <c r="N31" s="31">
        <f t="shared" si="9"/>
        <v>4333.50272</v>
      </c>
      <c r="O31" s="31"/>
      <c r="P31" s="31">
        <f t="shared" si="9"/>
        <v>1243.2810000000002</v>
      </c>
      <c r="Q31" s="31"/>
      <c r="R31" s="31">
        <f t="shared" si="9"/>
        <v>694.681</v>
      </c>
      <c r="S31" s="31"/>
      <c r="T31" s="31">
        <f t="shared" si="9"/>
        <v>3312.9210000000003</v>
      </c>
      <c r="U31" s="31"/>
      <c r="V31" s="31">
        <f t="shared" si="9"/>
        <v>709.8009999999999</v>
      </c>
      <c r="W31" s="31"/>
      <c r="X31" s="31">
        <f t="shared" si="9"/>
        <v>605.081</v>
      </c>
      <c r="Y31" s="31"/>
      <c r="Z31" s="31">
        <f t="shared" si="9"/>
        <v>2543.981</v>
      </c>
      <c r="AA31" s="31"/>
      <c r="AB31" s="31">
        <f t="shared" si="9"/>
        <v>602.461</v>
      </c>
      <c r="AC31" s="31"/>
      <c r="AD31" s="31">
        <f t="shared" si="9"/>
        <v>6284.828999999999</v>
      </c>
      <c r="AE31" s="31"/>
      <c r="AF31" s="41"/>
    </row>
    <row r="32" spans="1:32" s="36" customFormat="1" ht="18.75">
      <c r="A32" s="62" t="s">
        <v>17</v>
      </c>
      <c r="B32" s="34">
        <f>B33+B34+B35+B36</f>
        <v>25408.899999999998</v>
      </c>
      <c r="C32" s="34">
        <f>C33+C34+C35+C36</f>
        <v>5078.36128</v>
      </c>
      <c r="D32" s="31">
        <f aca="true" t="shared" si="10" ref="D32:D72">E32</f>
        <v>2316.44125</v>
      </c>
      <c r="E32" s="34">
        <f>E33+E34+E35+E36</f>
        <v>2316.44125</v>
      </c>
      <c r="F32" s="35">
        <f>F33+F34+F35+F36</f>
        <v>9.116653023153305</v>
      </c>
      <c r="G32" s="28">
        <f>E32/C32*100</f>
        <v>45.6139514753074</v>
      </c>
      <c r="H32" s="34">
        <f>H33+H34+H35+H36</f>
        <v>1661.00928</v>
      </c>
      <c r="I32" s="34">
        <f>I33+I34+I35+I36</f>
        <v>665.49638</v>
      </c>
      <c r="J32" s="34">
        <f aca="true" t="shared" si="11" ref="J32:AD32">J33+J34+J35+J36</f>
        <v>2743.771</v>
      </c>
      <c r="K32" s="34">
        <f>K33+K34+K35+K36</f>
        <v>597.4774600000001</v>
      </c>
      <c r="L32" s="34">
        <f t="shared" si="11"/>
        <v>852.3810000000001</v>
      </c>
      <c r="M32" s="34">
        <f>M33+M34+M35+M36</f>
        <v>1053.46741</v>
      </c>
      <c r="N32" s="34">
        <f t="shared" si="11"/>
        <v>4333.50272</v>
      </c>
      <c r="O32" s="34"/>
      <c r="P32" s="34">
        <f t="shared" si="11"/>
        <v>1243.2810000000002</v>
      </c>
      <c r="Q32" s="34"/>
      <c r="R32" s="34">
        <f t="shared" si="11"/>
        <v>694.681</v>
      </c>
      <c r="S32" s="34"/>
      <c r="T32" s="34">
        <f t="shared" si="11"/>
        <v>3312.9210000000003</v>
      </c>
      <c r="U32" s="34"/>
      <c r="V32" s="34">
        <f t="shared" si="11"/>
        <v>709.8009999999999</v>
      </c>
      <c r="W32" s="34"/>
      <c r="X32" s="34">
        <f t="shared" si="11"/>
        <v>605.081</v>
      </c>
      <c r="Y32" s="34"/>
      <c r="Z32" s="34">
        <f t="shared" si="11"/>
        <v>2543.981</v>
      </c>
      <c r="AA32" s="34"/>
      <c r="AB32" s="34">
        <f t="shared" si="11"/>
        <v>602.461</v>
      </c>
      <c r="AC32" s="34"/>
      <c r="AD32" s="34">
        <f t="shared" si="11"/>
        <v>6284.828999999999</v>
      </c>
      <c r="AE32" s="34"/>
      <c r="AF32" s="41"/>
    </row>
    <row r="33" spans="1:32" s="36" customFormat="1" ht="18.75">
      <c r="A33" s="63" t="s">
        <v>23</v>
      </c>
      <c r="B33" s="31">
        <f aca="true" t="shared" si="12" ref="B33:C36">B39+B45+B51+B57</f>
        <v>0</v>
      </c>
      <c r="C33" s="31">
        <f t="shared" si="12"/>
        <v>0</v>
      </c>
      <c r="D33" s="31">
        <f t="shared" si="10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178.8</v>
      </c>
      <c r="I33" s="31">
        <f>I39+I45+I51+I57</f>
        <v>0</v>
      </c>
      <c r="J33" s="31">
        <f aca="true" t="shared" si="13" ref="J33:AD33">J38+J45+J51+J57</f>
        <v>0</v>
      </c>
      <c r="K33" s="31">
        <f>K39+K45+K51+K57</f>
        <v>0</v>
      </c>
      <c r="L33" s="31">
        <f t="shared" si="13"/>
        <v>0</v>
      </c>
      <c r="M33" s="31">
        <f>M39+M45+M51+M57</f>
        <v>0</v>
      </c>
      <c r="N33" s="31">
        <f t="shared" si="13"/>
        <v>0</v>
      </c>
      <c r="O33" s="31"/>
      <c r="P33" s="31">
        <f t="shared" si="13"/>
        <v>0</v>
      </c>
      <c r="Q33" s="31"/>
      <c r="R33" s="31">
        <f t="shared" si="13"/>
        <v>0</v>
      </c>
      <c r="S33" s="31"/>
      <c r="T33" s="31">
        <f t="shared" si="13"/>
        <v>0</v>
      </c>
      <c r="U33" s="31"/>
      <c r="V33" s="31">
        <f t="shared" si="13"/>
        <v>0</v>
      </c>
      <c r="W33" s="31"/>
      <c r="X33" s="31">
        <f t="shared" si="13"/>
        <v>0</v>
      </c>
      <c r="Y33" s="31"/>
      <c r="Z33" s="31">
        <f t="shared" si="13"/>
        <v>0</v>
      </c>
      <c r="AA33" s="31"/>
      <c r="AB33" s="31">
        <f t="shared" si="13"/>
        <v>0</v>
      </c>
      <c r="AC33" s="31"/>
      <c r="AD33" s="31">
        <f t="shared" si="13"/>
        <v>0</v>
      </c>
      <c r="AE33" s="31"/>
      <c r="AF33" s="41"/>
    </row>
    <row r="34" spans="1:32" s="36" customFormat="1" ht="18.75">
      <c r="A34" s="63" t="s">
        <v>21</v>
      </c>
      <c r="B34" s="31">
        <f t="shared" si="12"/>
        <v>0</v>
      </c>
      <c r="C34" s="31">
        <f t="shared" si="12"/>
        <v>0</v>
      </c>
      <c r="D34" s="31">
        <f t="shared" si="10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14" ref="J34:AD36">J40+J46+J52+J58</f>
        <v>0</v>
      </c>
      <c r="K34" s="31">
        <f>K40+K46+K52+K58</f>
        <v>0</v>
      </c>
      <c r="L34" s="31">
        <f t="shared" si="14"/>
        <v>0</v>
      </c>
      <c r="M34" s="31">
        <f>M40+M46+M52+M58</f>
        <v>0</v>
      </c>
      <c r="N34" s="31">
        <f t="shared" si="14"/>
        <v>0</v>
      </c>
      <c r="O34" s="31"/>
      <c r="P34" s="31">
        <f t="shared" si="14"/>
        <v>0</v>
      </c>
      <c r="Q34" s="31"/>
      <c r="R34" s="31">
        <f t="shared" si="14"/>
        <v>0</v>
      </c>
      <c r="S34" s="31"/>
      <c r="T34" s="31">
        <f t="shared" si="14"/>
        <v>0</v>
      </c>
      <c r="U34" s="31"/>
      <c r="V34" s="31">
        <f t="shared" si="14"/>
        <v>0</v>
      </c>
      <c r="W34" s="31"/>
      <c r="X34" s="31">
        <f t="shared" si="14"/>
        <v>0</v>
      </c>
      <c r="Y34" s="31"/>
      <c r="Z34" s="31">
        <f t="shared" si="14"/>
        <v>0</v>
      </c>
      <c r="AA34" s="31"/>
      <c r="AB34" s="31">
        <f t="shared" si="14"/>
        <v>0</v>
      </c>
      <c r="AC34" s="31"/>
      <c r="AD34" s="31">
        <f t="shared" si="14"/>
        <v>0</v>
      </c>
      <c r="AE34" s="31"/>
      <c r="AF34" s="41"/>
    </row>
    <row r="35" spans="1:32" s="36" customFormat="1" ht="18.75">
      <c r="A35" s="63" t="s">
        <v>13</v>
      </c>
      <c r="B35" s="31">
        <f t="shared" si="12"/>
        <v>25408.899999999998</v>
      </c>
      <c r="C35" s="31">
        <f t="shared" si="12"/>
        <v>5078.36128</v>
      </c>
      <c r="D35" s="31">
        <f t="shared" si="10"/>
        <v>2316.44125</v>
      </c>
      <c r="E35" s="31">
        <f>E41+E47+E53+E59</f>
        <v>2316.44125</v>
      </c>
      <c r="F35" s="35">
        <f>E35/B35*100</f>
        <v>9.116653023153305</v>
      </c>
      <c r="G35" s="28">
        <f>E35/C35*100</f>
        <v>45.6139514753074</v>
      </c>
      <c r="H35" s="31">
        <f>H41+H47+H53+H59</f>
        <v>1482.20928</v>
      </c>
      <c r="I35" s="31">
        <f>I41+I47+I53+I59</f>
        <v>665.49638</v>
      </c>
      <c r="J35" s="31">
        <f t="shared" si="14"/>
        <v>2743.771</v>
      </c>
      <c r="K35" s="31">
        <f>K41+K47+K53+K59</f>
        <v>597.4774600000001</v>
      </c>
      <c r="L35" s="31">
        <f t="shared" si="14"/>
        <v>852.3810000000001</v>
      </c>
      <c r="M35" s="31">
        <f>M41+M47+M53+M59</f>
        <v>1053.46741</v>
      </c>
      <c r="N35" s="31">
        <f t="shared" si="14"/>
        <v>4333.50272</v>
      </c>
      <c r="O35" s="31"/>
      <c r="P35" s="31">
        <f t="shared" si="14"/>
        <v>1243.2810000000002</v>
      </c>
      <c r="Q35" s="31"/>
      <c r="R35" s="31">
        <f t="shared" si="14"/>
        <v>694.681</v>
      </c>
      <c r="S35" s="31"/>
      <c r="T35" s="31">
        <f t="shared" si="14"/>
        <v>3312.9210000000003</v>
      </c>
      <c r="U35" s="31"/>
      <c r="V35" s="31">
        <f t="shared" si="14"/>
        <v>709.8009999999999</v>
      </c>
      <c r="W35" s="31"/>
      <c r="X35" s="31">
        <f t="shared" si="14"/>
        <v>605.081</v>
      </c>
      <c r="Y35" s="31"/>
      <c r="Z35" s="31">
        <f t="shared" si="14"/>
        <v>2543.981</v>
      </c>
      <c r="AA35" s="31"/>
      <c r="AB35" s="31">
        <f t="shared" si="14"/>
        <v>602.461</v>
      </c>
      <c r="AC35" s="31"/>
      <c r="AD35" s="31">
        <f t="shared" si="14"/>
        <v>6284.828999999999</v>
      </c>
      <c r="AE35" s="31"/>
      <c r="AF35" s="41"/>
    </row>
    <row r="36" spans="1:32" s="36" customFormat="1" ht="18.75">
      <c r="A36" s="63" t="s">
        <v>28</v>
      </c>
      <c r="B36" s="31">
        <f t="shared" si="12"/>
        <v>0</v>
      </c>
      <c r="C36" s="31">
        <f t="shared" si="12"/>
        <v>0</v>
      </c>
      <c r="D36" s="31">
        <f t="shared" si="10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 t="shared" si="14"/>
        <v>0</v>
      </c>
      <c r="K36" s="31">
        <f>K42+K48+K54+K60</f>
        <v>0</v>
      </c>
      <c r="L36" s="31">
        <f t="shared" si="14"/>
        <v>0</v>
      </c>
      <c r="M36" s="31">
        <f>M42+M48+M54+M60</f>
        <v>0</v>
      </c>
      <c r="N36" s="31">
        <f t="shared" si="14"/>
        <v>0</v>
      </c>
      <c r="O36" s="31"/>
      <c r="P36" s="31">
        <f t="shared" si="14"/>
        <v>0</v>
      </c>
      <c r="Q36" s="31"/>
      <c r="R36" s="31">
        <f t="shared" si="14"/>
        <v>0</v>
      </c>
      <c r="S36" s="31"/>
      <c r="T36" s="31">
        <f t="shared" si="14"/>
        <v>0</v>
      </c>
      <c r="U36" s="31"/>
      <c r="V36" s="31">
        <f t="shared" si="14"/>
        <v>0</v>
      </c>
      <c r="W36" s="31"/>
      <c r="X36" s="31">
        <f t="shared" si="14"/>
        <v>0</v>
      </c>
      <c r="Y36" s="31"/>
      <c r="Z36" s="31">
        <f t="shared" si="14"/>
        <v>0</v>
      </c>
      <c r="AA36" s="31"/>
      <c r="AB36" s="31">
        <f t="shared" si="14"/>
        <v>0</v>
      </c>
      <c r="AC36" s="31"/>
      <c r="AD36" s="31">
        <f t="shared" si="14"/>
        <v>0</v>
      </c>
      <c r="AE36" s="31"/>
      <c r="AF36" s="41"/>
    </row>
    <row r="37" spans="1:32" s="30" customFormat="1" ht="37.5">
      <c r="A37" s="64" t="s">
        <v>31</v>
      </c>
      <c r="B37" s="31">
        <f>B38</f>
        <v>178.8</v>
      </c>
      <c r="C37" s="34">
        <f>C38</f>
        <v>178.8</v>
      </c>
      <c r="D37" s="31">
        <f t="shared" si="10"/>
        <v>0</v>
      </c>
      <c r="E37" s="4">
        <f>E38</f>
        <v>0</v>
      </c>
      <c r="F37" s="28">
        <v>0</v>
      </c>
      <c r="G37" s="28">
        <v>0</v>
      </c>
      <c r="H37" s="31">
        <f aca="true" t="shared" si="15" ref="H37:N37">H38</f>
        <v>178.8</v>
      </c>
      <c r="I37" s="4">
        <f t="shared" si="15"/>
        <v>0</v>
      </c>
      <c r="J37" s="31">
        <f t="shared" si="15"/>
        <v>0</v>
      </c>
      <c r="K37" s="4">
        <f t="shared" si="15"/>
        <v>0</v>
      </c>
      <c r="L37" s="31">
        <f t="shared" si="15"/>
        <v>0</v>
      </c>
      <c r="M37" s="4">
        <f t="shared" si="15"/>
        <v>0</v>
      </c>
      <c r="N37" s="31">
        <f t="shared" si="15"/>
        <v>0</v>
      </c>
      <c r="O37" s="4"/>
      <c r="P37" s="31">
        <f>P38</f>
        <v>0</v>
      </c>
      <c r="Q37" s="4"/>
      <c r="R37" s="31">
        <f>R38</f>
        <v>0</v>
      </c>
      <c r="S37" s="4"/>
      <c r="T37" s="31">
        <f>T38</f>
        <v>0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0</v>
      </c>
      <c r="AC37" s="4"/>
      <c r="AD37" s="31">
        <f>AD38</f>
        <v>0</v>
      </c>
      <c r="AE37" s="5"/>
      <c r="AF37" s="75" t="s">
        <v>57</v>
      </c>
    </row>
    <row r="38" spans="1:32" s="30" customFormat="1" ht="18.75">
      <c r="A38" s="62" t="s">
        <v>17</v>
      </c>
      <c r="B38" s="34">
        <f>B39+B40+B41+B42</f>
        <v>178.8</v>
      </c>
      <c r="C38" s="34">
        <f>C39+C40+C41+C42</f>
        <v>178.8</v>
      </c>
      <c r="D38" s="31">
        <f t="shared" si="10"/>
        <v>0</v>
      </c>
      <c r="E38" s="34">
        <f>E39+E40+E41+E42</f>
        <v>0</v>
      </c>
      <c r="F38" s="35">
        <v>0</v>
      </c>
      <c r="G38" s="28">
        <v>0</v>
      </c>
      <c r="H38" s="34">
        <f aca="true" t="shared" si="16" ref="H38:N38">H39+H40+H41+H42</f>
        <v>178.8</v>
      </c>
      <c r="I38" s="34">
        <f t="shared" si="16"/>
        <v>0</v>
      </c>
      <c r="J38" s="34">
        <f t="shared" si="16"/>
        <v>0</v>
      </c>
      <c r="K38" s="34">
        <f t="shared" si="16"/>
        <v>0</v>
      </c>
      <c r="L38" s="34">
        <f t="shared" si="16"/>
        <v>0</v>
      </c>
      <c r="M38" s="34">
        <f t="shared" si="16"/>
        <v>0</v>
      </c>
      <c r="N38" s="34">
        <f t="shared" si="16"/>
        <v>0</v>
      </c>
      <c r="O38" s="34"/>
      <c r="P38" s="34">
        <f>P39+P40+P41+P42</f>
        <v>0</v>
      </c>
      <c r="Q38" s="34"/>
      <c r="R38" s="34">
        <f>R39+R40+R41+R42</f>
        <v>0</v>
      </c>
      <c r="S38" s="34"/>
      <c r="T38" s="34">
        <f>T39+T40+T41+T42</f>
        <v>0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0</v>
      </c>
      <c r="AC38" s="34"/>
      <c r="AD38" s="34">
        <f>AD39+AD40+AD41+AD42</f>
        <v>0</v>
      </c>
      <c r="AE38" s="34"/>
      <c r="AF38" s="76"/>
    </row>
    <row r="39" spans="1:32" s="30" customFormat="1" ht="18.75">
      <c r="A39" s="63" t="s">
        <v>23</v>
      </c>
      <c r="B39" s="31">
        <f>H39+J39+L39+N39+P39+R39+T39+V39+X39+Z39+AB39+AD39</f>
        <v>0</v>
      </c>
      <c r="C39" s="31">
        <f>H39</f>
        <v>0</v>
      </c>
      <c r="D39" s="31">
        <f t="shared" si="10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/>
      <c r="P39" s="31">
        <v>0</v>
      </c>
      <c r="Q39" s="31"/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76"/>
    </row>
    <row r="40" spans="1:32" s="30" customFormat="1" ht="18.75">
      <c r="A40" s="63" t="s">
        <v>21</v>
      </c>
      <c r="B40" s="31">
        <f>H40+J40+L40+N40+P40+R40+T40+V40+X40+Z40+AB40+AD40</f>
        <v>0</v>
      </c>
      <c r="C40" s="31">
        <f>H40</f>
        <v>0</v>
      </c>
      <c r="D40" s="31">
        <f t="shared" si="10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/>
      <c r="P40" s="31">
        <v>0</v>
      </c>
      <c r="Q40" s="31"/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76"/>
    </row>
    <row r="41" spans="1:32" s="30" customFormat="1" ht="18.75">
      <c r="A41" s="59" t="s">
        <v>13</v>
      </c>
      <c r="B41" s="31">
        <f>H41+J41+L41+N41+P41+R41+T41+V41+X41+Z41+AB41+AD41</f>
        <v>178.8</v>
      </c>
      <c r="C41" s="32">
        <f>H41+J41+L41</f>
        <v>178.8</v>
      </c>
      <c r="D41" s="32">
        <f>E41</f>
        <v>0</v>
      </c>
      <c r="E41" s="4">
        <f>I41+K41+M41</f>
        <v>0</v>
      </c>
      <c r="F41" s="28">
        <v>0</v>
      </c>
      <c r="G41" s="28">
        <v>0</v>
      </c>
      <c r="H41" s="31">
        <v>178.8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/>
      <c r="P41" s="31">
        <v>0</v>
      </c>
      <c r="Q41" s="31"/>
      <c r="R41" s="31">
        <v>0</v>
      </c>
      <c r="S41" s="31"/>
      <c r="T41" s="31">
        <v>0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0</v>
      </c>
      <c r="AC41" s="31"/>
      <c r="AD41" s="31">
        <v>0</v>
      </c>
      <c r="AE41" s="31"/>
      <c r="AF41" s="76"/>
    </row>
    <row r="42" spans="1:32" s="30" customFormat="1" ht="18.75">
      <c r="A42" s="63" t="s">
        <v>28</v>
      </c>
      <c r="B42" s="31">
        <f>H42+J42+L42+N42+P42+R42+T42+V42+X42+Z42+AB42+AD42</f>
        <v>0</v>
      </c>
      <c r="C42" s="31">
        <f>H42</f>
        <v>0</v>
      </c>
      <c r="D42" s="31">
        <f t="shared" si="10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/>
      <c r="P42" s="31">
        <v>0</v>
      </c>
      <c r="Q42" s="31"/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77"/>
    </row>
    <row r="43" spans="1:32" s="30" customFormat="1" ht="56.25">
      <c r="A43" s="65" t="s">
        <v>32</v>
      </c>
      <c r="B43" s="31">
        <f>B44</f>
        <v>1579</v>
      </c>
      <c r="C43" s="34">
        <f>C44</f>
        <v>185.89999999999998</v>
      </c>
      <c r="D43" s="31">
        <f t="shared" si="10"/>
        <v>140.78896</v>
      </c>
      <c r="E43" s="4">
        <f aca="true" t="shared" si="17" ref="E43:M43">E44</f>
        <v>140.78896</v>
      </c>
      <c r="F43" s="35">
        <f t="shared" si="17"/>
        <v>8.916336922102596</v>
      </c>
      <c r="G43" s="28">
        <f t="shared" si="17"/>
        <v>75.7337062937063</v>
      </c>
      <c r="H43" s="31">
        <f t="shared" si="17"/>
        <v>54.3</v>
      </c>
      <c r="I43" s="4">
        <f t="shared" si="17"/>
        <v>1.9131</v>
      </c>
      <c r="J43" s="31">
        <f t="shared" si="17"/>
        <v>59.4</v>
      </c>
      <c r="K43" s="4">
        <f t="shared" si="17"/>
        <v>68.17546</v>
      </c>
      <c r="L43" s="31">
        <f>L44</f>
        <v>72.2</v>
      </c>
      <c r="M43" s="4">
        <f t="shared" si="17"/>
        <v>70.7004</v>
      </c>
      <c r="N43" s="31">
        <f>N44</f>
        <v>226.4</v>
      </c>
      <c r="O43" s="4"/>
      <c r="P43" s="31">
        <f>P44</f>
        <v>701.7</v>
      </c>
      <c r="Q43" s="4"/>
      <c r="R43" s="31">
        <f>R44</f>
        <v>106</v>
      </c>
      <c r="S43" s="4"/>
      <c r="T43" s="31">
        <f>T44</f>
        <v>54.3</v>
      </c>
      <c r="U43" s="4"/>
      <c r="V43" s="31">
        <f>V44</f>
        <v>94.8</v>
      </c>
      <c r="W43" s="4"/>
      <c r="X43" s="31">
        <f>X44</f>
        <v>59.4</v>
      </c>
      <c r="Y43" s="4"/>
      <c r="Z43" s="31">
        <f>Z44</f>
        <v>54.3</v>
      </c>
      <c r="AA43" s="4"/>
      <c r="AB43" s="31">
        <f>AB44</f>
        <v>54.3</v>
      </c>
      <c r="AC43" s="4"/>
      <c r="AD43" s="31">
        <f>AD44</f>
        <v>41.9</v>
      </c>
      <c r="AE43" s="5"/>
      <c r="AF43" s="75" t="s">
        <v>51</v>
      </c>
    </row>
    <row r="44" spans="1:32" s="30" customFormat="1" ht="18.75">
      <c r="A44" s="62" t="s">
        <v>17</v>
      </c>
      <c r="B44" s="34">
        <f>B45+B46+B47+B48</f>
        <v>1579</v>
      </c>
      <c r="C44" s="34">
        <f>C45+C46+C47+C48</f>
        <v>185.89999999999998</v>
      </c>
      <c r="D44" s="31">
        <f t="shared" si="10"/>
        <v>140.78896</v>
      </c>
      <c r="E44" s="34">
        <f>E45+E46+E47+E48</f>
        <v>140.78896</v>
      </c>
      <c r="F44" s="35">
        <f>F45+F46+F47+F48</f>
        <v>8.916336922102596</v>
      </c>
      <c r="G44" s="28">
        <f>E44/C44*100</f>
        <v>75.7337062937063</v>
      </c>
      <c r="H44" s="34">
        <f aca="true" t="shared" si="18" ref="H44:N44">H45+H46+H47+H48</f>
        <v>54.3</v>
      </c>
      <c r="I44" s="34">
        <f t="shared" si="18"/>
        <v>1.9131</v>
      </c>
      <c r="J44" s="34">
        <f t="shared" si="18"/>
        <v>59.4</v>
      </c>
      <c r="K44" s="34">
        <f t="shared" si="18"/>
        <v>68.17546</v>
      </c>
      <c r="L44" s="34">
        <f t="shared" si="18"/>
        <v>72.2</v>
      </c>
      <c r="M44" s="34">
        <f t="shared" si="18"/>
        <v>70.7004</v>
      </c>
      <c r="N44" s="34">
        <f t="shared" si="18"/>
        <v>226.4</v>
      </c>
      <c r="O44" s="34"/>
      <c r="P44" s="34">
        <f>P45+P46+P47+P48</f>
        <v>701.7</v>
      </c>
      <c r="Q44" s="34"/>
      <c r="R44" s="34">
        <f>R45+R46+R47+R48</f>
        <v>106</v>
      </c>
      <c r="S44" s="34"/>
      <c r="T44" s="34">
        <f>T45+T46+T47+T48</f>
        <v>54.3</v>
      </c>
      <c r="U44" s="34"/>
      <c r="V44" s="34">
        <f>V45+V46+V47+V48</f>
        <v>94.8</v>
      </c>
      <c r="W44" s="34"/>
      <c r="X44" s="34">
        <f>X45+X46+X47+X48</f>
        <v>59.4</v>
      </c>
      <c r="Y44" s="34"/>
      <c r="Z44" s="34">
        <f>Z45+Z46+Z47+Z48</f>
        <v>54.3</v>
      </c>
      <c r="AA44" s="34"/>
      <c r="AB44" s="34">
        <f>AB45+AB46+AB47+AB48</f>
        <v>54.3</v>
      </c>
      <c r="AC44" s="34"/>
      <c r="AD44" s="34">
        <f>AD45+AD46+AD47+AD48</f>
        <v>41.9</v>
      </c>
      <c r="AE44" s="34"/>
      <c r="AF44" s="76"/>
    </row>
    <row r="45" spans="1:32" s="30" customFormat="1" ht="18.75">
      <c r="A45" s="63" t="s">
        <v>23</v>
      </c>
      <c r="B45" s="31">
        <f>H45+J45+L45+N45+P45+R45+T45+V45+X45+Z45+AB45+AD45</f>
        <v>0</v>
      </c>
      <c r="C45" s="31">
        <f>H45</f>
        <v>0</v>
      </c>
      <c r="D45" s="31">
        <f t="shared" si="10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/>
      <c r="P45" s="31">
        <v>0</v>
      </c>
      <c r="Q45" s="31"/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76"/>
    </row>
    <row r="46" spans="1:32" s="30" customFormat="1" ht="18.75">
      <c r="A46" s="63" t="s">
        <v>21</v>
      </c>
      <c r="B46" s="31">
        <f>H46+J46+L46+N46+P46+R46+T46+V46+X46+Z46+AB46+AD46</f>
        <v>0</v>
      </c>
      <c r="C46" s="31">
        <f>H46</f>
        <v>0</v>
      </c>
      <c r="D46" s="31">
        <f t="shared" si="10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/>
      <c r="P46" s="31">
        <v>0</v>
      </c>
      <c r="Q46" s="31"/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76"/>
    </row>
    <row r="47" spans="1:32" s="30" customFormat="1" ht="18.75">
      <c r="A47" s="59" t="s">
        <v>13</v>
      </c>
      <c r="B47" s="31">
        <f>H47+J47+L47+N47+P47+R47+T47+V47+X47+Z47+AB47+AD47</f>
        <v>1579</v>
      </c>
      <c r="C47" s="32">
        <f>H47+J47+L47</f>
        <v>185.89999999999998</v>
      </c>
      <c r="D47" s="32">
        <f>E47</f>
        <v>140.78896</v>
      </c>
      <c r="E47" s="4">
        <f>I47+K47+M47</f>
        <v>140.78896</v>
      </c>
      <c r="F47" s="35">
        <f>E47/B47*100</f>
        <v>8.916336922102596</v>
      </c>
      <c r="G47" s="28">
        <f>E47/C47*100</f>
        <v>75.7337062937063</v>
      </c>
      <c r="H47" s="31">
        <v>54.3</v>
      </c>
      <c r="I47" s="31">
        <v>1.9131</v>
      </c>
      <c r="J47" s="31">
        <v>59.4</v>
      </c>
      <c r="K47" s="31">
        <v>68.17546</v>
      </c>
      <c r="L47" s="31">
        <v>72.2</v>
      </c>
      <c r="M47" s="31">
        <v>70.7004</v>
      </c>
      <c r="N47" s="31">
        <v>226.4</v>
      </c>
      <c r="O47" s="31"/>
      <c r="P47" s="31">
        <v>701.7</v>
      </c>
      <c r="Q47" s="31"/>
      <c r="R47" s="31">
        <v>106</v>
      </c>
      <c r="S47" s="31"/>
      <c r="T47" s="31">
        <v>54.3</v>
      </c>
      <c r="U47" s="31"/>
      <c r="V47" s="31">
        <v>94.8</v>
      </c>
      <c r="W47" s="31"/>
      <c r="X47" s="31">
        <v>59.4</v>
      </c>
      <c r="Y47" s="31"/>
      <c r="Z47" s="31">
        <v>54.3</v>
      </c>
      <c r="AA47" s="31"/>
      <c r="AB47" s="31">
        <v>54.3</v>
      </c>
      <c r="AC47" s="31"/>
      <c r="AD47" s="31">
        <v>41.9</v>
      </c>
      <c r="AE47" s="31"/>
      <c r="AF47" s="76"/>
    </row>
    <row r="48" spans="1:32" s="30" customFormat="1" ht="18.75">
      <c r="A48" s="63" t="s">
        <v>28</v>
      </c>
      <c r="B48" s="31">
        <f>H48+J48+L48+N48+P48+R48+T48+V48+X48+Z48+AB48+AD48</f>
        <v>0</v>
      </c>
      <c r="C48" s="31">
        <f>H48</f>
        <v>0</v>
      </c>
      <c r="D48" s="31">
        <f t="shared" si="10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/>
      <c r="P48" s="31">
        <v>0</v>
      </c>
      <c r="Q48" s="31"/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77"/>
    </row>
    <row r="49" spans="1:32" s="30" customFormat="1" ht="122.25" customHeight="1">
      <c r="A49" s="65" t="s">
        <v>33</v>
      </c>
      <c r="B49" s="31">
        <f>B50</f>
        <v>22037</v>
      </c>
      <c r="C49" s="34">
        <f>C50</f>
        <v>4115.16128</v>
      </c>
      <c r="D49" s="31">
        <f t="shared" si="10"/>
        <v>2037.54718</v>
      </c>
      <c r="E49" s="4">
        <f aca="true" t="shared" si="19" ref="E49:M49">E50</f>
        <v>2037.54718</v>
      </c>
      <c r="F49" s="35">
        <f t="shared" si="19"/>
        <v>9.246027952988156</v>
      </c>
      <c r="G49" s="28">
        <f t="shared" si="19"/>
        <v>49.513179225869855</v>
      </c>
      <c r="H49" s="31">
        <f t="shared" si="19"/>
        <v>1069.60928</v>
      </c>
      <c r="I49" s="4">
        <f t="shared" si="19"/>
        <v>594.38328</v>
      </c>
      <c r="J49" s="31">
        <f t="shared" si="19"/>
        <v>2389.871</v>
      </c>
      <c r="K49" s="4">
        <f t="shared" si="19"/>
        <v>493.078</v>
      </c>
      <c r="L49" s="31">
        <f>L50</f>
        <v>655.681</v>
      </c>
      <c r="M49" s="4">
        <f t="shared" si="19"/>
        <v>950.0859</v>
      </c>
      <c r="N49" s="31">
        <f>N50</f>
        <v>3690.10272</v>
      </c>
      <c r="O49" s="4"/>
      <c r="P49" s="31">
        <f>P50</f>
        <v>485.681</v>
      </c>
      <c r="Q49" s="4"/>
      <c r="R49" s="31">
        <f>R50</f>
        <v>575.681</v>
      </c>
      <c r="S49" s="4"/>
      <c r="T49" s="31">
        <f>T50</f>
        <v>3041.121</v>
      </c>
      <c r="U49" s="4"/>
      <c r="V49" s="31">
        <f>V50</f>
        <v>602.001</v>
      </c>
      <c r="W49" s="4"/>
      <c r="X49" s="31">
        <f>X50</f>
        <v>485.681</v>
      </c>
      <c r="Y49" s="4"/>
      <c r="Z49" s="31">
        <f>Z50</f>
        <v>2386.681</v>
      </c>
      <c r="AA49" s="4"/>
      <c r="AB49" s="31">
        <f>AB50</f>
        <v>485.661</v>
      </c>
      <c r="AC49" s="4"/>
      <c r="AD49" s="31">
        <f>AD50</f>
        <v>6169.228999999999</v>
      </c>
      <c r="AE49" s="5"/>
      <c r="AF49" s="78" t="s">
        <v>45</v>
      </c>
    </row>
    <row r="50" spans="1:32" s="30" customFormat="1" ht="20.25" customHeight="1">
      <c r="A50" s="62" t="s">
        <v>17</v>
      </c>
      <c r="B50" s="34">
        <f>B51+B52+B53+B54</f>
        <v>22037</v>
      </c>
      <c r="C50" s="34">
        <f>C51+C52+C53+C54</f>
        <v>4115.16128</v>
      </c>
      <c r="D50" s="31">
        <f t="shared" si="10"/>
        <v>2037.54718</v>
      </c>
      <c r="E50" s="34">
        <f>E51+E52+E53+E54</f>
        <v>2037.54718</v>
      </c>
      <c r="F50" s="35">
        <f>F51+F52+F53+F54</f>
        <v>9.246027952988156</v>
      </c>
      <c r="G50" s="28">
        <f>E50/C50*100</f>
        <v>49.513179225869855</v>
      </c>
      <c r="H50" s="34">
        <f aca="true" t="shared" si="20" ref="H50:N50">H51+H52+H53+H54</f>
        <v>1069.60928</v>
      </c>
      <c r="I50" s="34">
        <f t="shared" si="20"/>
        <v>594.38328</v>
      </c>
      <c r="J50" s="34">
        <f t="shared" si="20"/>
        <v>2389.871</v>
      </c>
      <c r="K50" s="34">
        <f t="shared" si="20"/>
        <v>493.078</v>
      </c>
      <c r="L50" s="34">
        <f t="shared" si="20"/>
        <v>655.681</v>
      </c>
      <c r="M50" s="34">
        <f t="shared" si="20"/>
        <v>950.0859</v>
      </c>
      <c r="N50" s="34">
        <f t="shared" si="20"/>
        <v>3690.10272</v>
      </c>
      <c r="O50" s="34"/>
      <c r="P50" s="34">
        <f>P51+P52+P53+P54</f>
        <v>485.681</v>
      </c>
      <c r="Q50" s="34"/>
      <c r="R50" s="34">
        <f>R51+R52+R53+R54</f>
        <v>575.681</v>
      </c>
      <c r="S50" s="34"/>
      <c r="T50" s="34">
        <f>T51+T52+T53+T54</f>
        <v>3041.121</v>
      </c>
      <c r="U50" s="34"/>
      <c r="V50" s="34">
        <f>V51+V52+V53+V54</f>
        <v>602.001</v>
      </c>
      <c r="W50" s="34"/>
      <c r="X50" s="34">
        <f>X51+X52+X53+X54</f>
        <v>485.681</v>
      </c>
      <c r="Y50" s="34"/>
      <c r="Z50" s="34">
        <f>Z51+Z52+Z53+Z54</f>
        <v>2386.681</v>
      </c>
      <c r="AA50" s="34"/>
      <c r="AB50" s="34">
        <f>AB51+AB52+AB53+AB54</f>
        <v>485.661</v>
      </c>
      <c r="AC50" s="34"/>
      <c r="AD50" s="34">
        <f>AD51+AD52+AD53+AD54</f>
        <v>6169.228999999999</v>
      </c>
      <c r="AE50" s="34"/>
      <c r="AF50" s="79"/>
    </row>
    <row r="51" spans="1:32" s="30" customFormat="1" ht="18.75">
      <c r="A51" s="63" t="s">
        <v>23</v>
      </c>
      <c r="B51" s="31">
        <f>H51+J51+L51+N51+P51+R51+T51+V51+X51+Z51+AB51+AD51</f>
        <v>0</v>
      </c>
      <c r="C51" s="31">
        <f>H51</f>
        <v>0</v>
      </c>
      <c r="D51" s="31">
        <f t="shared" si="10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/>
      <c r="P51" s="31">
        <v>0</v>
      </c>
      <c r="Q51" s="31"/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79"/>
    </row>
    <row r="52" spans="1:32" s="30" customFormat="1" ht="18.75">
      <c r="A52" s="63" t="s">
        <v>21</v>
      </c>
      <c r="B52" s="31">
        <f>H52+J52+L52+N52+P52+R52+T52+V52+X52+Z52+AB52+AD52</f>
        <v>0</v>
      </c>
      <c r="C52" s="31">
        <f>H52</f>
        <v>0</v>
      </c>
      <c r="D52" s="31">
        <f t="shared" si="10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/>
      <c r="P52" s="31">
        <v>0</v>
      </c>
      <c r="Q52" s="31"/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79"/>
    </row>
    <row r="53" spans="1:32" s="36" customFormat="1" ht="18.75">
      <c r="A53" s="59" t="s">
        <v>13</v>
      </c>
      <c r="B53" s="31">
        <f>H53+J53+L53+N53+P53+R53+T53+V53+X53+Z53+AB53+AD53</f>
        <v>22037</v>
      </c>
      <c r="C53" s="32">
        <f>H53+J53+L53</f>
        <v>4115.16128</v>
      </c>
      <c r="D53" s="32">
        <f>E53</f>
        <v>2037.54718</v>
      </c>
      <c r="E53" s="4">
        <f>I53+K53+M53</f>
        <v>2037.54718</v>
      </c>
      <c r="F53" s="35">
        <f>E53/B53*100</f>
        <v>9.246027952988156</v>
      </c>
      <c r="G53" s="28">
        <f>E53/C53*100</f>
        <v>49.513179225869855</v>
      </c>
      <c r="H53" s="31">
        <v>1069.60928</v>
      </c>
      <c r="I53" s="31">
        <v>594.38328</v>
      </c>
      <c r="J53" s="31">
        <f>2325.971+63.9</f>
        <v>2389.871</v>
      </c>
      <c r="K53" s="31">
        <v>493.078</v>
      </c>
      <c r="L53" s="31">
        <v>655.681</v>
      </c>
      <c r="M53" s="31">
        <v>950.0859</v>
      </c>
      <c r="N53" s="31">
        <v>3690.10272</v>
      </c>
      <c r="O53" s="31"/>
      <c r="P53" s="31">
        <v>485.681</v>
      </c>
      <c r="Q53" s="31"/>
      <c r="R53" s="31">
        <v>575.681</v>
      </c>
      <c r="S53" s="31"/>
      <c r="T53" s="31">
        <v>3041.121</v>
      </c>
      <c r="U53" s="31"/>
      <c r="V53" s="31">
        <v>602.001</v>
      </c>
      <c r="W53" s="31"/>
      <c r="X53" s="31">
        <v>485.681</v>
      </c>
      <c r="Y53" s="31"/>
      <c r="Z53" s="31">
        <v>2386.681</v>
      </c>
      <c r="AA53" s="31"/>
      <c r="AB53" s="31">
        <v>485.661</v>
      </c>
      <c r="AC53" s="31"/>
      <c r="AD53" s="31">
        <f>3556.629+912.5+627.7+1072.4</f>
        <v>6169.228999999999</v>
      </c>
      <c r="AE53" s="31"/>
      <c r="AF53" s="79"/>
    </row>
    <row r="54" spans="1:32" s="30" customFormat="1" ht="26.25" customHeight="1">
      <c r="A54" s="63" t="s">
        <v>28</v>
      </c>
      <c r="B54" s="31">
        <f>H54+J54+L54+N54+P54+R54+T54+V54+X54+Z54+AB54+AD54</f>
        <v>0</v>
      </c>
      <c r="C54" s="31">
        <f>H54</f>
        <v>0</v>
      </c>
      <c r="D54" s="31">
        <f t="shared" si="10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/>
      <c r="P54" s="31">
        <v>0</v>
      </c>
      <c r="Q54" s="31"/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80"/>
    </row>
    <row r="55" spans="1:32" s="30" customFormat="1" ht="37.5" customHeight="1">
      <c r="A55" s="65" t="s">
        <v>34</v>
      </c>
      <c r="B55" s="31">
        <f>B56</f>
        <v>1614.1000000000001</v>
      </c>
      <c r="C55" s="34">
        <f>C56</f>
        <v>598.5</v>
      </c>
      <c r="D55" s="31">
        <f t="shared" si="10"/>
        <v>138.10511</v>
      </c>
      <c r="E55" s="4">
        <f aca="true" t="shared" si="21" ref="E55:M55">E56</f>
        <v>138.10511</v>
      </c>
      <c r="F55" s="35">
        <f t="shared" si="21"/>
        <v>8.556168143237716</v>
      </c>
      <c r="G55" s="28">
        <f t="shared" si="21"/>
        <v>23.075206349206347</v>
      </c>
      <c r="H55" s="31">
        <f t="shared" si="21"/>
        <v>179.5</v>
      </c>
      <c r="I55" s="4">
        <f t="shared" si="21"/>
        <v>69.2</v>
      </c>
      <c r="J55" s="31">
        <f t="shared" si="21"/>
        <v>294.5</v>
      </c>
      <c r="K55" s="4">
        <f t="shared" si="21"/>
        <v>36.224</v>
      </c>
      <c r="L55" s="31">
        <f>L56</f>
        <v>124.5</v>
      </c>
      <c r="M55" s="4">
        <f t="shared" si="21"/>
        <v>32.68111</v>
      </c>
      <c r="N55" s="31">
        <f>N56</f>
        <v>417</v>
      </c>
      <c r="O55" s="4"/>
      <c r="P55" s="31">
        <f>P56</f>
        <v>55.9</v>
      </c>
      <c r="Q55" s="4"/>
      <c r="R55" s="31">
        <f>R56</f>
        <v>13</v>
      </c>
      <c r="S55" s="4"/>
      <c r="T55" s="31">
        <f>T56</f>
        <v>217.5</v>
      </c>
      <c r="U55" s="4"/>
      <c r="V55" s="31">
        <f>V56</f>
        <v>13</v>
      </c>
      <c r="W55" s="4"/>
      <c r="X55" s="31">
        <f>X56</f>
        <v>60</v>
      </c>
      <c r="Y55" s="4"/>
      <c r="Z55" s="31">
        <f>Z56</f>
        <v>103</v>
      </c>
      <c r="AA55" s="4"/>
      <c r="AB55" s="31">
        <f>AB56</f>
        <v>62.5</v>
      </c>
      <c r="AC55" s="4"/>
      <c r="AD55" s="31">
        <f>AD56</f>
        <v>73.7</v>
      </c>
      <c r="AE55" s="5"/>
      <c r="AF55" s="75" t="s">
        <v>52</v>
      </c>
    </row>
    <row r="56" spans="1:32" s="30" customFormat="1" ht="18.75">
      <c r="A56" s="62" t="s">
        <v>17</v>
      </c>
      <c r="B56" s="34">
        <f>B57+B58+B59+B60</f>
        <v>1614.1000000000001</v>
      </c>
      <c r="C56" s="34">
        <f>C57+C58+C59+C60</f>
        <v>598.5</v>
      </c>
      <c r="D56" s="31">
        <f t="shared" si="10"/>
        <v>138.10511</v>
      </c>
      <c r="E56" s="34">
        <f>E57+E58+E59+E60</f>
        <v>138.10511</v>
      </c>
      <c r="F56" s="35">
        <f>F57+F58+F59+F60</f>
        <v>8.556168143237716</v>
      </c>
      <c r="G56" s="28">
        <f>E56/C56*100</f>
        <v>23.075206349206347</v>
      </c>
      <c r="H56" s="34">
        <f aca="true" t="shared" si="22" ref="H56:N56">H57+H58+H59+H60</f>
        <v>179.5</v>
      </c>
      <c r="I56" s="34">
        <f t="shared" si="22"/>
        <v>69.2</v>
      </c>
      <c r="J56" s="34">
        <f t="shared" si="22"/>
        <v>294.5</v>
      </c>
      <c r="K56" s="34">
        <f t="shared" si="22"/>
        <v>36.224</v>
      </c>
      <c r="L56" s="34">
        <f t="shared" si="22"/>
        <v>124.5</v>
      </c>
      <c r="M56" s="34">
        <f t="shared" si="22"/>
        <v>32.68111</v>
      </c>
      <c r="N56" s="34">
        <f t="shared" si="22"/>
        <v>417</v>
      </c>
      <c r="O56" s="34"/>
      <c r="P56" s="34">
        <f>P57+P58+P59+P60</f>
        <v>55.9</v>
      </c>
      <c r="Q56" s="34"/>
      <c r="R56" s="34">
        <f>R57+R58+R59+R60</f>
        <v>13</v>
      </c>
      <c r="S56" s="34"/>
      <c r="T56" s="34">
        <f>T57+T58+T59+T60</f>
        <v>217.5</v>
      </c>
      <c r="U56" s="34"/>
      <c r="V56" s="34">
        <f>V57+V58+V59+V60</f>
        <v>13</v>
      </c>
      <c r="W56" s="34"/>
      <c r="X56" s="34">
        <f>X57+X58+X59+X60</f>
        <v>60</v>
      </c>
      <c r="Y56" s="34"/>
      <c r="Z56" s="34">
        <f>Z57+Z58+Z59+Z60</f>
        <v>103</v>
      </c>
      <c r="AA56" s="34"/>
      <c r="AB56" s="34">
        <f>AB57+AB58+AB59+AB60</f>
        <v>62.5</v>
      </c>
      <c r="AC56" s="34"/>
      <c r="AD56" s="34">
        <f>AD57+AD58+AD59+AD60</f>
        <v>73.7</v>
      </c>
      <c r="AE56" s="34"/>
      <c r="AF56" s="76"/>
    </row>
    <row r="57" spans="1:32" s="30" customFormat="1" ht="18.75">
      <c r="A57" s="63" t="s">
        <v>23</v>
      </c>
      <c r="B57" s="31">
        <f>H57+J57+L57+N57+P57+R57+T57+V57+X57+Z57+AB57+AD57</f>
        <v>0</v>
      </c>
      <c r="C57" s="31">
        <f>H57</f>
        <v>0</v>
      </c>
      <c r="D57" s="31">
        <f t="shared" si="10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/>
      <c r="P57" s="31">
        <v>0</v>
      </c>
      <c r="Q57" s="31"/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76"/>
    </row>
    <row r="58" spans="1:32" s="30" customFormat="1" ht="18.75">
      <c r="A58" s="63" t="s">
        <v>21</v>
      </c>
      <c r="B58" s="31">
        <f>H58+J58+L58+N58+P58+R58+T58+V58+X58+Z58+AB58+AD58</f>
        <v>0</v>
      </c>
      <c r="C58" s="31">
        <f>H58</f>
        <v>0</v>
      </c>
      <c r="D58" s="31">
        <f t="shared" si="10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/>
      <c r="P58" s="31">
        <v>0</v>
      </c>
      <c r="Q58" s="31"/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76"/>
    </row>
    <row r="59" spans="1:32" s="30" customFormat="1" ht="18.75">
      <c r="A59" s="59" t="s">
        <v>13</v>
      </c>
      <c r="B59" s="31">
        <f>H59+J59+L59+N59+P59+R59+T59+V59+X59+Z59+AB59+AD59</f>
        <v>1614.1000000000001</v>
      </c>
      <c r="C59" s="32">
        <f>H59+J59+L59</f>
        <v>598.5</v>
      </c>
      <c r="D59" s="32">
        <f>E59</f>
        <v>138.10511</v>
      </c>
      <c r="E59" s="4">
        <f>I59+K59+M59</f>
        <v>138.10511</v>
      </c>
      <c r="F59" s="35">
        <f>E59/B59*100</f>
        <v>8.556168143237716</v>
      </c>
      <c r="G59" s="28">
        <f>E59/C59*100</f>
        <v>23.075206349206347</v>
      </c>
      <c r="H59" s="31">
        <v>179.5</v>
      </c>
      <c r="I59" s="31">
        <v>69.2</v>
      </c>
      <c r="J59" s="31">
        <v>294.5</v>
      </c>
      <c r="K59" s="31">
        <v>36.224</v>
      </c>
      <c r="L59" s="31">
        <v>124.5</v>
      </c>
      <c r="M59" s="31">
        <v>32.68111</v>
      </c>
      <c r="N59" s="31">
        <v>417</v>
      </c>
      <c r="O59" s="31"/>
      <c r="P59" s="31">
        <v>55.9</v>
      </c>
      <c r="Q59" s="31"/>
      <c r="R59" s="31">
        <v>13</v>
      </c>
      <c r="S59" s="31"/>
      <c r="T59" s="31">
        <v>217.5</v>
      </c>
      <c r="U59" s="31"/>
      <c r="V59" s="31">
        <v>13</v>
      </c>
      <c r="W59" s="31"/>
      <c r="X59" s="31">
        <v>60</v>
      </c>
      <c r="Y59" s="31"/>
      <c r="Z59" s="31">
        <v>103</v>
      </c>
      <c r="AA59" s="31"/>
      <c r="AB59" s="31">
        <v>62.5</v>
      </c>
      <c r="AC59" s="31"/>
      <c r="AD59" s="31">
        <v>73.7</v>
      </c>
      <c r="AE59" s="31"/>
      <c r="AF59" s="76"/>
    </row>
    <row r="60" spans="1:32" s="30" customFormat="1" ht="18.75">
      <c r="A60" s="63" t="s">
        <v>28</v>
      </c>
      <c r="B60" s="31">
        <f>H60+J60+L60+N60+P60+R60+T60+V60+X60+Z60+AB60+AD60</f>
        <v>0</v>
      </c>
      <c r="C60" s="31">
        <f>H60</f>
        <v>0</v>
      </c>
      <c r="D60" s="31">
        <f t="shared" si="10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/>
      <c r="P60" s="31">
        <v>0</v>
      </c>
      <c r="Q60" s="31"/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77"/>
    </row>
    <row r="61" spans="1:32" s="30" customFormat="1" ht="69.75" customHeight="1">
      <c r="A61" s="65" t="s">
        <v>43</v>
      </c>
      <c r="B61" s="31">
        <f>B62</f>
        <v>538.2</v>
      </c>
      <c r="C61" s="34">
        <f>C62</f>
        <v>242.8</v>
      </c>
      <c r="D61" s="31">
        <f t="shared" si="10"/>
        <v>165.378</v>
      </c>
      <c r="E61" s="4">
        <f>E62</f>
        <v>165.378</v>
      </c>
      <c r="F61" s="35">
        <v>0</v>
      </c>
      <c r="G61" s="28">
        <v>0</v>
      </c>
      <c r="H61" s="31">
        <f aca="true" t="shared" si="23" ref="H61:N61">H62</f>
        <v>0</v>
      </c>
      <c r="I61" s="4">
        <f t="shared" si="23"/>
        <v>0</v>
      </c>
      <c r="J61" s="31">
        <f t="shared" si="23"/>
        <v>0</v>
      </c>
      <c r="K61" s="4">
        <f t="shared" si="23"/>
        <v>0</v>
      </c>
      <c r="L61" s="31">
        <f t="shared" si="23"/>
        <v>242.8</v>
      </c>
      <c r="M61" s="4">
        <f t="shared" si="23"/>
        <v>165.378</v>
      </c>
      <c r="N61" s="31">
        <f t="shared" si="23"/>
        <v>0</v>
      </c>
      <c r="O61" s="4"/>
      <c r="P61" s="31">
        <f>P62</f>
        <v>95.2</v>
      </c>
      <c r="Q61" s="4"/>
      <c r="R61" s="31">
        <f>R62</f>
        <v>0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0</v>
      </c>
      <c r="AA61" s="4"/>
      <c r="AB61" s="31">
        <f>AB62</f>
        <v>200.2</v>
      </c>
      <c r="AC61" s="4"/>
      <c r="AD61" s="31">
        <f>AD62</f>
        <v>0</v>
      </c>
      <c r="AE61" s="5"/>
      <c r="AF61" s="81" t="s">
        <v>61</v>
      </c>
    </row>
    <row r="62" spans="1:32" s="30" customFormat="1" ht="20.25" customHeight="1">
      <c r="A62" s="62" t="s">
        <v>17</v>
      </c>
      <c r="B62" s="34">
        <f>B63+B64+B65+B66</f>
        <v>538.2</v>
      </c>
      <c r="C62" s="34">
        <f>C63+C64+C65+C66</f>
        <v>242.8</v>
      </c>
      <c r="D62" s="31">
        <f t="shared" si="10"/>
        <v>165.378</v>
      </c>
      <c r="E62" s="34">
        <f>E63+E64+E65+E66</f>
        <v>165.378</v>
      </c>
      <c r="F62" s="35">
        <v>0</v>
      </c>
      <c r="G62" s="28">
        <v>0</v>
      </c>
      <c r="H62" s="34">
        <f aca="true" t="shared" si="24" ref="H62:N62">H63+H64+H65+H66</f>
        <v>0</v>
      </c>
      <c r="I62" s="34">
        <f t="shared" si="24"/>
        <v>0</v>
      </c>
      <c r="J62" s="34">
        <f t="shared" si="24"/>
        <v>0</v>
      </c>
      <c r="K62" s="34">
        <f t="shared" si="24"/>
        <v>0</v>
      </c>
      <c r="L62" s="34">
        <f t="shared" si="24"/>
        <v>242.8</v>
      </c>
      <c r="M62" s="34">
        <f t="shared" si="24"/>
        <v>165.378</v>
      </c>
      <c r="N62" s="34">
        <f t="shared" si="24"/>
        <v>0</v>
      </c>
      <c r="O62" s="34"/>
      <c r="P62" s="34">
        <f>P63+P64+P65+P66</f>
        <v>95.2</v>
      </c>
      <c r="Q62" s="34"/>
      <c r="R62" s="34">
        <f>R63+R64+R65+R66</f>
        <v>0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0</v>
      </c>
      <c r="AA62" s="34"/>
      <c r="AB62" s="34">
        <f>AB63+AB64+AB65+AB66</f>
        <v>200.2</v>
      </c>
      <c r="AC62" s="34"/>
      <c r="AD62" s="34">
        <f>AD63+AD64+AD65+AD66</f>
        <v>0</v>
      </c>
      <c r="AE62" s="34"/>
      <c r="AF62" s="82"/>
    </row>
    <row r="63" spans="1:32" s="30" customFormat="1" ht="24.75" customHeight="1">
      <c r="A63" s="63" t="s">
        <v>23</v>
      </c>
      <c r="B63" s="31">
        <f>H63+J63+L63+N63+P63+R63+T63+V63+X63+Z63+AB63+AD63</f>
        <v>0</v>
      </c>
      <c r="C63" s="31">
        <f>H63</f>
        <v>0</v>
      </c>
      <c r="D63" s="31">
        <f t="shared" si="10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/>
      <c r="P63" s="31">
        <v>0</v>
      </c>
      <c r="Q63" s="31"/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82"/>
    </row>
    <row r="64" spans="1:32" s="30" customFormat="1" ht="18.75">
      <c r="A64" s="63" t="s">
        <v>21</v>
      </c>
      <c r="B64" s="31">
        <f>H64+J64+L64+N64+P64+R64+T64+V64+X64+Z64+AB64+AD64</f>
        <v>0</v>
      </c>
      <c r="C64" s="31">
        <f>H64</f>
        <v>0</v>
      </c>
      <c r="D64" s="31">
        <f t="shared" si="10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/>
      <c r="P64" s="31">
        <v>0</v>
      </c>
      <c r="Q64" s="31"/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82"/>
    </row>
    <row r="65" spans="1:32" s="36" customFormat="1" ht="18.75">
      <c r="A65" s="59" t="s">
        <v>13</v>
      </c>
      <c r="B65" s="31">
        <f>H65+J65+L65+N65+P65+R65+T65+V65+X65+Z65+AB65+AD65</f>
        <v>538.2</v>
      </c>
      <c r="C65" s="32">
        <f>H65+J65+L65</f>
        <v>242.8</v>
      </c>
      <c r="D65" s="32">
        <f>E65</f>
        <v>165.378</v>
      </c>
      <c r="E65" s="4">
        <f>I65+K65+M65</f>
        <v>165.378</v>
      </c>
      <c r="F65" s="35">
        <f>E65/B65*100</f>
        <v>30.727982162764768</v>
      </c>
      <c r="G65" s="28">
        <f>E65/C65*100</f>
        <v>68.11285008237232</v>
      </c>
      <c r="H65" s="31">
        <v>0</v>
      </c>
      <c r="I65" s="31">
        <v>0</v>
      </c>
      <c r="J65" s="31">
        <v>0</v>
      </c>
      <c r="K65" s="31">
        <v>0</v>
      </c>
      <c r="L65" s="31">
        <v>242.8</v>
      </c>
      <c r="M65" s="31">
        <v>165.378</v>
      </c>
      <c r="N65" s="31">
        <v>0</v>
      </c>
      <c r="O65" s="31"/>
      <c r="P65" s="31">
        <v>95.2</v>
      </c>
      <c r="Q65" s="31"/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0</v>
      </c>
      <c r="AA65" s="31"/>
      <c r="AB65" s="31">
        <v>200.2</v>
      </c>
      <c r="AC65" s="31"/>
      <c r="AD65" s="31">
        <v>0</v>
      </c>
      <c r="AE65" s="31"/>
      <c r="AF65" s="82"/>
    </row>
    <row r="66" spans="1:32" s="30" customFormat="1" ht="18.75">
      <c r="A66" s="63" t="s">
        <v>28</v>
      </c>
      <c r="B66" s="31">
        <f>H66+J66+L66+N66+P66+R66+T66+V66+X66+Z66+AB66+AD66</f>
        <v>0</v>
      </c>
      <c r="C66" s="31">
        <f>H66</f>
        <v>0</v>
      </c>
      <c r="D66" s="31">
        <f t="shared" si="10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/>
      <c r="P66" s="31">
        <v>0</v>
      </c>
      <c r="Q66" s="31"/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83"/>
    </row>
    <row r="67" spans="1:32" s="36" customFormat="1" ht="79.5" customHeight="1">
      <c r="A67" s="65" t="s">
        <v>35</v>
      </c>
      <c r="B67" s="34">
        <f>B68</f>
        <v>93754.9</v>
      </c>
      <c r="C67" s="34">
        <f>C68</f>
        <v>25280.899999999998</v>
      </c>
      <c r="D67" s="31">
        <f t="shared" si="10"/>
        <v>21275.72397</v>
      </c>
      <c r="E67" s="34">
        <f>E68</f>
        <v>21275.72397</v>
      </c>
      <c r="F67" s="28">
        <f>E67/B67*100</f>
        <v>22.692919484741598</v>
      </c>
      <c r="G67" s="28">
        <f>E67/C67*100</f>
        <v>84.15730440767535</v>
      </c>
      <c r="H67" s="34">
        <f>H68</f>
        <v>13935</v>
      </c>
      <c r="I67" s="34">
        <f>I68</f>
        <v>7949.94123</v>
      </c>
      <c r="J67" s="34">
        <f aca="true" t="shared" si="25" ref="J67:AD67">J68</f>
        <v>6695.1</v>
      </c>
      <c r="K67" s="34">
        <f>K68</f>
        <v>8953.10463</v>
      </c>
      <c r="L67" s="34">
        <f t="shared" si="25"/>
        <v>4650.8</v>
      </c>
      <c r="M67" s="34">
        <f>M68</f>
        <v>4372.67811</v>
      </c>
      <c r="N67" s="34">
        <f t="shared" si="25"/>
        <v>12820.5</v>
      </c>
      <c r="O67" s="34"/>
      <c r="P67" s="34">
        <f t="shared" si="25"/>
        <v>7031</v>
      </c>
      <c r="Q67" s="34"/>
      <c r="R67" s="34">
        <f t="shared" si="25"/>
        <v>4530.9</v>
      </c>
      <c r="S67" s="34"/>
      <c r="T67" s="34">
        <f t="shared" si="25"/>
        <v>12613</v>
      </c>
      <c r="U67" s="34"/>
      <c r="V67" s="34">
        <f t="shared" si="25"/>
        <v>6444.3</v>
      </c>
      <c r="W67" s="34"/>
      <c r="X67" s="34">
        <f t="shared" si="25"/>
        <v>4365.8</v>
      </c>
      <c r="Y67" s="34"/>
      <c r="Z67" s="34">
        <f t="shared" si="25"/>
        <v>8091</v>
      </c>
      <c r="AA67" s="34"/>
      <c r="AB67" s="34">
        <f t="shared" si="25"/>
        <v>5219.6</v>
      </c>
      <c r="AC67" s="34"/>
      <c r="AD67" s="34">
        <f t="shared" si="25"/>
        <v>7357.9</v>
      </c>
      <c r="AE67" s="34"/>
      <c r="AF67" s="85" t="s">
        <v>47</v>
      </c>
    </row>
    <row r="68" spans="1:32" s="36" customFormat="1" ht="18.75" customHeight="1">
      <c r="A68" s="62" t="s">
        <v>17</v>
      </c>
      <c r="B68" s="34">
        <f>B69+B70+B71+B72</f>
        <v>93754.9</v>
      </c>
      <c r="C68" s="34">
        <f>C69+C70+C71+C72</f>
        <v>25280.899999999998</v>
      </c>
      <c r="D68" s="31">
        <f t="shared" si="10"/>
        <v>21275.72397</v>
      </c>
      <c r="E68" s="34">
        <f>E69+E70+E71+E72</f>
        <v>21275.72397</v>
      </c>
      <c r="F68" s="35">
        <f>F69+F70+F71+F72</f>
        <v>22.692919484741598</v>
      </c>
      <c r="G68" s="28">
        <f>E68/C68*100</f>
        <v>84.15730440767535</v>
      </c>
      <c r="H68" s="34">
        <f>H69+H70+H71+H72</f>
        <v>13935</v>
      </c>
      <c r="I68" s="34">
        <f>I69+I70+I71+I72</f>
        <v>7949.94123</v>
      </c>
      <c r="J68" s="34">
        <f aca="true" t="shared" si="26" ref="J68:AD68">J69+J70+J71+J72</f>
        <v>6695.1</v>
      </c>
      <c r="K68" s="34">
        <f>K69+K70+K71+K72</f>
        <v>8953.10463</v>
      </c>
      <c r="L68" s="34">
        <f t="shared" si="26"/>
        <v>4650.8</v>
      </c>
      <c r="M68" s="34">
        <f>M69+M70+M71+M72</f>
        <v>4372.67811</v>
      </c>
      <c r="N68" s="34">
        <f t="shared" si="26"/>
        <v>12820.5</v>
      </c>
      <c r="O68" s="34"/>
      <c r="P68" s="34">
        <f t="shared" si="26"/>
        <v>7031</v>
      </c>
      <c r="Q68" s="34"/>
      <c r="R68" s="34">
        <f t="shared" si="26"/>
        <v>4530.9</v>
      </c>
      <c r="S68" s="34"/>
      <c r="T68" s="34">
        <f t="shared" si="26"/>
        <v>12613</v>
      </c>
      <c r="U68" s="34"/>
      <c r="V68" s="34">
        <f t="shared" si="26"/>
        <v>6444.3</v>
      </c>
      <c r="W68" s="34"/>
      <c r="X68" s="34">
        <f t="shared" si="26"/>
        <v>4365.8</v>
      </c>
      <c r="Y68" s="34"/>
      <c r="Z68" s="34">
        <f t="shared" si="26"/>
        <v>8091</v>
      </c>
      <c r="AA68" s="34"/>
      <c r="AB68" s="34">
        <f t="shared" si="26"/>
        <v>5219.6</v>
      </c>
      <c r="AC68" s="34"/>
      <c r="AD68" s="34">
        <f t="shared" si="26"/>
        <v>7357.9</v>
      </c>
      <c r="AE68" s="34"/>
      <c r="AF68" s="86"/>
    </row>
    <row r="69" spans="1:32" s="36" customFormat="1" ht="18.75" customHeight="1">
      <c r="A69" s="63" t="s">
        <v>23</v>
      </c>
      <c r="B69" s="31">
        <f>H69+J69+L69+N69+P69+R69+T69+V69+X69+Z69+AB69+AD69</f>
        <v>0</v>
      </c>
      <c r="C69" s="31">
        <f>H69</f>
        <v>0</v>
      </c>
      <c r="D69" s="31">
        <f t="shared" si="10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/>
      <c r="P69" s="31">
        <v>0</v>
      </c>
      <c r="Q69" s="31"/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86"/>
    </row>
    <row r="70" spans="1:32" s="36" customFormat="1" ht="18.75" customHeight="1">
      <c r="A70" s="63" t="s">
        <v>21</v>
      </c>
      <c r="B70" s="31">
        <f>H70+J70+L70+N70+P70+R70+T70+V70+X70+Z70+AB70+AD70</f>
        <v>0</v>
      </c>
      <c r="C70" s="31">
        <f>H70</f>
        <v>0</v>
      </c>
      <c r="D70" s="31">
        <f t="shared" si="10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/>
      <c r="P70" s="31">
        <v>0</v>
      </c>
      <c r="Q70" s="31"/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86"/>
    </row>
    <row r="71" spans="1:32" s="36" customFormat="1" ht="18.75">
      <c r="A71" s="59" t="s">
        <v>13</v>
      </c>
      <c r="B71" s="31">
        <f>H71+J71+L71+N71+P71+R71+T71+V71+X71+Z71+AB71+AD71</f>
        <v>93754.9</v>
      </c>
      <c r="C71" s="32">
        <f>H71+J71+L71</f>
        <v>25280.899999999998</v>
      </c>
      <c r="D71" s="32">
        <f>E71</f>
        <v>21275.72397</v>
      </c>
      <c r="E71" s="4">
        <f>I71+K71+M71</f>
        <v>21275.72397</v>
      </c>
      <c r="F71" s="35">
        <f>E71/B71*100</f>
        <v>22.692919484741598</v>
      </c>
      <c r="G71" s="28">
        <f>E71/C71*100</f>
        <v>84.15730440767535</v>
      </c>
      <c r="H71" s="34">
        <v>13935</v>
      </c>
      <c r="I71" s="34">
        <v>7949.94123</v>
      </c>
      <c r="J71" s="34">
        <v>6695.1</v>
      </c>
      <c r="K71" s="34">
        <v>8953.10463</v>
      </c>
      <c r="L71" s="34">
        <v>4650.8</v>
      </c>
      <c r="M71" s="34">
        <v>4372.67811</v>
      </c>
      <c r="N71" s="34">
        <v>12820.5</v>
      </c>
      <c r="O71" s="34"/>
      <c r="P71" s="34">
        <v>7031</v>
      </c>
      <c r="Q71" s="34"/>
      <c r="R71" s="34">
        <v>4530.9</v>
      </c>
      <c r="S71" s="34"/>
      <c r="T71" s="34">
        <v>12613</v>
      </c>
      <c r="U71" s="34"/>
      <c r="V71" s="34">
        <v>6444.3</v>
      </c>
      <c r="W71" s="34"/>
      <c r="X71" s="34">
        <v>4365.8</v>
      </c>
      <c r="Y71" s="34"/>
      <c r="Z71" s="34">
        <v>8091</v>
      </c>
      <c r="AA71" s="34"/>
      <c r="AB71" s="34">
        <v>5219.6</v>
      </c>
      <c r="AC71" s="34"/>
      <c r="AD71" s="34">
        <v>7357.9</v>
      </c>
      <c r="AE71" s="34"/>
      <c r="AF71" s="86"/>
    </row>
    <row r="72" spans="1:32" s="36" customFormat="1" ht="18.75" customHeight="1">
      <c r="A72" s="63" t="s">
        <v>28</v>
      </c>
      <c r="B72" s="31">
        <f>H72+J72+L72+N72+P72+R72+T72+V72+X72+Z72+AB72+AD72</f>
        <v>0</v>
      </c>
      <c r="C72" s="31">
        <f>H72</f>
        <v>0</v>
      </c>
      <c r="D72" s="31">
        <f t="shared" si="10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/>
      <c r="P72" s="31">
        <v>0</v>
      </c>
      <c r="Q72" s="31"/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87"/>
    </row>
    <row r="73" spans="1:32" s="30" customFormat="1" ht="62.25" customHeight="1">
      <c r="A73" s="66" t="s">
        <v>36</v>
      </c>
      <c r="B73" s="34">
        <f aca="true" t="shared" si="27" ref="B73:AD73">B74</f>
        <v>6850.399999999999</v>
      </c>
      <c r="C73" s="34">
        <f t="shared" si="27"/>
        <v>1982.8856</v>
      </c>
      <c r="D73" s="34">
        <f t="shared" si="27"/>
        <v>1623.0813399999997</v>
      </c>
      <c r="E73" s="34">
        <f t="shared" si="27"/>
        <v>1373.0813399999997</v>
      </c>
      <c r="F73" s="28">
        <f>E73/B73*100</f>
        <v>20.043812624080346</v>
      </c>
      <c r="G73" s="28">
        <f>E73/C73*100</f>
        <v>69.24662421271302</v>
      </c>
      <c r="H73" s="34">
        <f t="shared" si="27"/>
        <v>830.5556</v>
      </c>
      <c r="I73" s="34">
        <f t="shared" si="27"/>
        <v>531.24564</v>
      </c>
      <c r="J73" s="34">
        <f t="shared" si="27"/>
        <v>780.17</v>
      </c>
      <c r="K73" s="34">
        <f t="shared" si="27"/>
        <v>538.0707</v>
      </c>
      <c r="L73" s="34">
        <f t="shared" si="27"/>
        <v>372.16</v>
      </c>
      <c r="M73" s="34">
        <f t="shared" si="27"/>
        <v>303.765</v>
      </c>
      <c r="N73" s="34">
        <f t="shared" si="27"/>
        <v>906.6944</v>
      </c>
      <c r="O73" s="34"/>
      <c r="P73" s="34">
        <f t="shared" si="27"/>
        <v>752.17</v>
      </c>
      <c r="Q73" s="34"/>
      <c r="R73" s="34">
        <f t="shared" si="27"/>
        <v>423.49</v>
      </c>
      <c r="S73" s="34"/>
      <c r="T73" s="34">
        <f t="shared" si="27"/>
        <v>890.26</v>
      </c>
      <c r="U73" s="34"/>
      <c r="V73" s="34">
        <f t="shared" si="27"/>
        <v>470.28</v>
      </c>
      <c r="W73" s="34"/>
      <c r="X73" s="34">
        <f t="shared" si="27"/>
        <v>347.83000000000004</v>
      </c>
      <c r="Y73" s="34"/>
      <c r="Z73" s="34">
        <f t="shared" si="27"/>
        <v>450.99</v>
      </c>
      <c r="AA73" s="34"/>
      <c r="AB73" s="34">
        <f t="shared" si="27"/>
        <v>359.94</v>
      </c>
      <c r="AC73" s="34"/>
      <c r="AD73" s="34">
        <f t="shared" si="27"/>
        <v>265.86</v>
      </c>
      <c r="AE73" s="34"/>
      <c r="AF73" s="81"/>
    </row>
    <row r="74" spans="1:32" s="30" customFormat="1" ht="18.75">
      <c r="A74" s="62" t="s">
        <v>17</v>
      </c>
      <c r="B74" s="34">
        <f aca="true" t="shared" si="28" ref="B74:AD74">B75+B76+B77+B78</f>
        <v>6850.399999999999</v>
      </c>
      <c r="C74" s="34">
        <f t="shared" si="28"/>
        <v>1982.8856</v>
      </c>
      <c r="D74" s="34">
        <f t="shared" si="28"/>
        <v>1623.0813399999997</v>
      </c>
      <c r="E74" s="34">
        <f>E75+E76+E77+E78</f>
        <v>1373.0813399999997</v>
      </c>
      <c r="F74" s="28">
        <f>E74/B74*100</f>
        <v>20.043812624080346</v>
      </c>
      <c r="G74" s="28">
        <f>E74/C74*100</f>
        <v>69.24662421271302</v>
      </c>
      <c r="H74" s="34">
        <f t="shared" si="28"/>
        <v>830.5556</v>
      </c>
      <c r="I74" s="34">
        <f t="shared" si="28"/>
        <v>531.24564</v>
      </c>
      <c r="J74" s="34">
        <f t="shared" si="28"/>
        <v>780.17</v>
      </c>
      <c r="K74" s="34">
        <f>K75+K76+K77+K78</f>
        <v>538.0707</v>
      </c>
      <c r="L74" s="34">
        <f t="shared" si="28"/>
        <v>372.16</v>
      </c>
      <c r="M74" s="34">
        <f>M75+M76+M77+M78</f>
        <v>303.765</v>
      </c>
      <c r="N74" s="34">
        <f t="shared" si="28"/>
        <v>906.6944</v>
      </c>
      <c r="O74" s="34"/>
      <c r="P74" s="34">
        <f t="shared" si="28"/>
        <v>752.17</v>
      </c>
      <c r="Q74" s="34"/>
      <c r="R74" s="34">
        <f t="shared" si="28"/>
        <v>423.49</v>
      </c>
      <c r="S74" s="34"/>
      <c r="T74" s="34">
        <f t="shared" si="28"/>
        <v>890.26</v>
      </c>
      <c r="U74" s="34"/>
      <c r="V74" s="34">
        <f t="shared" si="28"/>
        <v>470.28</v>
      </c>
      <c r="W74" s="34"/>
      <c r="X74" s="34">
        <f t="shared" si="28"/>
        <v>347.83000000000004</v>
      </c>
      <c r="Y74" s="34"/>
      <c r="Z74" s="34">
        <f t="shared" si="28"/>
        <v>450.99</v>
      </c>
      <c r="AA74" s="34"/>
      <c r="AB74" s="34">
        <f t="shared" si="28"/>
        <v>359.94</v>
      </c>
      <c r="AC74" s="34"/>
      <c r="AD74" s="34">
        <f t="shared" si="28"/>
        <v>265.86</v>
      </c>
      <c r="AE74" s="34"/>
      <c r="AF74" s="82"/>
    </row>
    <row r="75" spans="1:32" s="36" customFormat="1" ht="18.75">
      <c r="A75" s="63" t="s">
        <v>23</v>
      </c>
      <c r="B75" s="31">
        <f>H75+J75+L75+N75+P75+R75+T75+V75+X75+Z75+AB75+AD75</f>
        <v>5239.899999999999</v>
      </c>
      <c r="C75" s="32">
        <f>H75+J75+L75</f>
        <v>1482.8856</v>
      </c>
      <c r="D75" s="32">
        <f>531.24564+538.0707+303.765</f>
        <v>1373.0813399999997</v>
      </c>
      <c r="E75" s="4">
        <f>I75+K75+M75</f>
        <v>1373.0813399999997</v>
      </c>
      <c r="F75" s="35">
        <f>E75/B75*100</f>
        <v>26.204342449283384</v>
      </c>
      <c r="G75" s="28">
        <f>E75/C75*100</f>
        <v>92.59523054239651</v>
      </c>
      <c r="H75" s="31">
        <v>580.5556</v>
      </c>
      <c r="I75" s="31">
        <v>531.24564</v>
      </c>
      <c r="J75" s="31">
        <v>630.17</v>
      </c>
      <c r="K75" s="31">
        <v>538.0707</v>
      </c>
      <c r="L75" s="31">
        <v>272.16</v>
      </c>
      <c r="M75" s="31">
        <v>303.765</v>
      </c>
      <c r="N75" s="31">
        <v>706.6944</v>
      </c>
      <c r="O75" s="31"/>
      <c r="P75" s="31">
        <v>652.17</v>
      </c>
      <c r="Q75" s="31"/>
      <c r="R75" s="31">
        <v>323.49</v>
      </c>
      <c r="S75" s="31"/>
      <c r="T75" s="31">
        <v>690.26</v>
      </c>
      <c r="U75" s="31"/>
      <c r="V75" s="31">
        <v>370.28</v>
      </c>
      <c r="W75" s="31"/>
      <c r="X75" s="31">
        <v>247.83</v>
      </c>
      <c r="Y75" s="31"/>
      <c r="Z75" s="31">
        <v>250.99</v>
      </c>
      <c r="AA75" s="31"/>
      <c r="AB75" s="31">
        <v>249.44</v>
      </c>
      <c r="AC75" s="31"/>
      <c r="AD75" s="31">
        <v>265.86</v>
      </c>
      <c r="AE75" s="31"/>
      <c r="AF75" s="82"/>
    </row>
    <row r="76" spans="1:32" s="36" customFormat="1" ht="18.75">
      <c r="A76" s="63" t="s">
        <v>21</v>
      </c>
      <c r="B76" s="31">
        <f>H76+J76+L76+N76+P76+R76+T76+V76+X76+Z76+AB76+AD76</f>
        <v>1610.5</v>
      </c>
      <c r="C76" s="32">
        <f>H76+J76+L76</f>
        <v>500</v>
      </c>
      <c r="D76" s="32">
        <f>250+0+0</f>
        <v>250</v>
      </c>
      <c r="E76" s="4">
        <f>I76+K76+M76</f>
        <v>0</v>
      </c>
      <c r="F76" s="35">
        <f>E76/B76*100</f>
        <v>0</v>
      </c>
      <c r="G76" s="28">
        <f>E76/C76*100</f>
        <v>0</v>
      </c>
      <c r="H76" s="31">
        <v>250</v>
      </c>
      <c r="I76" s="31">
        <v>0</v>
      </c>
      <c r="J76" s="31">
        <v>150</v>
      </c>
      <c r="K76" s="31">
        <v>0</v>
      </c>
      <c r="L76" s="31">
        <v>100</v>
      </c>
      <c r="M76" s="31">
        <v>0</v>
      </c>
      <c r="N76" s="31">
        <v>200</v>
      </c>
      <c r="O76" s="31"/>
      <c r="P76" s="31">
        <v>100</v>
      </c>
      <c r="Q76" s="31"/>
      <c r="R76" s="31">
        <v>100</v>
      </c>
      <c r="S76" s="31"/>
      <c r="T76" s="31">
        <v>200</v>
      </c>
      <c r="U76" s="31"/>
      <c r="V76" s="31">
        <v>100</v>
      </c>
      <c r="W76" s="31"/>
      <c r="X76" s="31">
        <v>100</v>
      </c>
      <c r="Y76" s="31"/>
      <c r="Z76" s="31">
        <v>200</v>
      </c>
      <c r="AA76" s="31"/>
      <c r="AB76" s="31">
        <v>110.5</v>
      </c>
      <c r="AC76" s="31"/>
      <c r="AD76" s="31">
        <v>0</v>
      </c>
      <c r="AE76" s="31"/>
      <c r="AF76" s="82"/>
    </row>
    <row r="77" spans="1:32" s="36" customFormat="1" ht="18.75">
      <c r="A77" s="63" t="s">
        <v>13</v>
      </c>
      <c r="B77" s="31">
        <f>H77+J77+L77+N77+P77+R77+T77+V77+X77+Z77+AB77+AD77</f>
        <v>0</v>
      </c>
      <c r="C77" s="31">
        <f>H77+J77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/>
      <c r="P77" s="34">
        <v>0</v>
      </c>
      <c r="Q77" s="34"/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82"/>
    </row>
    <row r="78" spans="1:32" s="36" customFormat="1" ht="18.75">
      <c r="A78" s="63" t="s">
        <v>28</v>
      </c>
      <c r="B78" s="31">
        <f>H78+J78+L78+N78+P78+R78+T78+V78+X78+Z78+AB78+AD78</f>
        <v>0</v>
      </c>
      <c r="C78" s="31">
        <f>H78+J78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/>
      <c r="P78" s="31">
        <v>0</v>
      </c>
      <c r="Q78" s="31"/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83"/>
    </row>
    <row r="79" spans="1:32" s="30" customFormat="1" ht="18.75">
      <c r="A79" s="42" t="s">
        <v>18</v>
      </c>
      <c r="B79" s="43">
        <f>B80+B81+B82+B83</f>
        <v>127068.29999999997</v>
      </c>
      <c r="C79" s="43">
        <f>C80+C81+C82+C83</f>
        <v>32679.346879999997</v>
      </c>
      <c r="D79" s="43">
        <f>D80+D81+D82+D83</f>
        <v>25380.62456</v>
      </c>
      <c r="E79" s="43">
        <f>E80+E81+E82+E83</f>
        <v>25130.62456</v>
      </c>
      <c r="F79" s="35">
        <f>E79/B79*100</f>
        <v>19.777257238823534</v>
      </c>
      <c r="G79" s="28">
        <f>E79/C79*100</f>
        <v>76.90063284398174</v>
      </c>
      <c r="H79" s="43">
        <f>H80+H81+H82+H83</f>
        <v>16247.764879999999</v>
      </c>
      <c r="I79" s="43">
        <f aca="true" t="shared" si="29" ref="I79:AD79">I80+I81+I82+I83</f>
        <v>9146.68325</v>
      </c>
      <c r="J79" s="43">
        <f t="shared" si="29"/>
        <v>10271.041000000001</v>
      </c>
      <c r="K79" s="43">
        <f>K80+K81+K82+K83</f>
        <v>10088.65279</v>
      </c>
      <c r="L79" s="43">
        <f t="shared" si="29"/>
        <v>6160.541</v>
      </c>
      <c r="M79" s="43">
        <f>M80+M81+M82+M83</f>
        <v>5895.28852</v>
      </c>
      <c r="N79" s="43">
        <f t="shared" si="29"/>
        <v>18066.297120000003</v>
      </c>
      <c r="O79" s="43"/>
      <c r="P79" s="43">
        <f t="shared" si="29"/>
        <v>9188.051000000001</v>
      </c>
      <c r="Q79" s="43"/>
      <c r="R79" s="43">
        <f t="shared" si="29"/>
        <v>5673.071</v>
      </c>
      <c r="S79" s="43"/>
      <c r="T79" s="43">
        <f t="shared" si="29"/>
        <v>16816.181</v>
      </c>
      <c r="U79" s="43"/>
      <c r="V79" s="43">
        <f t="shared" si="29"/>
        <v>7624.381</v>
      </c>
      <c r="W79" s="43"/>
      <c r="X79" s="43">
        <f t="shared" si="29"/>
        <v>5352.311</v>
      </c>
      <c r="Y79" s="43"/>
      <c r="Z79" s="43">
        <f t="shared" si="29"/>
        <v>11085.971</v>
      </c>
      <c r="AA79" s="43"/>
      <c r="AB79" s="43">
        <f t="shared" si="29"/>
        <v>6674.101</v>
      </c>
      <c r="AC79" s="43"/>
      <c r="AD79" s="43">
        <f t="shared" si="29"/>
        <v>13908.589</v>
      </c>
      <c r="AE79" s="43"/>
      <c r="AF79" s="44"/>
    </row>
    <row r="80" spans="1:32" s="30" customFormat="1" ht="18.75">
      <c r="A80" s="42" t="s">
        <v>23</v>
      </c>
      <c r="B80" s="43">
        <f aca="true" t="shared" si="30" ref="B80:E81">B75</f>
        <v>5239.899999999999</v>
      </c>
      <c r="C80" s="43">
        <f t="shared" si="30"/>
        <v>1482.8856</v>
      </c>
      <c r="D80" s="43">
        <f t="shared" si="30"/>
        <v>1373.0813399999997</v>
      </c>
      <c r="E80" s="43">
        <f t="shared" si="30"/>
        <v>1373.0813399999997</v>
      </c>
      <c r="F80" s="35">
        <f>E80/B80*100</f>
        <v>26.204342449283384</v>
      </c>
      <c r="G80" s="28">
        <f>E80/C80*100</f>
        <v>92.59523054239651</v>
      </c>
      <c r="H80" s="43">
        <f>H75</f>
        <v>580.5556</v>
      </c>
      <c r="I80" s="43">
        <f aca="true" t="shared" si="31" ref="I80:AD81">I75</f>
        <v>531.24564</v>
      </c>
      <c r="J80" s="43">
        <f t="shared" si="31"/>
        <v>630.17</v>
      </c>
      <c r="K80" s="43">
        <f>K75</f>
        <v>538.0707</v>
      </c>
      <c r="L80" s="43">
        <f t="shared" si="31"/>
        <v>272.16</v>
      </c>
      <c r="M80" s="43">
        <f>M75</f>
        <v>303.765</v>
      </c>
      <c r="N80" s="43">
        <f t="shared" si="31"/>
        <v>706.6944</v>
      </c>
      <c r="O80" s="43"/>
      <c r="P80" s="43">
        <f t="shared" si="31"/>
        <v>652.17</v>
      </c>
      <c r="Q80" s="43"/>
      <c r="R80" s="43">
        <f t="shared" si="31"/>
        <v>323.49</v>
      </c>
      <c r="S80" s="43"/>
      <c r="T80" s="43">
        <f t="shared" si="31"/>
        <v>690.26</v>
      </c>
      <c r="U80" s="43"/>
      <c r="V80" s="43">
        <f t="shared" si="31"/>
        <v>370.28</v>
      </c>
      <c r="W80" s="43"/>
      <c r="X80" s="43">
        <f t="shared" si="31"/>
        <v>247.83</v>
      </c>
      <c r="Y80" s="43"/>
      <c r="Z80" s="43">
        <f t="shared" si="31"/>
        <v>250.99</v>
      </c>
      <c r="AA80" s="43"/>
      <c r="AB80" s="43">
        <f t="shared" si="31"/>
        <v>249.44</v>
      </c>
      <c r="AC80" s="43"/>
      <c r="AD80" s="43">
        <f t="shared" si="31"/>
        <v>265.86</v>
      </c>
      <c r="AE80" s="43"/>
      <c r="AF80" s="44"/>
    </row>
    <row r="81" spans="1:32" s="30" customFormat="1" ht="18.75">
      <c r="A81" s="42" t="s">
        <v>21</v>
      </c>
      <c r="B81" s="43">
        <f t="shared" si="30"/>
        <v>1610.5</v>
      </c>
      <c r="C81" s="43">
        <f t="shared" si="30"/>
        <v>500</v>
      </c>
      <c r="D81" s="43">
        <f t="shared" si="30"/>
        <v>250</v>
      </c>
      <c r="E81" s="43">
        <f t="shared" si="30"/>
        <v>0</v>
      </c>
      <c r="F81" s="35">
        <f>E81/B81*100</f>
        <v>0</v>
      </c>
      <c r="G81" s="28">
        <f>E81/C81*100</f>
        <v>0</v>
      </c>
      <c r="H81" s="43">
        <f>H76</f>
        <v>250</v>
      </c>
      <c r="I81" s="43">
        <f t="shared" si="31"/>
        <v>0</v>
      </c>
      <c r="J81" s="43">
        <f t="shared" si="31"/>
        <v>150</v>
      </c>
      <c r="K81" s="43">
        <f>K76</f>
        <v>0</v>
      </c>
      <c r="L81" s="43">
        <f t="shared" si="31"/>
        <v>100</v>
      </c>
      <c r="M81" s="43">
        <f>M76</f>
        <v>0</v>
      </c>
      <c r="N81" s="43">
        <f t="shared" si="31"/>
        <v>200</v>
      </c>
      <c r="O81" s="43"/>
      <c r="P81" s="43">
        <f t="shared" si="31"/>
        <v>100</v>
      </c>
      <c r="Q81" s="43"/>
      <c r="R81" s="43">
        <f t="shared" si="31"/>
        <v>100</v>
      </c>
      <c r="S81" s="43"/>
      <c r="T81" s="43">
        <f t="shared" si="31"/>
        <v>200</v>
      </c>
      <c r="U81" s="43"/>
      <c r="V81" s="43">
        <f t="shared" si="31"/>
        <v>100</v>
      </c>
      <c r="W81" s="43"/>
      <c r="X81" s="43">
        <f t="shared" si="31"/>
        <v>100</v>
      </c>
      <c r="Y81" s="43"/>
      <c r="Z81" s="43">
        <f t="shared" si="31"/>
        <v>200</v>
      </c>
      <c r="AA81" s="43"/>
      <c r="AB81" s="43">
        <f t="shared" si="31"/>
        <v>110.5</v>
      </c>
      <c r="AC81" s="43"/>
      <c r="AD81" s="43">
        <f t="shared" si="31"/>
        <v>0</v>
      </c>
      <c r="AE81" s="43"/>
      <c r="AF81" s="45"/>
    </row>
    <row r="82" spans="1:32" s="30" customFormat="1" ht="18.75">
      <c r="A82" s="42" t="s">
        <v>13</v>
      </c>
      <c r="B82" s="43">
        <f>B71+B65+B35+B29+B23+B16</f>
        <v>120217.89999999998</v>
      </c>
      <c r="C82" s="43">
        <f aca="true" t="shared" si="32" ref="C82:E83">C16+C23+C29+C35+C65+C71+C77</f>
        <v>30696.461279999996</v>
      </c>
      <c r="D82" s="43">
        <f t="shared" si="32"/>
        <v>23757.54322</v>
      </c>
      <c r="E82" s="43">
        <f t="shared" si="32"/>
        <v>23757.54322</v>
      </c>
      <c r="F82" s="35">
        <f>E82/B82*100</f>
        <v>19.76206806141182</v>
      </c>
      <c r="G82" s="28">
        <f>E82/C82*100</f>
        <v>77.39505542118958</v>
      </c>
      <c r="H82" s="43">
        <f>H16+H23+H29+H35+H65+H71+H77</f>
        <v>15417.20928</v>
      </c>
      <c r="I82" s="43">
        <f aca="true" t="shared" si="33" ref="I82:AD83">I16+I23+I29+I35+I65+I71+I77</f>
        <v>8615.43761</v>
      </c>
      <c r="J82" s="43">
        <f t="shared" si="33"/>
        <v>9490.871000000001</v>
      </c>
      <c r="K82" s="43">
        <f>K16+K23+K29+K35+K65+K71+K77</f>
        <v>9550.58209</v>
      </c>
      <c r="L82" s="43">
        <f t="shared" si="33"/>
        <v>5788.381</v>
      </c>
      <c r="M82" s="43">
        <f>M16+M23+M29+M35+M65+M71+M77</f>
        <v>5591.52352</v>
      </c>
      <c r="N82" s="43">
        <f t="shared" si="33"/>
        <v>17159.602720000003</v>
      </c>
      <c r="O82" s="43"/>
      <c r="P82" s="43">
        <f t="shared" si="33"/>
        <v>8435.881000000001</v>
      </c>
      <c r="Q82" s="43"/>
      <c r="R82" s="43">
        <f t="shared" si="33"/>
        <v>5249.581</v>
      </c>
      <c r="S82" s="43"/>
      <c r="T82" s="43">
        <f t="shared" si="33"/>
        <v>15925.921</v>
      </c>
      <c r="U82" s="43"/>
      <c r="V82" s="43">
        <f t="shared" si="33"/>
        <v>7154.101000000001</v>
      </c>
      <c r="W82" s="43"/>
      <c r="X82" s="43">
        <f t="shared" si="33"/>
        <v>5004.481</v>
      </c>
      <c r="Y82" s="43"/>
      <c r="Z82" s="43">
        <f t="shared" si="33"/>
        <v>10634.981</v>
      </c>
      <c r="AA82" s="43"/>
      <c r="AB82" s="43">
        <f t="shared" si="33"/>
        <v>6314.161</v>
      </c>
      <c r="AC82" s="43"/>
      <c r="AD82" s="43">
        <f t="shared" si="33"/>
        <v>13642.729</v>
      </c>
      <c r="AE82" s="43"/>
      <c r="AF82" s="45"/>
    </row>
    <row r="83" spans="1:32" s="30" customFormat="1" ht="18.75" customHeight="1">
      <c r="A83" s="46" t="s">
        <v>28</v>
      </c>
      <c r="B83" s="43">
        <f>B78+B72+B66+B36+B30+B24+B17</f>
        <v>0</v>
      </c>
      <c r="C83" s="43">
        <f t="shared" si="32"/>
        <v>0</v>
      </c>
      <c r="D83" s="43">
        <f t="shared" si="32"/>
        <v>0</v>
      </c>
      <c r="E83" s="43">
        <f t="shared" si="32"/>
        <v>0</v>
      </c>
      <c r="F83" s="35">
        <v>0</v>
      </c>
      <c r="G83" s="28">
        <v>0</v>
      </c>
      <c r="H83" s="43">
        <f>H17+H24+H30+H36+H66+H72+H78</f>
        <v>0</v>
      </c>
      <c r="I83" s="43">
        <f t="shared" si="33"/>
        <v>0</v>
      </c>
      <c r="J83" s="43">
        <f t="shared" si="33"/>
        <v>0</v>
      </c>
      <c r="K83" s="43">
        <f>K17+K24+K30+K36+K66+K72+K78</f>
        <v>0</v>
      </c>
      <c r="L83" s="43">
        <f t="shared" si="33"/>
        <v>0</v>
      </c>
      <c r="M83" s="43">
        <f>M17+M24+M30+M36+M66+M72+M78</f>
        <v>0</v>
      </c>
      <c r="N83" s="43">
        <f t="shared" si="33"/>
        <v>0</v>
      </c>
      <c r="O83" s="43"/>
      <c r="P83" s="43">
        <f t="shared" si="33"/>
        <v>0</v>
      </c>
      <c r="Q83" s="43"/>
      <c r="R83" s="43">
        <f t="shared" si="33"/>
        <v>0</v>
      </c>
      <c r="S83" s="43"/>
      <c r="T83" s="43">
        <f t="shared" si="33"/>
        <v>0</v>
      </c>
      <c r="U83" s="43"/>
      <c r="V83" s="43">
        <f t="shared" si="33"/>
        <v>0</v>
      </c>
      <c r="W83" s="43"/>
      <c r="X83" s="43">
        <f t="shared" si="33"/>
        <v>0</v>
      </c>
      <c r="Y83" s="43"/>
      <c r="Z83" s="43">
        <f t="shared" si="33"/>
        <v>0</v>
      </c>
      <c r="AA83" s="43"/>
      <c r="AB83" s="43">
        <f t="shared" si="33"/>
        <v>0</v>
      </c>
      <c r="AC83" s="43"/>
      <c r="AD83" s="43">
        <f t="shared" si="33"/>
        <v>0</v>
      </c>
      <c r="AE83" s="43"/>
      <c r="AF83" s="45"/>
    </row>
    <row r="84" spans="1:31" s="30" customFormat="1" ht="3" customHeight="1">
      <c r="A84" s="47"/>
      <c r="B84" s="48"/>
      <c r="C84" s="48"/>
      <c r="D84" s="48"/>
      <c r="E84" s="48"/>
      <c r="F84" s="8"/>
      <c r="G84" s="4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8.25" customHeight="1">
      <c r="A85" s="9"/>
      <c r="B85" s="84" t="s">
        <v>44</v>
      </c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51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52"/>
      <c r="V87" s="53"/>
      <c r="W87" s="53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52"/>
      <c r="V88" s="53"/>
      <c r="W88" s="53"/>
      <c r="X88" s="50"/>
      <c r="Y88" s="50"/>
      <c r="Z88" s="50"/>
      <c r="AA88" s="50"/>
      <c r="AB88" s="50"/>
      <c r="AC88" s="50"/>
      <c r="AD88" s="50"/>
      <c r="AE88" s="50"/>
    </row>
    <row r="89" spans="1:31" s="30" customFormat="1" ht="30" customHeight="1">
      <c r="A89" s="9"/>
      <c r="B89" s="54"/>
      <c r="C89" s="54"/>
      <c r="D89" s="54"/>
      <c r="E89" s="54"/>
      <c r="F89" s="7"/>
      <c r="G89" s="68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2:8" ht="35.25" customHeight="1">
      <c r="B90" s="48"/>
      <c r="C90" s="48"/>
      <c r="D90" s="48"/>
      <c r="E90" s="48"/>
      <c r="H90" s="55"/>
    </row>
    <row r="91" spans="32:43" ht="35.25" customHeight="1"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6"/>
    </row>
    <row r="92" spans="32:43" ht="19.5" customHeight="1"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6"/>
    </row>
    <row r="93" spans="32:43" ht="48.75" customHeight="1"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6"/>
    </row>
    <row r="94" ht="19.5" customHeight="1"/>
    <row r="95" ht="48.75" customHeight="1"/>
  </sheetData>
  <sheetProtection/>
  <mergeCells count="36"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F9"/>
    <mergeCell ref="AF12:AF17"/>
    <mergeCell ref="AF19:AF24"/>
    <mergeCell ref="AF25:AF30"/>
    <mergeCell ref="AF37:AF42"/>
    <mergeCell ref="B87:T88"/>
    <mergeCell ref="AF43:AF48"/>
    <mergeCell ref="AF49:AF54"/>
    <mergeCell ref="AF55:AF60"/>
    <mergeCell ref="AF61:AF66"/>
    <mergeCell ref="AF73:AF78"/>
    <mergeCell ref="B85:T86"/>
    <mergeCell ref="AF67:AF72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2022-04-19T10:57:08Z</dcterms:modified>
  <cp:category/>
  <cp:version/>
  <cp:contentType/>
  <cp:contentStatus/>
</cp:coreProperties>
</file>