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1840" windowHeight="9345"/>
  </bookViews>
  <sheets>
    <sheet name="июнь" sheetId="18" r:id="rId1"/>
  </sheets>
  <calcPr calcId="145621"/>
  <fileRecoveryPr repairLoad="1"/>
</workbook>
</file>

<file path=xl/calcChain.xml><?xml version="1.0" encoding="utf-8"?>
<calcChain xmlns="http://schemas.openxmlformats.org/spreadsheetml/2006/main">
  <c r="Y112" i="18" l="1"/>
  <c r="Q112" i="18"/>
  <c r="I112" i="18"/>
  <c r="E106" i="18"/>
  <c r="C106" i="18"/>
  <c r="B106" i="18"/>
  <c r="E105" i="18"/>
  <c r="C105" i="18"/>
  <c r="B105" i="18"/>
  <c r="E104" i="18"/>
  <c r="C104" i="18"/>
  <c r="B104" i="18"/>
  <c r="E103" i="18"/>
  <c r="C103" i="18"/>
  <c r="B103" i="18"/>
  <c r="E102" i="18"/>
  <c r="E101" i="18" s="1"/>
  <c r="C102" i="18"/>
  <c r="B102" i="18"/>
  <c r="AE101" i="18"/>
  <c r="AD101" i="18"/>
  <c r="AC101" i="18"/>
  <c r="AB101" i="18"/>
  <c r="AA101" i="18"/>
  <c r="Z101" i="18"/>
  <c r="Y101" i="18"/>
  <c r="X101" i="18"/>
  <c r="W101" i="18"/>
  <c r="V101" i="18"/>
  <c r="U101" i="18"/>
  <c r="T101" i="18"/>
  <c r="S101" i="18"/>
  <c r="R101" i="18"/>
  <c r="Q101" i="18"/>
  <c r="P101" i="18"/>
  <c r="O101" i="18"/>
  <c r="N101" i="18"/>
  <c r="M101" i="18"/>
  <c r="L101" i="18"/>
  <c r="K101" i="18"/>
  <c r="J101" i="18"/>
  <c r="I101" i="18"/>
  <c r="H101" i="18"/>
  <c r="B101" i="18"/>
  <c r="E99" i="18"/>
  <c r="D99" i="18" s="1"/>
  <c r="C99" i="18"/>
  <c r="B99" i="18"/>
  <c r="E98" i="18"/>
  <c r="D98" i="18" s="1"/>
  <c r="C98" i="18"/>
  <c r="B98" i="18"/>
  <c r="E97" i="18"/>
  <c r="D97" i="18" s="1"/>
  <c r="C97" i="18"/>
  <c r="B97" i="18"/>
  <c r="E96" i="18"/>
  <c r="D96" i="18" s="1"/>
  <c r="C96" i="18"/>
  <c r="B96" i="18"/>
  <c r="E95" i="18"/>
  <c r="D95" i="18" s="1"/>
  <c r="C95" i="18"/>
  <c r="B95" i="18"/>
  <c r="AE94" i="18"/>
  <c r="AD94" i="18"/>
  <c r="AC94" i="18"/>
  <c r="AB94" i="18"/>
  <c r="AA94" i="18"/>
  <c r="Z94" i="18"/>
  <c r="Y94" i="18"/>
  <c r="X94" i="18"/>
  <c r="W94" i="18"/>
  <c r="V94" i="18"/>
  <c r="U94" i="18"/>
  <c r="T94" i="18"/>
  <c r="S94" i="18"/>
  <c r="R94" i="18"/>
  <c r="Q94" i="18"/>
  <c r="P94" i="18"/>
  <c r="O94" i="18"/>
  <c r="N94" i="18"/>
  <c r="M94" i="18"/>
  <c r="L94" i="18"/>
  <c r="K94" i="18"/>
  <c r="J94" i="18"/>
  <c r="I94" i="18"/>
  <c r="H94" i="18"/>
  <c r="E94" i="18"/>
  <c r="B94" i="18"/>
  <c r="E92" i="18"/>
  <c r="D92" i="18" s="1"/>
  <c r="D85" i="18" s="1"/>
  <c r="C92" i="18"/>
  <c r="B92" i="18"/>
  <c r="E91" i="18"/>
  <c r="D91" i="18" s="1"/>
  <c r="C91" i="18"/>
  <c r="B91" i="18"/>
  <c r="E90" i="18"/>
  <c r="E87" i="18" s="1"/>
  <c r="C90" i="18"/>
  <c r="B90" i="18"/>
  <c r="E89" i="18"/>
  <c r="D89" i="18" s="1"/>
  <c r="C89" i="18"/>
  <c r="C87" i="18" s="1"/>
  <c r="B89" i="18"/>
  <c r="E88" i="18"/>
  <c r="D88" i="18" s="1"/>
  <c r="D81" i="18" s="1"/>
  <c r="C88" i="18"/>
  <c r="B88" i="18"/>
  <c r="AE87" i="18"/>
  <c r="AD87" i="18"/>
  <c r="AC87" i="18"/>
  <c r="AB87" i="18"/>
  <c r="AA87" i="18"/>
  <c r="Z87" i="18"/>
  <c r="Y87" i="18"/>
  <c r="X87" i="18"/>
  <c r="W87" i="18"/>
  <c r="V87" i="18"/>
  <c r="U87" i="18"/>
  <c r="T87" i="18"/>
  <c r="S87" i="18"/>
  <c r="R87" i="18"/>
  <c r="Q87" i="18"/>
  <c r="P87" i="18"/>
  <c r="O87" i="18"/>
  <c r="N87" i="18"/>
  <c r="M87" i="18"/>
  <c r="L87" i="18"/>
  <c r="K87" i="18"/>
  <c r="J87" i="18"/>
  <c r="I87" i="18"/>
  <c r="H87" i="18"/>
  <c r="B87" i="18"/>
  <c r="AE85" i="18"/>
  <c r="AD85" i="18"/>
  <c r="AC85" i="18"/>
  <c r="AC112" i="18" s="1"/>
  <c r="AB85" i="18"/>
  <c r="AA85" i="18"/>
  <c r="Z85" i="18"/>
  <c r="Y85" i="18"/>
  <c r="X85" i="18"/>
  <c r="W85" i="18"/>
  <c r="V85" i="18"/>
  <c r="U85" i="18"/>
  <c r="U112" i="18" s="1"/>
  <c r="T85" i="18"/>
  <c r="S85" i="18"/>
  <c r="R85" i="18"/>
  <c r="Q85" i="18"/>
  <c r="P85" i="18"/>
  <c r="O85" i="18"/>
  <c r="N85" i="18"/>
  <c r="M85" i="18"/>
  <c r="M112" i="18" s="1"/>
  <c r="L85" i="18"/>
  <c r="K85" i="18"/>
  <c r="J85" i="18"/>
  <c r="I85" i="18"/>
  <c r="H85" i="18"/>
  <c r="E85" i="18"/>
  <c r="C85" i="18"/>
  <c r="B85" i="18"/>
  <c r="AE84" i="18"/>
  <c r="AE111" i="18" s="1"/>
  <c r="AD84" i="18"/>
  <c r="AC84" i="18"/>
  <c r="AC111" i="18" s="1"/>
  <c r="AB84" i="18"/>
  <c r="AA84" i="18"/>
  <c r="AA111" i="18" s="1"/>
  <c r="Z84" i="18"/>
  <c r="Y84" i="18"/>
  <c r="Y111" i="18" s="1"/>
  <c r="X84" i="18"/>
  <c r="W84" i="18"/>
  <c r="W111" i="18" s="1"/>
  <c r="V84" i="18"/>
  <c r="U84" i="18"/>
  <c r="U111" i="18" s="1"/>
  <c r="T84" i="18"/>
  <c r="S84" i="18"/>
  <c r="S111" i="18" s="1"/>
  <c r="R84" i="18"/>
  <c r="Q84" i="18"/>
  <c r="Q111" i="18" s="1"/>
  <c r="P84" i="18"/>
  <c r="O84" i="18"/>
  <c r="O111" i="18" s="1"/>
  <c r="N84" i="18"/>
  <c r="M84" i="18"/>
  <c r="M111" i="18" s="1"/>
  <c r="L84" i="18"/>
  <c r="K84" i="18"/>
  <c r="K111" i="18" s="1"/>
  <c r="J84" i="18"/>
  <c r="I84" i="18"/>
  <c r="I111" i="18" s="1"/>
  <c r="H84" i="18"/>
  <c r="E84" i="18"/>
  <c r="C84" i="18"/>
  <c r="C111" i="18" s="1"/>
  <c r="B84" i="18"/>
  <c r="AE83" i="18"/>
  <c r="AE110" i="18" s="1"/>
  <c r="AD83" i="18"/>
  <c r="AC83" i="18"/>
  <c r="AC110" i="18" s="1"/>
  <c r="AB83" i="18"/>
  <c r="AA83" i="18"/>
  <c r="AA110" i="18" s="1"/>
  <c r="Z83" i="18"/>
  <c r="Y83" i="18"/>
  <c r="Y110" i="18" s="1"/>
  <c r="X83" i="18"/>
  <c r="W83" i="18"/>
  <c r="W110" i="18" s="1"/>
  <c r="V83" i="18"/>
  <c r="U83" i="18"/>
  <c r="U110" i="18" s="1"/>
  <c r="T83" i="18"/>
  <c r="S83" i="18"/>
  <c r="S110" i="18" s="1"/>
  <c r="R83" i="18"/>
  <c r="Q83" i="18"/>
  <c r="Q110" i="18" s="1"/>
  <c r="P83" i="18"/>
  <c r="O83" i="18"/>
  <c r="N83" i="18"/>
  <c r="M83" i="18"/>
  <c r="M110" i="18" s="1"/>
  <c r="L83" i="18"/>
  <c r="K83" i="18"/>
  <c r="K110" i="18" s="1"/>
  <c r="J83" i="18"/>
  <c r="I83" i="18"/>
  <c r="I110" i="18" s="1"/>
  <c r="H83" i="18"/>
  <c r="E83" i="18"/>
  <c r="F83" i="18" s="1"/>
  <c r="C83" i="18"/>
  <c r="B83" i="18"/>
  <c r="AE82" i="18"/>
  <c r="AE109" i="18" s="1"/>
  <c r="AE107" i="18" s="1"/>
  <c r="AD82" i="18"/>
  <c r="AC82" i="18"/>
  <c r="AC109" i="18" s="1"/>
  <c r="AC107" i="18" s="1"/>
  <c r="AB82" i="18"/>
  <c r="AA82" i="18"/>
  <c r="AA109" i="18" s="1"/>
  <c r="AA107" i="18" s="1"/>
  <c r="Z82" i="18"/>
  <c r="Y82" i="18"/>
  <c r="Y109" i="18" s="1"/>
  <c r="X82" i="18"/>
  <c r="W82" i="18"/>
  <c r="W109" i="18" s="1"/>
  <c r="W107" i="18" s="1"/>
  <c r="V82" i="18"/>
  <c r="U82" i="18"/>
  <c r="U109" i="18" s="1"/>
  <c r="U107" i="18" s="1"/>
  <c r="T82" i="18"/>
  <c r="S82" i="18"/>
  <c r="S109" i="18" s="1"/>
  <c r="S107" i="18" s="1"/>
  <c r="R82" i="18"/>
  <c r="Q82" i="18"/>
  <c r="Q109" i="18" s="1"/>
  <c r="P82" i="18"/>
  <c r="O82" i="18"/>
  <c r="O109" i="18" s="1"/>
  <c r="N82" i="18"/>
  <c r="M82" i="18"/>
  <c r="M109" i="18" s="1"/>
  <c r="M107" i="18" s="1"/>
  <c r="L82" i="18"/>
  <c r="K82" i="18"/>
  <c r="K109" i="18" s="1"/>
  <c r="K107" i="18" s="1"/>
  <c r="J82" i="18"/>
  <c r="I82" i="18"/>
  <c r="I109" i="18" s="1"/>
  <c r="H82" i="18"/>
  <c r="E82" i="18"/>
  <c r="C82" i="18"/>
  <c r="C80" i="18" s="1"/>
  <c r="B82" i="18"/>
  <c r="AE81" i="18"/>
  <c r="AE108" i="18" s="1"/>
  <c r="AD81" i="18"/>
  <c r="AC81" i="18"/>
  <c r="AC108" i="18" s="1"/>
  <c r="AB81" i="18"/>
  <c r="AA81" i="18"/>
  <c r="AA108" i="18" s="1"/>
  <c r="Z81" i="18"/>
  <c r="Y81" i="18"/>
  <c r="Y108" i="18" s="1"/>
  <c r="X81" i="18"/>
  <c r="W81" i="18"/>
  <c r="W108" i="18" s="1"/>
  <c r="V81" i="18"/>
  <c r="U81" i="18"/>
  <c r="U108" i="18" s="1"/>
  <c r="T81" i="18"/>
  <c r="S81" i="18"/>
  <c r="S108" i="18" s="1"/>
  <c r="R81" i="18"/>
  <c r="Q81" i="18"/>
  <c r="Q108" i="18" s="1"/>
  <c r="P81" i="18"/>
  <c r="O81" i="18"/>
  <c r="O108" i="18" s="1"/>
  <c r="N81" i="18"/>
  <c r="M81" i="18"/>
  <c r="M108" i="18" s="1"/>
  <c r="L81" i="18"/>
  <c r="K81" i="18"/>
  <c r="K108" i="18" s="1"/>
  <c r="J81" i="18"/>
  <c r="I81" i="18"/>
  <c r="I108" i="18" s="1"/>
  <c r="H81" i="18"/>
  <c r="E81" i="18"/>
  <c r="C81" i="18"/>
  <c r="C108" i="18" s="1"/>
  <c r="B81" i="18"/>
  <c r="AD80" i="18"/>
  <c r="AB80" i="18"/>
  <c r="Z80" i="18"/>
  <c r="X80" i="18"/>
  <c r="V80" i="18"/>
  <c r="T80" i="18"/>
  <c r="R80" i="18"/>
  <c r="P80" i="18"/>
  <c r="N80" i="18"/>
  <c r="L80" i="18"/>
  <c r="J80" i="18"/>
  <c r="H80" i="18"/>
  <c r="E80" i="18"/>
  <c r="F80" i="18" s="1"/>
  <c r="B80" i="18"/>
  <c r="E78" i="18"/>
  <c r="G78" i="18" s="1"/>
  <c r="C78" i="18"/>
  <c r="B78" i="18"/>
  <c r="B109" i="18" s="1"/>
  <c r="AE77" i="18"/>
  <c r="AD77" i="18"/>
  <c r="AC77" i="18"/>
  <c r="AB77" i="18"/>
  <c r="AA77" i="18"/>
  <c r="Z77" i="18"/>
  <c r="Y77" i="18"/>
  <c r="X77" i="18"/>
  <c r="W77" i="18"/>
  <c r="V77" i="18"/>
  <c r="U77" i="18"/>
  <c r="T77" i="18"/>
  <c r="S77" i="18"/>
  <c r="R77" i="18"/>
  <c r="Q77" i="18"/>
  <c r="P77" i="18"/>
  <c r="O77" i="18"/>
  <c r="N77" i="18"/>
  <c r="M77" i="18"/>
  <c r="L77" i="18"/>
  <c r="K77" i="18"/>
  <c r="J77" i="18"/>
  <c r="I77" i="18"/>
  <c r="H77" i="18"/>
  <c r="E77" i="18"/>
  <c r="F77" i="18" s="1"/>
  <c r="C77" i="18"/>
  <c r="B77" i="18"/>
  <c r="E75" i="18"/>
  <c r="D75" i="18" s="1"/>
  <c r="C75" i="18"/>
  <c r="B75" i="18"/>
  <c r="E74" i="18"/>
  <c r="D74" i="18" s="1"/>
  <c r="C74" i="18"/>
  <c r="B74" i="18"/>
  <c r="Q73" i="18"/>
  <c r="P73" i="18"/>
  <c r="E73" i="18"/>
  <c r="G73" i="18" s="1"/>
  <c r="C73" i="18"/>
  <c r="B73" i="18"/>
  <c r="E72" i="18"/>
  <c r="G72" i="18" s="1"/>
  <c r="C72" i="18"/>
  <c r="B72" i="18"/>
  <c r="E71" i="18"/>
  <c r="D71" i="18" s="1"/>
  <c r="C71" i="18"/>
  <c r="B71" i="18"/>
  <c r="AE70" i="18"/>
  <c r="AD70" i="18"/>
  <c r="AC70" i="18"/>
  <c r="AB70" i="18"/>
  <c r="AA70" i="18"/>
  <c r="Z70" i="18"/>
  <c r="Y70" i="18"/>
  <c r="X70" i="18"/>
  <c r="W70" i="18"/>
  <c r="V70" i="18"/>
  <c r="U70" i="18"/>
  <c r="T70" i="18"/>
  <c r="S70" i="18"/>
  <c r="R70" i="18"/>
  <c r="Q70" i="18"/>
  <c r="P70" i="18"/>
  <c r="O70" i="18"/>
  <c r="N70" i="18"/>
  <c r="M70" i="18"/>
  <c r="L70" i="18"/>
  <c r="K70" i="18"/>
  <c r="J70" i="18"/>
  <c r="I70" i="18"/>
  <c r="H70" i="18"/>
  <c r="C70" i="18"/>
  <c r="B70" i="18"/>
  <c r="E68" i="18"/>
  <c r="D68" i="18" s="1"/>
  <c r="C68" i="18"/>
  <c r="B68" i="18"/>
  <c r="E67" i="18"/>
  <c r="D67" i="18" s="1"/>
  <c r="C67" i="18"/>
  <c r="B67" i="18"/>
  <c r="E66" i="18"/>
  <c r="C66" i="18"/>
  <c r="G66" i="18" s="1"/>
  <c r="B66" i="18"/>
  <c r="E65" i="18"/>
  <c r="D65" i="18" s="1"/>
  <c r="C65" i="18"/>
  <c r="B65" i="18"/>
  <c r="E64" i="18"/>
  <c r="D64" i="18" s="1"/>
  <c r="C64" i="18"/>
  <c r="B64" i="18"/>
  <c r="AE63" i="18"/>
  <c r="AD63" i="18"/>
  <c r="AC63" i="18"/>
  <c r="AB63" i="18"/>
  <c r="AA63" i="18"/>
  <c r="Z63" i="18"/>
  <c r="Y63" i="18"/>
  <c r="X63" i="18"/>
  <c r="W63" i="18"/>
  <c r="V63" i="18"/>
  <c r="U63" i="18"/>
  <c r="T63" i="18"/>
  <c r="S63" i="18"/>
  <c r="R63" i="18"/>
  <c r="Q63" i="18"/>
  <c r="P63" i="18"/>
  <c r="O63" i="18"/>
  <c r="N63" i="18"/>
  <c r="M63" i="18"/>
  <c r="L63" i="18"/>
  <c r="K63" i="18"/>
  <c r="J63" i="18"/>
  <c r="I63" i="18"/>
  <c r="H63" i="18"/>
  <c r="C63" i="18"/>
  <c r="B63" i="18"/>
  <c r="E61" i="18"/>
  <c r="D61" i="18" s="1"/>
  <c r="C61" i="18"/>
  <c r="B61" i="18"/>
  <c r="E60" i="18"/>
  <c r="D60" i="18" s="1"/>
  <c r="C60" i="18"/>
  <c r="B60" i="18"/>
  <c r="E59" i="18"/>
  <c r="C59" i="18"/>
  <c r="G59" i="18" s="1"/>
  <c r="B59" i="18"/>
  <c r="E58" i="18"/>
  <c r="D58" i="18" s="1"/>
  <c r="C58" i="18"/>
  <c r="B58" i="18"/>
  <c r="E57" i="18"/>
  <c r="D57" i="18" s="1"/>
  <c r="C57" i="18"/>
  <c r="B57" i="18"/>
  <c r="AE56" i="18"/>
  <c r="AD56" i="18"/>
  <c r="AC56" i="18"/>
  <c r="AB56" i="18"/>
  <c r="AA56" i="18"/>
  <c r="Z56" i="18"/>
  <c r="Y56" i="18"/>
  <c r="X56" i="18"/>
  <c r="W56" i="18"/>
  <c r="V56" i="18"/>
  <c r="U56" i="18"/>
  <c r="T56" i="18"/>
  <c r="S56" i="18"/>
  <c r="R56" i="18"/>
  <c r="Q56" i="18"/>
  <c r="P56" i="18"/>
  <c r="O56" i="18"/>
  <c r="N56" i="18"/>
  <c r="M56" i="18"/>
  <c r="L56" i="18"/>
  <c r="K56" i="18"/>
  <c r="J56" i="18"/>
  <c r="I56" i="18"/>
  <c r="H56" i="18"/>
  <c r="C56" i="18"/>
  <c r="B56" i="18"/>
  <c r="E54" i="18"/>
  <c r="D54" i="18" s="1"/>
  <c r="C54" i="18"/>
  <c r="B54" i="18"/>
  <c r="E53" i="18"/>
  <c r="D53" i="18" s="1"/>
  <c r="C53" i="18"/>
  <c r="B53" i="18"/>
  <c r="E52" i="18"/>
  <c r="C52" i="18"/>
  <c r="G52" i="18" s="1"/>
  <c r="B52" i="18"/>
  <c r="E51" i="18"/>
  <c r="D51" i="18" s="1"/>
  <c r="C51" i="18"/>
  <c r="B51" i="18"/>
  <c r="E50" i="18"/>
  <c r="D50" i="18" s="1"/>
  <c r="C50" i="18"/>
  <c r="B50" i="18"/>
  <c r="AE49" i="18"/>
  <c r="AD49" i="18"/>
  <c r="AC49" i="18"/>
  <c r="AB49" i="18"/>
  <c r="AA49" i="18"/>
  <c r="Z49" i="18"/>
  <c r="Y49" i="18"/>
  <c r="X49" i="18"/>
  <c r="W49" i="18"/>
  <c r="V49" i="18"/>
  <c r="U49" i="18"/>
  <c r="T49" i="18"/>
  <c r="S49" i="18"/>
  <c r="R49" i="18"/>
  <c r="Q49" i="18"/>
  <c r="P49" i="18"/>
  <c r="O49" i="18"/>
  <c r="N49" i="18"/>
  <c r="M49" i="18"/>
  <c r="L49" i="18"/>
  <c r="K49" i="18"/>
  <c r="J49" i="18"/>
  <c r="I49" i="18"/>
  <c r="H49" i="18"/>
  <c r="C49" i="18"/>
  <c r="B49" i="18"/>
  <c r="E47" i="18"/>
  <c r="D47" i="18" s="1"/>
  <c r="C47" i="18"/>
  <c r="B47" i="18"/>
  <c r="E46" i="18"/>
  <c r="D46" i="18" s="1"/>
  <c r="C46" i="18"/>
  <c r="B46" i="18"/>
  <c r="E45" i="18"/>
  <c r="C45" i="18"/>
  <c r="G45" i="18" s="1"/>
  <c r="B45" i="18"/>
  <c r="E44" i="18"/>
  <c r="D44" i="18" s="1"/>
  <c r="C44" i="18"/>
  <c r="B44" i="18"/>
  <c r="E43" i="18"/>
  <c r="D43" i="18" s="1"/>
  <c r="C43" i="18"/>
  <c r="B43" i="18"/>
  <c r="AE42" i="18"/>
  <c r="AD42" i="18"/>
  <c r="AC42" i="18"/>
  <c r="AB42" i="18"/>
  <c r="AA42" i="18"/>
  <c r="Z42" i="18"/>
  <c r="Y42" i="18"/>
  <c r="X42" i="18"/>
  <c r="W42" i="18"/>
  <c r="V42" i="18"/>
  <c r="U42" i="18"/>
  <c r="T42" i="18"/>
  <c r="S42" i="18"/>
  <c r="R42" i="18"/>
  <c r="Q42" i="18"/>
  <c r="P42" i="18"/>
  <c r="O42" i="18"/>
  <c r="N42" i="18"/>
  <c r="M42" i="18"/>
  <c r="L42" i="18"/>
  <c r="K42" i="18"/>
  <c r="J42" i="18"/>
  <c r="I42" i="18"/>
  <c r="H42" i="18"/>
  <c r="C42" i="18"/>
  <c r="B42" i="18"/>
  <c r="E40" i="18"/>
  <c r="D40" i="18" s="1"/>
  <c r="C40" i="18"/>
  <c r="B40" i="18"/>
  <c r="E39" i="18"/>
  <c r="D39" i="18" s="1"/>
  <c r="C39" i="18"/>
  <c r="B39" i="18"/>
  <c r="E38" i="18"/>
  <c r="C38" i="18"/>
  <c r="G38" i="18" s="1"/>
  <c r="B38" i="18"/>
  <c r="E37" i="18"/>
  <c r="D37" i="18" s="1"/>
  <c r="C37" i="18"/>
  <c r="B37" i="18"/>
  <c r="E36" i="18"/>
  <c r="D36" i="18" s="1"/>
  <c r="C36" i="18"/>
  <c r="B36" i="18"/>
  <c r="AE35" i="18"/>
  <c r="AD35" i="18"/>
  <c r="AC35" i="18"/>
  <c r="AB35" i="18"/>
  <c r="AA35" i="18"/>
  <c r="Z35" i="18"/>
  <c r="Y35" i="18"/>
  <c r="X35" i="18"/>
  <c r="W35" i="18"/>
  <c r="V35" i="18"/>
  <c r="U35" i="18"/>
  <c r="T35" i="18"/>
  <c r="S35" i="18"/>
  <c r="R35" i="18"/>
  <c r="Q35" i="18"/>
  <c r="P35" i="18"/>
  <c r="O35" i="18"/>
  <c r="N35" i="18"/>
  <c r="M35" i="18"/>
  <c r="L35" i="18"/>
  <c r="K35" i="18"/>
  <c r="J35" i="18"/>
  <c r="I35" i="18"/>
  <c r="H35" i="18"/>
  <c r="C35" i="18"/>
  <c r="B35" i="18"/>
  <c r="E33" i="18"/>
  <c r="C33" i="18"/>
  <c r="B33" i="18"/>
  <c r="E32" i="18"/>
  <c r="C32" i="18"/>
  <c r="C11" i="18" s="1"/>
  <c r="B32" i="18"/>
  <c r="O31" i="18"/>
  <c r="N31" i="18"/>
  <c r="L31" i="18"/>
  <c r="C31" i="18" s="1"/>
  <c r="C10" i="18" s="1"/>
  <c r="E30" i="18"/>
  <c r="D30" i="18"/>
  <c r="C30" i="18"/>
  <c r="B30" i="18"/>
  <c r="E29" i="18"/>
  <c r="D29" i="18"/>
  <c r="C29" i="18"/>
  <c r="B29" i="18"/>
  <c r="AE28" i="18"/>
  <c r="AD28" i="18"/>
  <c r="AC28" i="18"/>
  <c r="AB28" i="18"/>
  <c r="AA28" i="18"/>
  <c r="Z28" i="18"/>
  <c r="Y28" i="18"/>
  <c r="X28" i="18"/>
  <c r="W28" i="18"/>
  <c r="V28" i="18"/>
  <c r="U28" i="18"/>
  <c r="T28" i="18"/>
  <c r="S28" i="18"/>
  <c r="R28" i="18"/>
  <c r="Q28" i="18"/>
  <c r="P28" i="18"/>
  <c r="N28" i="18"/>
  <c r="M28" i="18"/>
  <c r="L28" i="18"/>
  <c r="K28" i="18"/>
  <c r="J28" i="18"/>
  <c r="I28" i="18"/>
  <c r="H28" i="18"/>
  <c r="E26" i="18"/>
  <c r="D26" i="18"/>
  <c r="C26" i="18"/>
  <c r="B26" i="18"/>
  <c r="E25" i="18"/>
  <c r="D25" i="18"/>
  <c r="C25" i="18"/>
  <c r="B25" i="18"/>
  <c r="E24" i="18"/>
  <c r="G24" i="18" s="1"/>
  <c r="D24" i="18"/>
  <c r="D21" i="18" s="1"/>
  <c r="C24" i="18"/>
  <c r="B24" i="18"/>
  <c r="B21" i="18" s="1"/>
  <c r="F21" i="18" s="1"/>
  <c r="E23" i="18"/>
  <c r="D23" i="18"/>
  <c r="C23" i="18"/>
  <c r="B23" i="18"/>
  <c r="E22" i="18"/>
  <c r="D22" i="18"/>
  <c r="C22" i="18"/>
  <c r="B22" i="18"/>
  <c r="AE21" i="18"/>
  <c r="AD21" i="18"/>
  <c r="AC21" i="18"/>
  <c r="AB21" i="18"/>
  <c r="AA21" i="18"/>
  <c r="Z21" i="18"/>
  <c r="Y21" i="18"/>
  <c r="X21" i="18"/>
  <c r="W21" i="18"/>
  <c r="V21" i="18"/>
  <c r="U21" i="18"/>
  <c r="T21" i="18"/>
  <c r="S21" i="18"/>
  <c r="R21" i="18"/>
  <c r="Q21" i="18"/>
  <c r="P21" i="18"/>
  <c r="O21" i="18"/>
  <c r="N21" i="18"/>
  <c r="M21" i="18"/>
  <c r="L21" i="18"/>
  <c r="K21" i="18"/>
  <c r="J21" i="18"/>
  <c r="I21" i="18"/>
  <c r="H21" i="18"/>
  <c r="E21" i="18"/>
  <c r="G21" i="18" s="1"/>
  <c r="C21" i="18"/>
  <c r="E19" i="18"/>
  <c r="D19" i="18"/>
  <c r="C19" i="18"/>
  <c r="B19" i="18"/>
  <c r="E18" i="18"/>
  <c r="D18" i="18"/>
  <c r="C18" i="18"/>
  <c r="B18" i="18"/>
  <c r="E17" i="18"/>
  <c r="G17" i="18" s="1"/>
  <c r="D17" i="18"/>
  <c r="C17" i="18"/>
  <c r="B17" i="18"/>
  <c r="F17" i="18" s="1"/>
  <c r="E16" i="18"/>
  <c r="D16" i="18"/>
  <c r="D9" i="18" s="1"/>
  <c r="C16" i="18"/>
  <c r="B16" i="18"/>
  <c r="E15" i="18"/>
  <c r="D15" i="18"/>
  <c r="D14" i="18" s="1"/>
  <c r="C15" i="18"/>
  <c r="B15" i="18"/>
  <c r="B14" i="18" s="1"/>
  <c r="F14" i="18" s="1"/>
  <c r="AE14" i="18"/>
  <c r="AD14" i="18"/>
  <c r="AC14" i="18"/>
  <c r="AB14" i="18"/>
  <c r="AA14" i="18"/>
  <c r="Z14" i="18"/>
  <c r="Y14" i="18"/>
  <c r="X14" i="18"/>
  <c r="W14" i="18"/>
  <c r="V14" i="18"/>
  <c r="U14" i="18"/>
  <c r="T14" i="18"/>
  <c r="S14" i="18"/>
  <c r="R14" i="18"/>
  <c r="Q14" i="18"/>
  <c r="P14" i="18"/>
  <c r="O14" i="18"/>
  <c r="N14" i="18"/>
  <c r="M14" i="18"/>
  <c r="L14" i="18"/>
  <c r="K14" i="18"/>
  <c r="J14" i="18"/>
  <c r="I14" i="18"/>
  <c r="H14" i="18"/>
  <c r="E14" i="18"/>
  <c r="G14" i="18" s="1"/>
  <c r="C14" i="18"/>
  <c r="AE12" i="18"/>
  <c r="AD12" i="18"/>
  <c r="AC12" i="18"/>
  <c r="AB12" i="18"/>
  <c r="AA12" i="18"/>
  <c r="Z12" i="18"/>
  <c r="Y12" i="18"/>
  <c r="X12" i="18"/>
  <c r="W12" i="18"/>
  <c r="V12" i="18"/>
  <c r="U12" i="18"/>
  <c r="T12" i="18"/>
  <c r="S12" i="18"/>
  <c r="R12" i="18"/>
  <c r="Q12" i="18"/>
  <c r="P12" i="18"/>
  <c r="O12" i="18"/>
  <c r="N12" i="18"/>
  <c r="M12" i="18"/>
  <c r="L12" i="18"/>
  <c r="K12" i="18"/>
  <c r="J12" i="18"/>
  <c r="I12" i="18"/>
  <c r="H12" i="18"/>
  <c r="B12" i="18"/>
  <c r="AE11" i="18"/>
  <c r="AD11" i="18"/>
  <c r="AC11" i="18"/>
  <c r="AB11" i="18"/>
  <c r="AA11" i="18"/>
  <c r="Z11" i="18"/>
  <c r="Y11" i="18"/>
  <c r="X11" i="18"/>
  <c r="W11" i="18"/>
  <c r="V11" i="18"/>
  <c r="U11" i="18"/>
  <c r="T11" i="18"/>
  <c r="S11" i="18"/>
  <c r="R11" i="18"/>
  <c r="Q11" i="18"/>
  <c r="P11" i="18"/>
  <c r="O11" i="18"/>
  <c r="N11" i="18"/>
  <c r="M11" i="18"/>
  <c r="L11" i="18"/>
  <c r="K11" i="18"/>
  <c r="J11" i="18"/>
  <c r="I11" i="18"/>
  <c r="H11" i="18"/>
  <c r="B11" i="18"/>
  <c r="AE10" i="18"/>
  <c r="AD10" i="18"/>
  <c r="AC10" i="18"/>
  <c r="AB10" i="18"/>
  <c r="AA10" i="18"/>
  <c r="Z10" i="18"/>
  <c r="Y10" i="18"/>
  <c r="X10" i="18"/>
  <c r="W10" i="18"/>
  <c r="V10" i="18"/>
  <c r="U10" i="18"/>
  <c r="T10" i="18"/>
  <c r="S10" i="18"/>
  <c r="R10" i="18"/>
  <c r="Q10" i="18"/>
  <c r="P10" i="18"/>
  <c r="N10" i="18"/>
  <c r="M10" i="18"/>
  <c r="L10" i="18"/>
  <c r="K10" i="18"/>
  <c r="J10" i="18"/>
  <c r="I10" i="18"/>
  <c r="H10" i="18"/>
  <c r="B10" i="18" s="1"/>
  <c r="B7" i="18" s="1"/>
  <c r="AE9" i="18"/>
  <c r="AD9" i="18"/>
  <c r="AC9" i="18"/>
  <c r="AB9" i="18"/>
  <c r="AA9" i="18"/>
  <c r="Z9" i="18"/>
  <c r="Y9" i="18"/>
  <c r="X9" i="18"/>
  <c r="W9" i="18"/>
  <c r="V9" i="18"/>
  <c r="U9" i="18"/>
  <c r="T9" i="18"/>
  <c r="S9" i="18"/>
  <c r="R9" i="18"/>
  <c r="Q9" i="18"/>
  <c r="P9" i="18"/>
  <c r="O9" i="18"/>
  <c r="N9" i="18"/>
  <c r="M9" i="18"/>
  <c r="L9" i="18"/>
  <c r="K9" i="18"/>
  <c r="J9" i="18"/>
  <c r="I9" i="18"/>
  <c r="H9" i="18"/>
  <c r="E9" i="18"/>
  <c r="C9" i="18"/>
  <c r="B9" i="18"/>
  <c r="AE8" i="18"/>
  <c r="AD8" i="18"/>
  <c r="AC8" i="18"/>
  <c r="AB8" i="18"/>
  <c r="AA8" i="18"/>
  <c r="Z8" i="18"/>
  <c r="Y8" i="18"/>
  <c r="X8" i="18"/>
  <c r="W8" i="18"/>
  <c r="V8" i="18"/>
  <c r="U8" i="18"/>
  <c r="T8" i="18"/>
  <c r="S8" i="18"/>
  <c r="R8" i="18"/>
  <c r="Q8" i="18"/>
  <c r="P8" i="18"/>
  <c r="O8" i="18"/>
  <c r="N8" i="18"/>
  <c r="M8" i="18"/>
  <c r="L8" i="18"/>
  <c r="K8" i="18"/>
  <c r="J8" i="18"/>
  <c r="I8" i="18"/>
  <c r="H8" i="18"/>
  <c r="E8" i="18"/>
  <c r="C8" i="18"/>
  <c r="B8" i="18"/>
  <c r="AE7" i="18"/>
  <c r="AD7" i="18"/>
  <c r="AC7" i="18"/>
  <c r="AB7" i="18"/>
  <c r="AA7" i="18"/>
  <c r="Z7" i="18"/>
  <c r="Y7" i="18"/>
  <c r="X7" i="18"/>
  <c r="W7" i="18"/>
  <c r="V7" i="18"/>
  <c r="U7" i="18"/>
  <c r="T7" i="18"/>
  <c r="S7" i="18"/>
  <c r="R7" i="18"/>
  <c r="Q7" i="18"/>
  <c r="P7" i="18"/>
  <c r="N7" i="18"/>
  <c r="M7" i="18"/>
  <c r="L7" i="18"/>
  <c r="K7" i="18"/>
  <c r="J7" i="18"/>
  <c r="I7" i="18"/>
  <c r="H7" i="18"/>
  <c r="I107" i="18" l="1"/>
  <c r="Q107" i="18"/>
  <c r="Y107" i="18"/>
  <c r="F101" i="18"/>
  <c r="F87" i="18"/>
  <c r="G87" i="18"/>
  <c r="F24" i="18"/>
  <c r="E31" i="18"/>
  <c r="O28" i="18"/>
  <c r="O10" i="18"/>
  <c r="O7" i="18" s="1"/>
  <c r="D33" i="18"/>
  <c r="E28" i="18"/>
  <c r="E12" i="18"/>
  <c r="D8" i="18"/>
  <c r="B31" i="18"/>
  <c r="B28" i="18" s="1"/>
  <c r="D32" i="18"/>
  <c r="D11" i="18" s="1"/>
  <c r="E11" i="18"/>
  <c r="C28" i="18"/>
  <c r="C12" i="18"/>
  <c r="C7" i="18" s="1"/>
  <c r="E35" i="18"/>
  <c r="F38" i="18"/>
  <c r="D38" i="18"/>
  <c r="D35" i="18" s="1"/>
  <c r="E42" i="18"/>
  <c r="F45" i="18"/>
  <c r="D45" i="18"/>
  <c r="D42" i="18" s="1"/>
  <c r="E49" i="18"/>
  <c r="F52" i="18"/>
  <c r="D52" i="18"/>
  <c r="D49" i="18" s="1"/>
  <c r="E56" i="18"/>
  <c r="F59" i="18"/>
  <c r="D59" i="18"/>
  <c r="E63" i="18"/>
  <c r="F66" i="18"/>
  <c r="D66" i="18"/>
  <c r="E70" i="18"/>
  <c r="G77" i="18"/>
  <c r="G80" i="18"/>
  <c r="I80" i="18"/>
  <c r="K80" i="18"/>
  <c r="M80" i="18"/>
  <c r="O80" i="18"/>
  <c r="Q80" i="18"/>
  <c r="S80" i="18"/>
  <c r="U80" i="18"/>
  <c r="W80" i="18"/>
  <c r="Y80" i="18"/>
  <c r="AA80" i="18"/>
  <c r="AC80" i="18"/>
  <c r="AE80" i="18"/>
  <c r="G83" i="18"/>
  <c r="O110" i="18"/>
  <c r="O107" i="18" s="1"/>
  <c r="D84" i="18"/>
  <c r="E111" i="18"/>
  <c r="D105" i="18"/>
  <c r="D111" i="18" s="1"/>
  <c r="C112" i="18"/>
  <c r="D56" i="18"/>
  <c r="D63" i="18"/>
  <c r="F72" i="18"/>
  <c r="D72" i="18"/>
  <c r="F73" i="18"/>
  <c r="D73" i="18"/>
  <c r="F78" i="18"/>
  <c r="D78" i="18"/>
  <c r="D77" i="18" s="1"/>
  <c r="F90" i="18"/>
  <c r="D90" i="18"/>
  <c r="D83" i="18" s="1"/>
  <c r="D80" i="18" s="1"/>
  <c r="G90" i="18"/>
  <c r="D94" i="18"/>
  <c r="D82" i="18"/>
  <c r="C94" i="18"/>
  <c r="E108" i="18"/>
  <c r="D102" i="18"/>
  <c r="C109" i="18"/>
  <c r="C101" i="18"/>
  <c r="G101" i="18" s="1"/>
  <c r="F104" i="18"/>
  <c r="D104" i="18"/>
  <c r="G104" i="18"/>
  <c r="H108" i="18"/>
  <c r="J108" i="18"/>
  <c r="L108" i="18"/>
  <c r="N108" i="18"/>
  <c r="P108" i="18"/>
  <c r="R108" i="18"/>
  <c r="T108" i="18"/>
  <c r="V108" i="18"/>
  <c r="X108" i="18"/>
  <c r="Z108" i="18"/>
  <c r="AB108" i="18"/>
  <c r="AD108" i="18"/>
  <c r="H109" i="18"/>
  <c r="J109" i="18"/>
  <c r="L109" i="18"/>
  <c r="N109" i="18"/>
  <c r="P109" i="18"/>
  <c r="R109" i="18"/>
  <c r="T109" i="18"/>
  <c r="V109" i="18"/>
  <c r="X109" i="18"/>
  <c r="Z109" i="18"/>
  <c r="AB109" i="18"/>
  <c r="AD109" i="18"/>
  <c r="H110" i="18"/>
  <c r="J110" i="18"/>
  <c r="L110" i="18"/>
  <c r="N110" i="18"/>
  <c r="P110" i="18"/>
  <c r="R110" i="18"/>
  <c r="T110" i="18"/>
  <c r="V110" i="18"/>
  <c r="X110" i="18"/>
  <c r="Z110" i="18"/>
  <c r="AB110" i="18"/>
  <c r="AD110" i="18"/>
  <c r="H111" i="18"/>
  <c r="J111" i="18"/>
  <c r="L111" i="18"/>
  <c r="N111" i="18"/>
  <c r="P111" i="18"/>
  <c r="R111" i="18"/>
  <c r="T111" i="18"/>
  <c r="V111" i="18"/>
  <c r="X111" i="18"/>
  <c r="Z111" i="18"/>
  <c r="AB111" i="18"/>
  <c r="K112" i="18"/>
  <c r="O112" i="18"/>
  <c r="S112" i="18"/>
  <c r="W112" i="18"/>
  <c r="AA112" i="18"/>
  <c r="AE112" i="18"/>
  <c r="D87" i="18"/>
  <c r="E109" i="18"/>
  <c r="D103" i="18"/>
  <c r="D109" i="18" s="1"/>
  <c r="C110" i="18"/>
  <c r="E112" i="18"/>
  <c r="D106" i="18"/>
  <c r="AD111" i="18"/>
  <c r="H112" i="18"/>
  <c r="J112" i="18"/>
  <c r="L112" i="18"/>
  <c r="N112" i="18"/>
  <c r="P112" i="18"/>
  <c r="R112" i="18"/>
  <c r="T112" i="18"/>
  <c r="V112" i="18"/>
  <c r="X112" i="18"/>
  <c r="Z112" i="18"/>
  <c r="AB112" i="18"/>
  <c r="AD112" i="18"/>
  <c r="B108" i="18"/>
  <c r="B110" i="18"/>
  <c r="B107" i="18" s="1"/>
  <c r="B111" i="18"/>
  <c r="B112" i="18"/>
  <c r="AD107" i="18" l="1"/>
  <c r="Z107" i="18"/>
  <c r="V107" i="18"/>
  <c r="R107" i="18"/>
  <c r="N107" i="18"/>
  <c r="J107" i="18"/>
  <c r="C107" i="18"/>
  <c r="D70" i="18"/>
  <c r="F70" i="18"/>
  <c r="G70" i="18"/>
  <c r="F56" i="18"/>
  <c r="G56" i="18"/>
  <c r="F35" i="18"/>
  <c r="G35" i="18"/>
  <c r="G28" i="18"/>
  <c r="F28" i="18"/>
  <c r="G31" i="18"/>
  <c r="E10" i="18"/>
  <c r="F31" i="18"/>
  <c r="D31" i="18"/>
  <c r="D10" i="18" s="1"/>
  <c r="D110" i="18" s="1"/>
  <c r="F109" i="18"/>
  <c r="G109" i="18"/>
  <c r="AB107" i="18"/>
  <c r="X107" i="18"/>
  <c r="T107" i="18"/>
  <c r="P107" i="18"/>
  <c r="L107" i="18"/>
  <c r="H107" i="18"/>
  <c r="D108" i="18"/>
  <c r="D101" i="18"/>
  <c r="F63" i="18"/>
  <c r="G63" i="18"/>
  <c r="F49" i="18"/>
  <c r="G49" i="18"/>
  <c r="F42" i="18"/>
  <c r="G42" i="18"/>
  <c r="D28" i="18"/>
  <c r="D12" i="18"/>
  <c r="D112" i="18" s="1"/>
  <c r="D107" i="18" l="1"/>
  <c r="D7" i="18"/>
  <c r="G10" i="18"/>
  <c r="E7" i="18"/>
  <c r="F10" i="18"/>
  <c r="E110" i="18"/>
  <c r="F110" i="18" l="1"/>
  <c r="G110" i="18"/>
  <c r="E107" i="18"/>
  <c r="G7" i="18"/>
  <c r="F7" i="18"/>
  <c r="F107" i="18" l="1"/>
  <c r="G107" i="18"/>
</calcChain>
</file>

<file path=xl/sharedStrings.xml><?xml version="1.0" encoding="utf-8"?>
<sst xmlns="http://schemas.openxmlformats.org/spreadsheetml/2006/main" count="170" uniqueCount="64">
  <si>
    <t>федеральный бюджет</t>
  </si>
  <si>
    <t>средства бюджета Ханты-Мансийского автономного округа – Югры (далее -бюджет ХМАО – Югры)</t>
  </si>
  <si>
    <t>бюджет города Когалыма</t>
  </si>
  <si>
    <t>иные внебюджетные источники</t>
  </si>
  <si>
    <t>бюджет ХМАО – Югры</t>
  </si>
  <si>
    <t>федерадьный бюджет</t>
  </si>
  <si>
    <t>Всего по Программе, в том числе</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</si>
  <si>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</si>
  <si>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</si>
  <si>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</si>
  <si>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</si>
  <si>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</si>
  <si>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</si>
  <si>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</si>
  <si>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</si>
  <si>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</si>
  <si>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</si>
  <si>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</si>
  <si>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</si>
  <si>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</si>
  <si>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</si>
  <si>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А.Т.Бутаев</t>
  </si>
  <si>
    <t>в т.ч. МБ в части софинансирования</t>
  </si>
  <si>
    <t>Директор МКУ "УЖКХ г.Когалыма"</t>
  </si>
  <si>
    <t>Исполнение,%</t>
  </si>
  <si>
    <t>к текущему году</t>
  </si>
  <si>
    <t>на отчетную дату</t>
  </si>
  <si>
    <t>Результаты реализации и причины отклонений факта от плана</t>
  </si>
  <si>
    <t>тыс.рублей</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</si>
  <si>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</si>
  <si>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Отчет о ходе реализации муниципальной программы (сетевой график)
«Содержание объектов городского хозяйства и инженерной инфраструктуры в городе Когалыме» (постановление Администрации города Когалыма от 11.10.2013 №2907)</t>
  </si>
  <si>
    <t>ОГЛАВЛЕНИЕ!A1</t>
  </si>
  <si>
    <t>Наименования мероприятий
программы</t>
  </si>
  <si>
    <t>1.1.  Основное мероприятие "Содержание объектов благоустройства территории города Когалыма, включая озеленение территории и содержание малых архитектурных форм" (показатели 1, 2)</t>
  </si>
  <si>
    <t>Всего</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</si>
  <si>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</si>
  <si>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</si>
  <si>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Аренда транспортных средств в целях вывоза снега с территории города Когалыма сверх муниципального задания, ввиду отсутсвия технических возможностей</t>
  </si>
  <si>
    <t>1.2. Основное мероприятие "Организация освещения территорий города Когалыма" (показатели 3, 14)</t>
  </si>
  <si>
    <r>
      <rPr>
        <b/>
        <sz val="10"/>
        <color indexed="8"/>
        <rFont val="Times New Roman"/>
        <family val="1"/>
        <charset val="204"/>
      </rPr>
      <t>МКУ "УЖКХ г.Когалыма":</t>
    </r>
    <r>
      <rPr>
        <sz val="10"/>
        <color indexed="8"/>
        <rFont val="Times New Roman"/>
        <family val="1"/>
        <charset val="204"/>
      </rPr>
      <t xml:space="preserve">
Оплата электроэнергии на освещение улиц и дворовых территорий, а также техническое обслуживание сетей наружного освещения улиц и дворовых территорий произведены по факту на основании предоставленных счетов-фактур.</t>
    </r>
  </si>
  <si>
    <r>
      <rPr>
        <b/>
        <sz val="10"/>
        <color indexed="8"/>
        <rFont val="Times New Roman"/>
        <family val="1"/>
        <charset val="204"/>
      </rPr>
      <t>МКУ "УЖКХ г.Когалыма":</t>
    </r>
    <r>
      <rPr>
        <sz val="10"/>
        <color indexed="8"/>
        <rFont val="Times New Roman"/>
        <family val="1"/>
        <charset val="204"/>
      </rPr>
      <t xml:space="preserve">
Извещение о проведении процедуры определения поставщика на право заключения энергосервисного контракта по энергосбережению и повышению энергетической эффективности объектов наружного (уличного) освещения города Когалыма размещено 24.04.2020. Рассмотрение заявок и определение победителя состоится 03.06.2020</t>
    </r>
  </si>
  <si>
    <t>1.3. Основное мероприятие "Организация ритуальных услуг и содержание мест захоронения" (показатели 4, 5, 6)</t>
  </si>
  <si>
    <r>
      <rPr>
        <b/>
        <sz val="10"/>
        <color indexed="8"/>
        <rFont val="Times New Roman"/>
        <family val="1"/>
        <charset val="204"/>
      </rPr>
      <t>МКУ "УЖКХ г.Когалыма":</t>
    </r>
    <r>
      <rPr>
        <sz val="10"/>
        <color indexed="8"/>
        <rFont val="Times New Roman"/>
        <family val="1"/>
        <charset val="204"/>
      </rPr>
      <t xml:space="preserve">
Оплата за оказанные ритуальные услуги произведена согласно ыставленным счетам-фактурам. Фактическое количество оказанных услуг меньше прогнозируемого по смете.</t>
    </r>
  </si>
  <si>
    <t>1.4. Основное мероприятие "Создание новых мест для отдыха и физического развития горожан" (показатель 7)</t>
  </si>
  <si>
    <t>1.5. Основное мероприятие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(показатель 8)</t>
  </si>
  <si>
    <t>1.6. Основное мероприятие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(показатель 9)</t>
  </si>
  <si>
    <t>в т.ч. организация выполнения мероприятий по проведению дезинсекции и дератизации в городе Когалыме</t>
  </si>
  <si>
    <t>1.7. Основное мероприятие "Содержание, ремонт и реконструкция объектов благоустройства на территории города Когалыма" (показатели 10, 11, 13)</t>
  </si>
  <si>
    <t xml:space="preserve">1.7.1. Благоустройство дворовых территорий ( в том числе пешеходные  переходы, пешеходные дорожки) </t>
  </si>
  <si>
    <t xml:space="preserve">1.7.2. Благоустройство общественных территорий </t>
  </si>
  <si>
    <t>1.8. Основное мероприятие "Архитектурная подсветка улиц,  зданий, сооружений и жилых домов, расположенных на территории города Когалыма" (показатель 12)</t>
  </si>
  <si>
    <t>Ответственный за составление сетевого графика</t>
  </si>
  <si>
    <t>И.А.Цыганкова, тел. 93-790</t>
  </si>
  <si>
    <t>(подпись)</t>
  </si>
  <si>
    <t>Этим цветом выделены мероприятия, которые мы берем к ВКС, уделить особое внимание!</t>
  </si>
  <si>
    <t xml:space="preserve">План на 2020
 </t>
  </si>
  <si>
    <r>
      <t xml:space="preserve">МБУ "КСАТ":
</t>
    </r>
    <r>
      <rPr>
        <sz val="10"/>
        <color indexed="8"/>
        <rFont val="Times New Roman"/>
        <family val="1"/>
        <charset val="204"/>
      </rPr>
      <t>Отклонение от плана составляет  4 434,13  тыс.руб. в том числе:
1. 375,46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339,23  тыс.руб.  -неисполнение субсидии по статье начисления на оплату труда возникло в связи с оплатой страховых взносов в июня 2020г.
3. 22,16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1 718,07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79,30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обслуживание компьютерной техники (инженер-программист/ аутсорсинг), произведена по факту выставленных счетов. 3. Оплата за содержание электрооборудования скульптурной композиции "Уралочка" произведена, согласно выставленных счетов. 3.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счетов. 4. Оплата за прохождения технического осмотра, будет произведена по факту оказанных услуг
6. 140,64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прохождение медосмотра вновь принятых сотрудников произведена в июне  2020г 3. Оказание услуг по охране базы, так как оплата произведена по факту оказанных услуг.
7. 29,38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52,86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1 255,00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автошин   и материалов для содержания благоустройство города будет произведена по факту поставки товара
10. 145,09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а также  оплата налога на имущество произведена согласно декларации
11. 38,44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181,22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13. 2,78 тыс.руб.- неисполнение субсидии по статье увеличение стоимости продуктов питания, в связи с оплатой по факту поставки  молока, согласно поданных заявок.
14. 30,0  тыс. руб.- неисполнение субсидии по статье увеличение стоимости мягкого инвентаря, контракт находится в стадии заключения.
15. 24,50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r>
  </si>
  <si>
    <r>
      <rPr>
        <b/>
        <sz val="11"/>
        <color indexed="8"/>
        <rFont val="Times New Roman"/>
        <family val="1"/>
        <charset val="204"/>
      </rPr>
      <t>МБУ "КСАТ":</t>
    </r>
    <r>
      <rPr>
        <sz val="11"/>
        <color indexed="8"/>
        <rFont val="Times New Roman"/>
        <family val="1"/>
        <charset val="204"/>
      </rPr>
      <t xml:space="preserve">
Неисполнение по статье расходов в размере 1 886,12 тыс.руб. на оказание услуг по вывозу снега с территории города Когалыма, в связи с оплатой счетов по факту оказанных услуг.
</t>
    </r>
    <r>
      <rPr>
        <b/>
        <sz val="11"/>
        <color indexed="8"/>
        <rFont val="Times New Roman"/>
        <family val="1"/>
        <charset val="204"/>
      </rPr>
      <t>МКУ "УЖКХ г.Когалыма":</t>
    </r>
    <r>
      <rPr>
        <sz val="11"/>
        <color indexed="8"/>
        <rFont val="Times New Roman"/>
        <family val="1"/>
        <charset val="204"/>
      </rPr>
      <t xml:space="preserve">
Оплата работ по уборке и вывозу снега с территории города Когалыма произведена в полном объеме в соответствии с заключенными договорами. Экономия сложилась по результатам заключения договоров.</t>
    </r>
  </si>
  <si>
    <r>
      <rPr>
        <b/>
        <sz val="10"/>
        <color indexed="8"/>
        <rFont val="Times New Roman"/>
        <family val="1"/>
        <charset val="204"/>
      </rPr>
      <t>МКУ "УЖКХ г.Когалыма":</t>
    </r>
    <r>
      <rPr>
        <sz val="10"/>
        <color indexed="8"/>
        <rFont val="Times New Roman"/>
        <family val="1"/>
        <charset val="204"/>
      </rPr>
      <t xml:space="preserve">
На основании приказа Комитета финансов Администрации г.Когалыма от 07.02.2020 №19-О доведены дополнительные плановые ассигнования на выполнение работ по изготовлению и установке детской игровой площадки в г.Когалыме в сумме 54 790,78 тыс.руб.
На выполнение данного мероприятия ООО "ЛУКОЙЛ-Западная Сибирь" заключен контракт от 30.12.2019 №01 с ООО "Завод детского игрового и спортивного оброрудования "ДиКом", по доп.соглашению №2 к которому функции заказчика переданы МКУ "УЖКХ г.Когалыма".
В соответствии с условиями контракта 26.02.2020 перечислен аванс на выполнение работ в размере 30%  16 437,23 тыс.руб.</t>
    </r>
  </si>
  <si>
    <r>
      <rPr>
        <b/>
        <sz val="10"/>
        <color indexed="8"/>
        <rFont val="Times New Roman"/>
        <family val="1"/>
        <charset val="204"/>
      </rPr>
      <t>МКУ "УЖКХ г.Когалыма":</t>
    </r>
    <r>
      <rPr>
        <sz val="10"/>
        <color indexed="8"/>
        <rFont val="Times New Roman"/>
        <family val="1"/>
        <charset val="204"/>
      </rPr>
      <t xml:space="preserve">
Неполное освоение бюджетных ассигнований в сумме 1813,3т.р. обусловлено следующими причинами: 
- 1686,85т.р. по статье "Заработная плата" и "Начисления на выплаты по оплате труда" (распределение плановых ассигнований по месяцам произведено в 2019 году по действующему на тот момент Положению об оплате и стимулировании труда работников учреждения с учетом объема выплаты премии за год); 
- 17,9т.р. - пособия за первые три дня временной нетрудоспособности за счет средств работодателя рассчитаны по фактически предоставленным документам (количество больничных меньше прогнозируемого); 
- 6,44т.р. - по оплате услуг связи (оплата произведена на основании предоставленных счетов-фактур); 
- 59,5т.р. - договор на канцтовары находится на подписании у Поставщика товара ООО "Бюро" г.Нижневартовск;  
- 0,9т.р. - по статье "Отчисления профсоюзам на культурно-массовую работу" уплата произведена на основании фактического расчета от ФЗП за 2019 год; 
- 34,0т.р. - оплата ООО "ЦНИПР" по договору на оказание услуг по специальной оценке условий труда на рабочих местах будет произведена по факту оказанных услуг (ориентировочно в июне 2020г.); 
- 7,71т.р. прочие расходы.</t>
    </r>
  </si>
  <si>
    <r>
      <rPr>
        <b/>
        <sz val="10"/>
        <color indexed="8"/>
        <rFont val="Times New Roman"/>
        <family val="1"/>
        <charset val="204"/>
      </rPr>
      <t>МКУ "УЖКХ г.Когалыма":</t>
    </r>
    <r>
      <rPr>
        <sz val="10"/>
        <color indexed="8"/>
        <rFont val="Times New Roman"/>
        <family val="1"/>
        <charset val="204"/>
      </rPr>
      <t xml:space="preserve">
Приобретены и оплачены контейнеры  для размещения в местах (площадках) накопления ТКО по МК от 09.01.2020 №0187300013719000456 с ООО "Тара-59".                                                                                                                                                           В соответствии с решением Думы города Когалыма от 19.02.2020 №385-ГД выделены дополнительные плановые ассигнования:                                                             
- на приобретение хоз.инвентаря для проведения субботников 50,8т.р.;                     
- на подключение оборудования остановочных павильонов к сетям электроснабжения от трансформаторных подстанций в сумме 6004,3т.р. 
Неполное освоение бюджетных ассигнований обусловлено непредставлением исполнителем документации на оплату кадастровых работ в отношении трансформаторной подстанции на сумму 24,0т.р.; а также отсутствием договора на приобретение веревки для монтажа флаговых композиций, флагов, растяжек на сумму 105,1т.р.; приобретением хоз.инвентаря для субботников по мере необходимости (61,44 т.р. подлежит освоению).
</t>
    </r>
    <r>
      <rPr>
        <b/>
        <sz val="10"/>
        <color indexed="8"/>
        <rFont val="Times New Roman"/>
        <family val="1"/>
        <charset val="204"/>
      </rPr>
      <t>МБУ "КСАТ":</t>
    </r>
    <r>
      <rPr>
        <sz val="10"/>
        <color indexed="8"/>
        <rFont val="Times New Roman"/>
        <family val="1"/>
        <charset val="204"/>
      </rPr>
      <t xml:space="preserve">
Неисполнение по статье на приобретение дезинфицирующие средства для обработки поверхностей, возниклов  связи с поздним выделением денежных средств</t>
    </r>
  </si>
  <si>
    <t>План на 31.05</t>
  </si>
  <si>
    <t>Профинансировано на 31.05</t>
  </si>
  <si>
    <t>Кассовый расход на 31.05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</si>
</sst>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Red]\-#,##0.0\ "/>
    <numFmt numFmtId="165" formatCode="#,##0.00_р_."/>
    <numFmt numFmtId="166" formatCode="#,##0.00\ _₽"/>
  </numFmts>
  <fonts count="30" x14ac:knownFonts="1">
    <font>
      <sz val="11"/>
      <color theme="1"/>
      <name val="Calibri"/>
      <family val="2"/>
      <charset val="204"/>
      <scheme val="minor"/>
    </font>
    <font>
      <sz val="12"/>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sz val="13"/>
      <color indexed="8"/>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2"/>
      <color indexed="8"/>
      <name val="Times New Roman"/>
      <family val="1"/>
      <charset val="204"/>
    </font>
    <font>
      <i/>
      <sz val="13"/>
      <color theme="1"/>
      <name val="Times New Roman"/>
      <family val="1"/>
      <charset val="204"/>
    </font>
    <font>
      <b/>
      <sz val="13"/>
      <color indexed="8"/>
      <name val="Times New Roman"/>
      <family val="1"/>
      <charset val="204"/>
    </font>
    <font>
      <sz val="11"/>
      <color theme="1"/>
      <name val="Times New Roman"/>
      <family val="1"/>
      <charset val="204"/>
    </font>
    <font>
      <i/>
      <sz val="11"/>
      <color indexed="8"/>
      <name val="Times New Roman"/>
      <family val="1"/>
      <charset val="204"/>
    </font>
    <font>
      <b/>
      <sz val="11"/>
      <name val="Times New Roman"/>
      <family val="1"/>
      <charset val="204"/>
    </font>
    <font>
      <b/>
      <sz val="12"/>
      <name val="Times New Roman"/>
      <family val="1"/>
      <charset val="204"/>
    </font>
    <font>
      <sz val="12"/>
      <color theme="1"/>
      <name val="Calibri"/>
      <family val="2"/>
      <charset val="204"/>
      <scheme val="minor"/>
    </font>
    <font>
      <sz val="10"/>
      <color indexed="8"/>
      <name val="Times New Roman"/>
      <family val="1"/>
      <charset val="204"/>
    </font>
    <font>
      <sz val="11"/>
      <color indexed="8"/>
      <name val="Times New Roman"/>
      <family val="1"/>
      <charset val="204"/>
    </font>
    <font>
      <b/>
      <sz val="10"/>
      <color indexed="8"/>
      <name val="Times New Roman"/>
      <family val="1"/>
      <charset val="204"/>
    </font>
    <font>
      <sz val="11"/>
      <color theme="1"/>
      <name val="Calibri"/>
      <family val="2"/>
      <charset val="204"/>
      <scheme val="minor"/>
    </font>
    <font>
      <u/>
      <sz val="11"/>
      <color theme="10"/>
      <name val="Calibri"/>
      <family val="2"/>
      <scheme val="minor"/>
    </font>
    <font>
      <b/>
      <sz val="16"/>
      <name val="Times New Roman"/>
      <family val="1"/>
      <charset val="204"/>
    </font>
    <font>
      <sz val="14"/>
      <name val="Times New Roman"/>
      <family val="1"/>
      <charset val="204"/>
    </font>
    <font>
      <b/>
      <sz val="11"/>
      <color indexed="8"/>
      <name val="Times New Roman"/>
      <family val="1"/>
      <charset val="204"/>
    </font>
    <font>
      <i/>
      <sz val="14"/>
      <name val="Times New Roman"/>
      <family val="1"/>
      <charset val="204"/>
    </font>
    <font>
      <b/>
      <sz val="13"/>
      <name val="Times New Roman"/>
      <family val="1"/>
      <charset val="204"/>
    </font>
    <font>
      <sz val="14"/>
      <color theme="1"/>
      <name val="Times New Roman"/>
      <family val="1"/>
      <charset val="204"/>
    </font>
    <font>
      <sz val="12"/>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ABF3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xf numFmtId="0" fontId="3" fillId="0" borderId="0"/>
    <xf numFmtId="43" fontId="20" fillId="0" borderId="0" applyFont="0" applyFill="0" applyBorder="0" applyAlignment="0" applyProtection="0"/>
    <xf numFmtId="0" fontId="21" fillId="0" borderId="0" applyNumberFormat="0" applyFill="0" applyBorder="0" applyAlignment="0" applyProtection="0"/>
  </cellStyleXfs>
  <cellXfs count="127">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0" xfId="0" applyFont="1" applyBorder="1"/>
    <xf numFmtId="0" fontId="4" fillId="0" borderId="0" xfId="0" applyFont="1"/>
    <xf numFmtId="4" fontId="4" fillId="0" borderId="1" xfId="0" applyNumberFormat="1" applyFont="1" applyFill="1" applyBorder="1" applyAlignment="1">
      <alignment horizontal="center" vertical="center" wrapText="1"/>
    </xf>
    <xf numFmtId="0" fontId="4" fillId="0" borderId="1" xfId="0" applyFont="1" applyFill="1" applyBorder="1"/>
    <xf numFmtId="4" fontId="4" fillId="0" borderId="1" xfId="0" applyNumberFormat="1" applyFont="1" applyFill="1" applyBorder="1"/>
    <xf numFmtId="165" fontId="4"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4" fillId="0" borderId="0" xfId="0" applyFont="1" applyFill="1" applyBorder="1"/>
    <xf numFmtId="4" fontId="4" fillId="0" borderId="0" xfId="0" applyNumberFormat="1" applyFont="1" applyFill="1" applyBorder="1"/>
    <xf numFmtId="0" fontId="4" fillId="0" borderId="0" xfId="0" applyFont="1" applyBorder="1"/>
    <xf numFmtId="4" fontId="4" fillId="0" borderId="0" xfId="0" applyNumberFormat="1" applyFont="1" applyBorder="1"/>
    <xf numFmtId="4" fontId="7" fillId="0" borderId="0"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0" xfId="0" applyFont="1"/>
    <xf numFmtId="0" fontId="12" fillId="0" borderId="0" xfId="0" applyFont="1"/>
    <xf numFmtId="4" fontId="5" fillId="0" borderId="1" xfId="0" applyNumberFormat="1" applyFont="1" applyBorder="1" applyAlignment="1">
      <alignment horizontal="center" vertical="center" wrapText="1"/>
    </xf>
    <xf numFmtId="0" fontId="5" fillId="0" borderId="1" xfId="0" applyFont="1" applyBorder="1"/>
    <xf numFmtId="0" fontId="8"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0" xfId="0" applyFont="1"/>
    <xf numFmtId="16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0" xfId="0" applyFont="1"/>
    <xf numFmtId="0" fontId="1" fillId="0" borderId="0" xfId="0" applyFont="1" applyAlignment="1">
      <alignment horizontal="right"/>
    </xf>
    <xf numFmtId="0" fontId="1" fillId="0" borderId="1" xfId="0" applyFont="1" applyBorder="1"/>
    <xf numFmtId="0" fontId="13" fillId="0" borderId="1" xfId="0" applyFont="1" applyBorder="1"/>
    <xf numFmtId="0" fontId="4" fillId="0" borderId="0" xfId="0" applyFont="1" applyFill="1"/>
    <xf numFmtId="0" fontId="5" fillId="0" borderId="1" xfId="0" applyFont="1" applyFill="1" applyBorder="1"/>
    <xf numFmtId="0" fontId="1" fillId="0" borderId="0" xfId="0" applyFont="1" applyFill="1" applyBorder="1"/>
    <xf numFmtId="0" fontId="21" fillId="0" borderId="0" xfId="4" applyFill="1" applyAlignment="1">
      <alignment vertical="center" wrapText="1"/>
    </xf>
    <xf numFmtId="49"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15" fillId="0" borderId="2" xfId="0" applyFont="1" applyFill="1" applyBorder="1" applyAlignment="1">
      <alignment horizontal="center" vertical="center" wrapText="1"/>
    </xf>
    <xf numFmtId="4" fontId="9"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1" xfId="0" applyNumberFormat="1" applyFont="1" applyFill="1" applyBorder="1" applyAlignment="1">
      <alignment horizontal="center" vertical="center" wrapText="1"/>
    </xf>
    <xf numFmtId="0" fontId="19" fillId="0" borderId="4" xfId="0" applyFont="1" applyBorder="1" applyAlignment="1">
      <alignment horizontal="left" vertical="top" wrapText="1"/>
    </xf>
    <xf numFmtId="0" fontId="18" fillId="0" borderId="4" xfId="0" applyFont="1" applyBorder="1" applyAlignment="1">
      <alignment horizontal="left" wrapText="1"/>
    </xf>
    <xf numFmtId="4" fontId="1" fillId="2" borderId="6"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0" fontId="1" fillId="2" borderId="7" xfId="0" applyFont="1" applyFill="1" applyBorder="1"/>
    <xf numFmtId="0" fontId="17" fillId="0" borderId="4" xfId="0" applyFont="1" applyBorder="1" applyAlignment="1">
      <alignment horizontal="left" vertical="top" wrapText="1"/>
    </xf>
    <xf numFmtId="0" fontId="17" fillId="0" borderId="1" xfId="0" applyFont="1" applyBorder="1" applyAlignment="1">
      <alignment horizontal="left" vertical="center" wrapText="1"/>
    </xf>
    <xf numFmtId="4" fontId="4" fillId="0" borderId="1" xfId="0" applyNumberFormat="1" applyFont="1" applyFill="1" applyBorder="1" applyAlignment="1">
      <alignment horizontal="center" wrapText="1"/>
    </xf>
    <xf numFmtId="4" fontId="4" fillId="0" borderId="1" xfId="0" applyNumberFormat="1" applyFont="1" applyFill="1" applyBorder="1" applyAlignment="1">
      <alignment horizontal="center"/>
    </xf>
    <xf numFmtId="0" fontId="25" fillId="3" borderId="5" xfId="0" applyFont="1" applyFill="1" applyBorder="1" applyAlignment="1">
      <alignment horizontal="left" vertical="center" wrapText="1"/>
    </xf>
    <xf numFmtId="4" fontId="1"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1" fillId="3" borderId="7" xfId="0" applyFont="1" applyFill="1" applyBorder="1"/>
    <xf numFmtId="0" fontId="23" fillId="2" borderId="6" xfId="0" applyFont="1" applyFill="1" applyBorder="1" applyAlignment="1">
      <alignment vertical="center" wrapText="1"/>
    </xf>
    <xf numFmtId="0" fontId="23" fillId="2" borderId="7" xfId="0" applyFont="1" applyFill="1" applyBorder="1" applyAlignment="1">
      <alignment vertical="center" wrapText="1"/>
    </xf>
    <xf numFmtId="0" fontId="15" fillId="4" borderId="1" xfId="0" applyFont="1" applyFill="1" applyBorder="1" applyAlignment="1">
      <alignment horizontal="left"/>
    </xf>
    <xf numFmtId="4" fontId="15" fillId="4" borderId="1"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15" fillId="4" borderId="0" xfId="0" applyFont="1" applyFill="1"/>
    <xf numFmtId="4" fontId="5" fillId="0" borderId="1" xfId="0" applyNumberFormat="1" applyFont="1" applyFill="1" applyBorder="1" applyAlignment="1">
      <alignment horizontal="center" vertical="center" wrapText="1"/>
    </xf>
    <xf numFmtId="0" fontId="23" fillId="0" borderId="0" xfId="0" applyFont="1" applyFill="1" applyBorder="1" applyAlignment="1" applyProtection="1">
      <alignment wrapText="1"/>
    </xf>
    <xf numFmtId="166" fontId="23" fillId="0" borderId="0" xfId="3" applyNumberFormat="1" applyFont="1" applyFill="1" applyBorder="1" applyAlignment="1" applyProtection="1">
      <alignment vertical="center" wrapText="1"/>
    </xf>
    <xf numFmtId="0" fontId="23" fillId="0" borderId="0" xfId="0" applyFont="1" applyFill="1" applyBorder="1" applyAlignment="1" applyProtection="1"/>
    <xf numFmtId="164" fontId="23" fillId="0" borderId="0" xfId="0" applyNumberFormat="1" applyFont="1" applyFill="1" applyBorder="1" applyAlignment="1" applyProtection="1">
      <alignment vertical="center" wrapText="1"/>
    </xf>
    <xf numFmtId="164" fontId="6" fillId="0" borderId="0" xfId="0" applyNumberFormat="1" applyFont="1" applyFill="1" applyBorder="1" applyAlignment="1" applyProtection="1">
      <alignment vertical="center" wrapText="1"/>
    </xf>
    <xf numFmtId="164" fontId="27" fillId="0" borderId="0" xfId="0" applyNumberFormat="1" applyFont="1" applyFill="1" applyBorder="1" applyAlignment="1" applyProtection="1">
      <alignment horizontal="left" vertical="top" wrapText="1"/>
    </xf>
    <xf numFmtId="16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3" fillId="0" borderId="8" xfId="0" applyFont="1" applyFill="1" applyBorder="1" applyAlignment="1" applyProtection="1">
      <alignment horizontal="center" wrapText="1"/>
    </xf>
    <xf numFmtId="0" fontId="28" fillId="0" borderId="0" xfId="0" applyFont="1" applyFill="1" applyAlignment="1" applyProtection="1">
      <alignment vertical="center" wrapText="1"/>
    </xf>
    <xf numFmtId="0" fontId="23" fillId="0" borderId="0" xfId="0" applyFont="1" applyFill="1" applyAlignment="1" applyProtection="1">
      <alignment vertical="center" wrapText="1"/>
    </xf>
    <xf numFmtId="164" fontId="28" fillId="0" borderId="0" xfId="0" applyNumberFormat="1" applyFont="1" applyFill="1" applyAlignment="1" applyProtection="1">
      <alignment vertical="center" wrapText="1"/>
    </xf>
    <xf numFmtId="164" fontId="29" fillId="0" borderId="0" xfId="0" applyNumberFormat="1" applyFont="1" applyFill="1" applyAlignment="1" applyProtection="1">
      <alignment horizontal="left" vertical="top" wrapText="1"/>
    </xf>
    <xf numFmtId="0" fontId="28" fillId="0" borderId="0" xfId="0" applyFont="1" applyFill="1" applyAlignment="1" applyProtection="1">
      <alignment horizontal="center" vertical="top" wrapText="1"/>
    </xf>
    <xf numFmtId="164" fontId="28" fillId="0" borderId="0" xfId="0" applyNumberFormat="1" applyFont="1" applyFill="1" applyAlignment="1" applyProtection="1">
      <alignment horizontal="center" vertical="center" wrapText="1"/>
    </xf>
    <xf numFmtId="0" fontId="29" fillId="0" borderId="0" xfId="0" applyFont="1" applyFill="1" applyAlignment="1" applyProtection="1">
      <alignment horizontal="left" vertical="top" wrapText="1"/>
    </xf>
    <xf numFmtId="14" fontId="23" fillId="0" borderId="0" xfId="0" applyNumberFormat="1" applyFont="1" applyFill="1" applyAlignment="1" applyProtection="1">
      <alignment horizontal="left" wrapText="1"/>
    </xf>
    <xf numFmtId="164" fontId="29" fillId="0" borderId="0" xfId="0" applyNumberFormat="1" applyFont="1" applyFill="1" applyAlignment="1" applyProtection="1">
      <alignment vertical="center" wrapText="1"/>
    </xf>
    <xf numFmtId="0" fontId="22" fillId="3" borderId="0" xfId="0" applyFont="1" applyFill="1" applyBorder="1" applyAlignment="1" applyProtection="1">
      <alignment horizontal="justify" wrapText="1"/>
    </xf>
    <xf numFmtId="0" fontId="9" fillId="0" borderId="1" xfId="0" applyFont="1" applyBorder="1" applyAlignment="1">
      <alignment horizontal="left" vertical="center" wrapText="1"/>
    </xf>
    <xf numFmtId="0" fontId="4" fillId="0" borderId="0" xfId="0" applyFont="1" applyAlignment="1">
      <alignment horizontal="center"/>
    </xf>
    <xf numFmtId="0" fontId="15" fillId="0" borderId="1"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 fillId="0" borderId="4" xfId="0" applyFont="1" applyBorder="1" applyAlignment="1">
      <alignment horizontal="center"/>
    </xf>
    <xf numFmtId="0" fontId="23" fillId="0" borderId="0" xfId="0" applyFont="1" applyFill="1" applyBorder="1" applyAlignment="1" applyProtection="1">
      <alignment horizontal="center" wrapText="1"/>
    </xf>
    <xf numFmtId="0" fontId="23" fillId="2"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4" fontId="1" fillId="0" borderId="1" xfId="0" applyNumberFormat="1" applyFont="1" applyBorder="1" applyAlignment="1">
      <alignment horizontal="center"/>
    </xf>
    <xf numFmtId="164" fontId="6"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4" fillId="0" borderId="0" xfId="0" applyFont="1"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4" fillId="0" borderId="0" xfId="0" applyFont="1" applyAlignment="1">
      <alignment horizontal="center"/>
    </xf>
    <xf numFmtId="0" fontId="9"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23" fillId="0" borderId="0" xfId="0" applyFont="1" applyFill="1" applyBorder="1" applyAlignment="1" applyProtection="1">
      <alignment horizontal="left" wrapText="1"/>
    </xf>
    <xf numFmtId="0" fontId="23" fillId="0" borderId="8" xfId="0" applyFont="1" applyFill="1" applyBorder="1" applyAlignment="1" applyProtection="1">
      <alignment horizontal="center" vertical="center" wrapText="1"/>
    </xf>
    <xf numFmtId="0" fontId="23" fillId="0" borderId="0" xfId="0" applyFont="1" applyFill="1" applyBorder="1" applyAlignment="1" applyProtection="1">
      <alignment horizontal="center" wrapText="1"/>
    </xf>
    <xf numFmtId="164" fontId="28" fillId="0" borderId="9" xfId="0" applyNumberFormat="1" applyFont="1" applyFill="1" applyBorder="1" applyAlignment="1" applyProtection="1">
      <alignment horizontal="center" vertical="center" wrapText="1"/>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cellXfs>
  <cellStyles count="5">
    <cellStyle name="Гиперссылка" xfId="4" builtinId="8"/>
    <cellStyle name="Обычный" xfId="0" builtinId="0"/>
    <cellStyle name="Обычный 2" xfId="1"/>
    <cellStyle name="Обычный 2 3" xfId="2"/>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tabSelected="1" workbookViewId="0">
      <selection activeCell="B9" sqref="B9"/>
    </sheetView>
  </sheetViews>
  <sheetFormatPr defaultColWidth="9.28515625" defaultRowHeight="16.5" x14ac:dyDescent="0.25"/>
  <cols>
    <col min="1" max="1" width="44.42578125" style="1" customWidth="1"/>
    <col min="2" max="2" width="18.42578125" style="1" customWidth="1"/>
    <col min="3" max="4" width="14.5703125" style="1" customWidth="1"/>
    <col min="5" max="5" width="14.42578125" style="1" customWidth="1"/>
    <col min="6" max="6" width="14.28515625" style="1" customWidth="1"/>
    <col min="7" max="7" width="14.42578125" style="1" customWidth="1"/>
    <col min="8" max="8" width="15.7109375" style="7" customWidth="1"/>
    <col min="9" max="9" width="13.42578125" style="33" customWidth="1"/>
    <col min="10" max="10" width="14.42578125" style="7" customWidth="1"/>
    <col min="11" max="12" width="12.5703125" style="7" customWidth="1"/>
    <col min="13" max="13" width="13.7109375" style="7" customWidth="1"/>
    <col min="14" max="14" width="12.5703125" style="7" customWidth="1"/>
    <col min="15" max="15" width="13.28515625" style="7" customWidth="1"/>
    <col min="16" max="16" width="12.7109375" style="7" customWidth="1"/>
    <col min="17" max="17" width="16.28515625" style="7" customWidth="1"/>
    <col min="18" max="18" width="12.42578125" style="7" customWidth="1"/>
    <col min="19" max="19" width="11.42578125" style="7" customWidth="1"/>
    <col min="20" max="20" width="13.42578125" style="7" customWidth="1"/>
    <col min="21" max="21" width="12.28515625" style="7" customWidth="1"/>
    <col min="22" max="22" width="15.5703125" style="7" customWidth="1"/>
    <col min="23" max="23" width="11.5703125" style="7" customWidth="1"/>
    <col min="24" max="25" width="12.5703125" style="7" customWidth="1"/>
    <col min="26" max="26" width="13.42578125" style="7" customWidth="1"/>
    <col min="27" max="27" width="12.7109375" style="7" customWidth="1"/>
    <col min="28" max="28" width="13.42578125" style="7" customWidth="1"/>
    <col min="29" max="29" width="9.28515625" style="7" customWidth="1"/>
    <col min="30" max="30" width="12.28515625" style="7" customWidth="1"/>
    <col min="31" max="31" width="9.5703125" style="1" hidden="1" customWidth="1"/>
    <col min="32" max="32" width="150" style="1" customWidth="1"/>
    <col min="33" max="33" width="19.28515625" style="1" customWidth="1"/>
    <col min="34" max="16384" width="9.28515625" style="1"/>
  </cols>
  <sheetData>
    <row r="1" spans="1:33" ht="47.65" customHeight="1" x14ac:dyDescent="0.25">
      <c r="A1" s="97" t="s">
        <v>30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G1" s="36" t="s">
        <v>31</v>
      </c>
    </row>
    <row r="2" spans="1:33" ht="20.100000000000001" customHeight="1" x14ac:dyDescent="0.25">
      <c r="H2" s="83"/>
      <c r="AF2" s="30" t="s">
        <v>28</v>
      </c>
    </row>
    <row r="3" spans="1:33" ht="29.25" customHeight="1" x14ac:dyDescent="0.25">
      <c r="A3" s="124" t="s">
        <v>32</v>
      </c>
      <c r="B3" s="100" t="s">
        <v>55</v>
      </c>
      <c r="C3" s="94" t="s">
        <v>61</v>
      </c>
      <c r="D3" s="94" t="s">
        <v>62</v>
      </c>
      <c r="E3" s="94" t="s">
        <v>63</v>
      </c>
      <c r="F3" s="94" t="s">
        <v>24</v>
      </c>
      <c r="G3" s="94"/>
      <c r="H3" s="93" t="s">
        <v>7</v>
      </c>
      <c r="I3" s="93"/>
      <c r="J3" s="93" t="s">
        <v>8</v>
      </c>
      <c r="K3" s="93"/>
      <c r="L3" s="93" t="s">
        <v>9</v>
      </c>
      <c r="M3" s="93"/>
      <c r="N3" s="93" t="s">
        <v>10</v>
      </c>
      <c r="O3" s="93"/>
      <c r="P3" s="93" t="s">
        <v>11</v>
      </c>
      <c r="Q3" s="93"/>
      <c r="R3" s="93" t="s">
        <v>12</v>
      </c>
      <c r="S3" s="93"/>
      <c r="T3" s="93" t="s">
        <v>13</v>
      </c>
      <c r="U3" s="93"/>
      <c r="V3" s="93" t="s">
        <v>14</v>
      </c>
      <c r="W3" s="93"/>
      <c r="X3" s="93" t="s">
        <v>15</v>
      </c>
      <c r="Y3" s="93"/>
      <c r="Z3" s="93" t="s">
        <v>16</v>
      </c>
      <c r="AA3" s="93"/>
      <c r="AB3" s="93" t="s">
        <v>17</v>
      </c>
      <c r="AC3" s="93"/>
      <c r="AD3" s="93" t="s">
        <v>18</v>
      </c>
      <c r="AE3" s="93"/>
      <c r="AF3" s="101" t="s">
        <v>27</v>
      </c>
    </row>
    <row r="4" spans="1:33" s="29" customFormat="1" ht="62.25" customHeight="1" x14ac:dyDescent="0.25">
      <c r="A4" s="125"/>
      <c r="B4" s="100"/>
      <c r="C4" s="94"/>
      <c r="D4" s="95"/>
      <c r="E4" s="94"/>
      <c r="F4" s="27"/>
      <c r="G4" s="27"/>
      <c r="H4" s="28"/>
      <c r="I4" s="28"/>
      <c r="J4" s="28"/>
      <c r="K4" s="28"/>
      <c r="L4" s="28"/>
      <c r="M4" s="28"/>
      <c r="N4" s="28"/>
      <c r="O4" s="28"/>
      <c r="P4" s="28"/>
      <c r="Q4" s="28"/>
      <c r="R4" s="28"/>
      <c r="S4" s="28"/>
      <c r="T4" s="28"/>
      <c r="U4" s="28"/>
      <c r="V4" s="28"/>
      <c r="W4" s="28"/>
      <c r="X4" s="28"/>
      <c r="Y4" s="28"/>
      <c r="Z4" s="28"/>
      <c r="AA4" s="28"/>
      <c r="AB4" s="28"/>
      <c r="AC4" s="28"/>
      <c r="AD4" s="28"/>
      <c r="AE4" s="28"/>
      <c r="AF4" s="101"/>
    </row>
    <row r="5" spans="1:33" s="29" customFormat="1" ht="42" customHeight="1" x14ac:dyDescent="0.25">
      <c r="A5" s="126"/>
      <c r="B5" s="37">
        <v>2020</v>
      </c>
      <c r="C5" s="38">
        <v>43983</v>
      </c>
      <c r="D5" s="38">
        <v>43983</v>
      </c>
      <c r="E5" s="38">
        <v>43983</v>
      </c>
      <c r="F5" s="37" t="s">
        <v>25</v>
      </c>
      <c r="G5" s="37" t="s">
        <v>26</v>
      </c>
      <c r="H5" s="37" t="s">
        <v>19</v>
      </c>
      <c r="I5" s="37" t="s">
        <v>20</v>
      </c>
      <c r="J5" s="37" t="s">
        <v>19</v>
      </c>
      <c r="K5" s="37" t="s">
        <v>20</v>
      </c>
      <c r="L5" s="37" t="s">
        <v>19</v>
      </c>
      <c r="M5" s="37" t="s">
        <v>20</v>
      </c>
      <c r="N5" s="37" t="s">
        <v>19</v>
      </c>
      <c r="O5" s="37" t="s">
        <v>20</v>
      </c>
      <c r="P5" s="37" t="s">
        <v>19</v>
      </c>
      <c r="Q5" s="37" t="s">
        <v>20</v>
      </c>
      <c r="R5" s="37" t="s">
        <v>19</v>
      </c>
      <c r="S5" s="37" t="s">
        <v>20</v>
      </c>
      <c r="T5" s="37" t="s">
        <v>19</v>
      </c>
      <c r="U5" s="37" t="s">
        <v>20</v>
      </c>
      <c r="V5" s="37" t="s">
        <v>19</v>
      </c>
      <c r="W5" s="37" t="s">
        <v>20</v>
      </c>
      <c r="X5" s="37" t="s">
        <v>19</v>
      </c>
      <c r="Y5" s="37" t="s">
        <v>20</v>
      </c>
      <c r="Z5" s="37" t="s">
        <v>19</v>
      </c>
      <c r="AA5" s="37" t="s">
        <v>20</v>
      </c>
      <c r="AB5" s="37" t="s">
        <v>19</v>
      </c>
      <c r="AC5" s="37" t="s">
        <v>20</v>
      </c>
      <c r="AD5" s="37" t="s">
        <v>19</v>
      </c>
      <c r="AE5" s="37" t="s">
        <v>20</v>
      </c>
      <c r="AF5" s="84"/>
    </row>
    <row r="6" spans="1:33" s="29" customFormat="1" ht="42" customHeight="1" x14ac:dyDescent="0.25">
      <c r="A6" s="115" t="s">
        <v>33</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7"/>
      <c r="AF6" s="39"/>
    </row>
    <row r="7" spans="1:33" s="19" customFormat="1" ht="37.5" customHeight="1" x14ac:dyDescent="0.25">
      <c r="A7" s="82" t="s">
        <v>34</v>
      </c>
      <c r="B7" s="40">
        <f t="shared" ref="B7:AE7" si="0">B9+B10+B8+B12</f>
        <v>81538.429999999993</v>
      </c>
      <c r="C7" s="41">
        <f t="shared" si="0"/>
        <v>43083.270000000004</v>
      </c>
      <c r="D7" s="41">
        <f t="shared" si="0"/>
        <v>36751.47</v>
      </c>
      <c r="E7" s="41">
        <f t="shared" si="0"/>
        <v>36751.47</v>
      </c>
      <c r="F7" s="40">
        <f>E7/B7%</f>
        <v>45.072574980901649</v>
      </c>
      <c r="G7" s="40">
        <f>E7/C7%</f>
        <v>85.303343966230969</v>
      </c>
      <c r="H7" s="41">
        <f t="shared" si="0"/>
        <v>8659.26</v>
      </c>
      <c r="I7" s="42">
        <f t="shared" si="0"/>
        <v>5963.74</v>
      </c>
      <c r="J7" s="41">
        <f t="shared" si="0"/>
        <v>9484.27</v>
      </c>
      <c r="K7" s="41">
        <f t="shared" si="0"/>
        <v>6813.9000000000005</v>
      </c>
      <c r="L7" s="41">
        <f t="shared" si="0"/>
        <v>8957.14</v>
      </c>
      <c r="M7" s="41">
        <f t="shared" si="0"/>
        <v>7390.37</v>
      </c>
      <c r="N7" s="41">
        <f t="shared" si="0"/>
        <v>9436.7800000000007</v>
      </c>
      <c r="O7" s="41">
        <f t="shared" si="0"/>
        <v>11817.869999999999</v>
      </c>
      <c r="P7" s="41">
        <f t="shared" si="0"/>
        <v>6545.82</v>
      </c>
      <c r="Q7" s="41">
        <f t="shared" si="0"/>
        <v>4765.59</v>
      </c>
      <c r="R7" s="41">
        <f t="shared" si="0"/>
        <v>7370.4</v>
      </c>
      <c r="S7" s="41">
        <f t="shared" si="0"/>
        <v>0</v>
      </c>
      <c r="T7" s="41">
        <f t="shared" si="0"/>
        <v>7024.74</v>
      </c>
      <c r="U7" s="41">
        <f t="shared" si="0"/>
        <v>0</v>
      </c>
      <c r="V7" s="41">
        <f t="shared" si="0"/>
        <v>7298.98</v>
      </c>
      <c r="W7" s="41">
        <f t="shared" si="0"/>
        <v>0</v>
      </c>
      <c r="X7" s="41">
        <f t="shared" si="0"/>
        <v>5537.7</v>
      </c>
      <c r="Y7" s="41">
        <f t="shared" si="0"/>
        <v>0</v>
      </c>
      <c r="Z7" s="41">
        <f t="shared" si="0"/>
        <v>4608.96</v>
      </c>
      <c r="AA7" s="41">
        <f t="shared" si="0"/>
        <v>0</v>
      </c>
      <c r="AB7" s="41">
        <f t="shared" si="0"/>
        <v>3480.84</v>
      </c>
      <c r="AC7" s="41">
        <f t="shared" si="0"/>
        <v>0</v>
      </c>
      <c r="AD7" s="41">
        <f t="shared" si="0"/>
        <v>3133.54</v>
      </c>
      <c r="AE7" s="41">
        <f t="shared" si="0"/>
        <v>0</v>
      </c>
      <c r="AF7" s="102"/>
    </row>
    <row r="8" spans="1:33" x14ac:dyDescent="0.25">
      <c r="A8" s="2" t="s">
        <v>0</v>
      </c>
      <c r="B8" s="3">
        <f>H8+J8+L8+N8+P8+R8+T8+V8+X8+Z8+AB8+AD8</f>
        <v>0</v>
      </c>
      <c r="C8" s="8">
        <f t="shared" ref="C8:E12" si="1">C15+C22+C29</f>
        <v>0</v>
      </c>
      <c r="D8" s="8">
        <f t="shared" si="1"/>
        <v>0</v>
      </c>
      <c r="E8" s="8">
        <f t="shared" si="1"/>
        <v>0</v>
      </c>
      <c r="F8" s="3"/>
      <c r="G8" s="3"/>
      <c r="H8" s="8">
        <f t="shared" ref="H8:AE10" si="2">H15+H22+H29</f>
        <v>0</v>
      </c>
      <c r="I8" s="8">
        <f t="shared" si="2"/>
        <v>0</v>
      </c>
      <c r="J8" s="8">
        <f t="shared" si="2"/>
        <v>0</v>
      </c>
      <c r="K8" s="8">
        <f t="shared" si="2"/>
        <v>0</v>
      </c>
      <c r="L8" s="8">
        <f t="shared" si="2"/>
        <v>0</v>
      </c>
      <c r="M8" s="8">
        <f t="shared" si="2"/>
        <v>0</v>
      </c>
      <c r="N8" s="8">
        <f t="shared" si="2"/>
        <v>0</v>
      </c>
      <c r="O8" s="8">
        <f t="shared" si="2"/>
        <v>0</v>
      </c>
      <c r="P8" s="8">
        <f t="shared" si="2"/>
        <v>0</v>
      </c>
      <c r="Q8" s="8">
        <f t="shared" si="2"/>
        <v>0</v>
      </c>
      <c r="R8" s="8">
        <f t="shared" si="2"/>
        <v>0</v>
      </c>
      <c r="S8" s="8">
        <f t="shared" si="2"/>
        <v>0</v>
      </c>
      <c r="T8" s="8">
        <f t="shared" si="2"/>
        <v>0</v>
      </c>
      <c r="U8" s="8">
        <f t="shared" si="2"/>
        <v>0</v>
      </c>
      <c r="V8" s="8">
        <f t="shared" si="2"/>
        <v>0</v>
      </c>
      <c r="W8" s="8">
        <f t="shared" si="2"/>
        <v>0</v>
      </c>
      <c r="X8" s="8">
        <f t="shared" si="2"/>
        <v>0</v>
      </c>
      <c r="Y8" s="8">
        <f t="shared" si="2"/>
        <v>0</v>
      </c>
      <c r="Z8" s="8">
        <f t="shared" si="2"/>
        <v>0</v>
      </c>
      <c r="AA8" s="8">
        <f t="shared" si="2"/>
        <v>0</v>
      </c>
      <c r="AB8" s="8">
        <f t="shared" si="2"/>
        <v>0</v>
      </c>
      <c r="AC8" s="8">
        <f t="shared" si="2"/>
        <v>0</v>
      </c>
      <c r="AD8" s="8">
        <f t="shared" si="2"/>
        <v>0</v>
      </c>
      <c r="AE8" s="8">
        <f t="shared" si="2"/>
        <v>0</v>
      </c>
      <c r="AF8" s="103"/>
    </row>
    <row r="9" spans="1:33" ht="63.75" customHeight="1" x14ac:dyDescent="0.25">
      <c r="A9" s="4" t="s">
        <v>1</v>
      </c>
      <c r="B9" s="3">
        <f t="shared" ref="B9:B82" si="3">H9+J9+L9+N9+P9+R9+T9+V9+X9+Z9+AB9+AD9</f>
        <v>0</v>
      </c>
      <c r="C9" s="8">
        <f t="shared" si="1"/>
        <v>0</v>
      </c>
      <c r="D9" s="8">
        <f t="shared" si="1"/>
        <v>0</v>
      </c>
      <c r="E9" s="8">
        <f t="shared" si="1"/>
        <v>0</v>
      </c>
      <c r="F9" s="3"/>
      <c r="G9" s="3"/>
      <c r="H9" s="8">
        <f t="shared" si="2"/>
        <v>0</v>
      </c>
      <c r="I9" s="8">
        <f t="shared" si="2"/>
        <v>0</v>
      </c>
      <c r="J9" s="8">
        <f t="shared" si="2"/>
        <v>0</v>
      </c>
      <c r="K9" s="8">
        <f t="shared" si="2"/>
        <v>0</v>
      </c>
      <c r="L9" s="8">
        <f t="shared" si="2"/>
        <v>0</v>
      </c>
      <c r="M9" s="8">
        <f t="shared" si="2"/>
        <v>0</v>
      </c>
      <c r="N9" s="8">
        <f t="shared" si="2"/>
        <v>0</v>
      </c>
      <c r="O9" s="8">
        <f t="shared" si="2"/>
        <v>0</v>
      </c>
      <c r="P9" s="8">
        <f t="shared" si="2"/>
        <v>0</v>
      </c>
      <c r="Q9" s="8">
        <f t="shared" si="2"/>
        <v>0</v>
      </c>
      <c r="R9" s="8">
        <f t="shared" si="2"/>
        <v>0</v>
      </c>
      <c r="S9" s="8">
        <f t="shared" si="2"/>
        <v>0</v>
      </c>
      <c r="T9" s="8">
        <f t="shared" si="2"/>
        <v>0</v>
      </c>
      <c r="U9" s="8">
        <f t="shared" si="2"/>
        <v>0</v>
      </c>
      <c r="V9" s="8">
        <f t="shared" si="2"/>
        <v>0</v>
      </c>
      <c r="W9" s="8">
        <f t="shared" si="2"/>
        <v>0</v>
      </c>
      <c r="X9" s="8">
        <f t="shared" si="2"/>
        <v>0</v>
      </c>
      <c r="Y9" s="8">
        <f t="shared" si="2"/>
        <v>0</v>
      </c>
      <c r="Z9" s="8">
        <f t="shared" si="2"/>
        <v>0</v>
      </c>
      <c r="AA9" s="8">
        <f t="shared" si="2"/>
        <v>0</v>
      </c>
      <c r="AB9" s="8">
        <f t="shared" si="2"/>
        <v>0</v>
      </c>
      <c r="AC9" s="8">
        <f t="shared" si="2"/>
        <v>0</v>
      </c>
      <c r="AD9" s="8">
        <f t="shared" si="2"/>
        <v>0</v>
      </c>
      <c r="AE9" s="8">
        <f t="shared" si="2"/>
        <v>0</v>
      </c>
      <c r="AF9" s="103"/>
    </row>
    <row r="10" spans="1:33" x14ac:dyDescent="0.25">
      <c r="A10" s="4" t="s">
        <v>2</v>
      </c>
      <c r="B10" s="3">
        <f>H10+J10+L10+N10+P10+R10+T10+V10+X10+Z10+AB10+AD10</f>
        <v>81538.429999999993</v>
      </c>
      <c r="C10" s="8">
        <f>C17+C24+C31</f>
        <v>43083.270000000004</v>
      </c>
      <c r="D10" s="8">
        <f t="shared" si="1"/>
        <v>36751.47</v>
      </c>
      <c r="E10" s="8">
        <f t="shared" si="1"/>
        <v>36751.47</v>
      </c>
      <c r="F10" s="3">
        <f>E10/B10%</f>
        <v>45.072574980901649</v>
      </c>
      <c r="G10" s="3">
        <f>E10/C10%</f>
        <v>85.303343966230969</v>
      </c>
      <c r="H10" s="8">
        <f>H17+H24+H31</f>
        <v>8659.26</v>
      </c>
      <c r="I10" s="8">
        <f t="shared" si="2"/>
        <v>5963.74</v>
      </c>
      <c r="J10" s="8">
        <f t="shared" si="2"/>
        <v>9484.27</v>
      </c>
      <c r="K10" s="8">
        <f t="shared" si="2"/>
        <v>6813.9000000000005</v>
      </c>
      <c r="L10" s="8">
        <f t="shared" si="2"/>
        <v>8957.14</v>
      </c>
      <c r="M10" s="8">
        <f t="shared" si="2"/>
        <v>7390.37</v>
      </c>
      <c r="N10" s="8">
        <f t="shared" si="2"/>
        <v>9436.7800000000007</v>
      </c>
      <c r="O10" s="8">
        <f t="shared" si="2"/>
        <v>11817.869999999999</v>
      </c>
      <c r="P10" s="8">
        <f t="shared" si="2"/>
        <v>6545.82</v>
      </c>
      <c r="Q10" s="8">
        <f t="shared" si="2"/>
        <v>4765.59</v>
      </c>
      <c r="R10" s="8">
        <f t="shared" si="2"/>
        <v>7370.4</v>
      </c>
      <c r="S10" s="8">
        <f t="shared" si="2"/>
        <v>0</v>
      </c>
      <c r="T10" s="8">
        <f t="shared" si="2"/>
        <v>7024.74</v>
      </c>
      <c r="U10" s="8">
        <f t="shared" si="2"/>
        <v>0</v>
      </c>
      <c r="V10" s="8">
        <f t="shared" si="2"/>
        <v>7298.98</v>
      </c>
      <c r="W10" s="8">
        <f t="shared" si="2"/>
        <v>0</v>
      </c>
      <c r="X10" s="8">
        <f t="shared" si="2"/>
        <v>5537.7</v>
      </c>
      <c r="Y10" s="8">
        <f t="shared" si="2"/>
        <v>0</v>
      </c>
      <c r="Z10" s="8">
        <f t="shared" si="2"/>
        <v>4608.96</v>
      </c>
      <c r="AA10" s="8">
        <f t="shared" si="2"/>
        <v>0</v>
      </c>
      <c r="AB10" s="8">
        <f t="shared" si="2"/>
        <v>3480.84</v>
      </c>
      <c r="AC10" s="8">
        <f t="shared" si="2"/>
        <v>0</v>
      </c>
      <c r="AD10" s="8">
        <f t="shared" si="2"/>
        <v>3133.54</v>
      </c>
      <c r="AE10" s="8">
        <f t="shared" si="2"/>
        <v>0</v>
      </c>
      <c r="AF10" s="103"/>
    </row>
    <row r="11" spans="1:33" s="26" customFormat="1" ht="15" x14ac:dyDescent="0.25">
      <c r="A11" s="23" t="s">
        <v>22</v>
      </c>
      <c r="B11" s="24">
        <f t="shared" si="3"/>
        <v>0</v>
      </c>
      <c r="C11" s="25">
        <f t="shared" si="1"/>
        <v>0</v>
      </c>
      <c r="D11" s="25">
        <f t="shared" si="1"/>
        <v>0</v>
      </c>
      <c r="E11" s="25">
        <f t="shared" si="1"/>
        <v>0</v>
      </c>
      <c r="F11" s="24"/>
      <c r="G11" s="24"/>
      <c r="H11" s="25">
        <f t="shared" ref="H11:AE12" si="4">H18+H25+H32</f>
        <v>0</v>
      </c>
      <c r="I11" s="25">
        <f t="shared" si="4"/>
        <v>0</v>
      </c>
      <c r="J11" s="25">
        <f t="shared" si="4"/>
        <v>0</v>
      </c>
      <c r="K11" s="25">
        <f t="shared" si="4"/>
        <v>0</v>
      </c>
      <c r="L11" s="25">
        <f t="shared" si="4"/>
        <v>0</v>
      </c>
      <c r="M11" s="25">
        <f t="shared" si="4"/>
        <v>0</v>
      </c>
      <c r="N11" s="25">
        <f t="shared" si="4"/>
        <v>0</v>
      </c>
      <c r="O11" s="25">
        <f t="shared" si="4"/>
        <v>0</v>
      </c>
      <c r="P11" s="25">
        <f t="shared" si="4"/>
        <v>0</v>
      </c>
      <c r="Q11" s="25">
        <f t="shared" si="4"/>
        <v>0</v>
      </c>
      <c r="R11" s="25">
        <f t="shared" si="4"/>
        <v>0</v>
      </c>
      <c r="S11" s="25">
        <f t="shared" si="4"/>
        <v>0</v>
      </c>
      <c r="T11" s="25">
        <f t="shared" si="4"/>
        <v>0</v>
      </c>
      <c r="U11" s="25">
        <f t="shared" si="4"/>
        <v>0</v>
      </c>
      <c r="V11" s="25">
        <f t="shared" si="4"/>
        <v>0</v>
      </c>
      <c r="W11" s="25">
        <f t="shared" si="4"/>
        <v>0</v>
      </c>
      <c r="X11" s="25">
        <f t="shared" si="4"/>
        <v>0</v>
      </c>
      <c r="Y11" s="25">
        <f t="shared" si="4"/>
        <v>0</v>
      </c>
      <c r="Z11" s="25">
        <f t="shared" si="4"/>
        <v>0</v>
      </c>
      <c r="AA11" s="25">
        <f t="shared" si="4"/>
        <v>0</v>
      </c>
      <c r="AB11" s="25">
        <f t="shared" si="4"/>
        <v>0</v>
      </c>
      <c r="AC11" s="25">
        <f t="shared" si="4"/>
        <v>0</v>
      </c>
      <c r="AD11" s="25">
        <f t="shared" si="4"/>
        <v>0</v>
      </c>
      <c r="AE11" s="25">
        <f t="shared" si="4"/>
        <v>0</v>
      </c>
      <c r="AF11" s="103"/>
    </row>
    <row r="12" spans="1:33" x14ac:dyDescent="0.25">
      <c r="A12" s="4" t="s">
        <v>3</v>
      </c>
      <c r="B12" s="3">
        <f t="shared" si="3"/>
        <v>0</v>
      </c>
      <c r="C12" s="8">
        <f t="shared" si="1"/>
        <v>0</v>
      </c>
      <c r="D12" s="8">
        <f t="shared" si="1"/>
        <v>0</v>
      </c>
      <c r="E12" s="8">
        <f t="shared" si="1"/>
        <v>0</v>
      </c>
      <c r="F12" s="3"/>
      <c r="G12" s="3"/>
      <c r="H12" s="8">
        <f t="shared" si="4"/>
        <v>0</v>
      </c>
      <c r="I12" s="8">
        <f t="shared" si="4"/>
        <v>0</v>
      </c>
      <c r="J12" s="8">
        <f t="shared" si="4"/>
        <v>0</v>
      </c>
      <c r="K12" s="8">
        <f t="shared" si="4"/>
        <v>0</v>
      </c>
      <c r="L12" s="8">
        <f t="shared" si="4"/>
        <v>0</v>
      </c>
      <c r="M12" s="8">
        <f t="shared" si="4"/>
        <v>0</v>
      </c>
      <c r="N12" s="8">
        <f t="shared" si="4"/>
        <v>0</v>
      </c>
      <c r="O12" s="8">
        <f t="shared" si="4"/>
        <v>0</v>
      </c>
      <c r="P12" s="8">
        <f t="shared" si="4"/>
        <v>0</v>
      </c>
      <c r="Q12" s="8">
        <f t="shared" si="4"/>
        <v>0</v>
      </c>
      <c r="R12" s="8">
        <f t="shared" si="4"/>
        <v>0</v>
      </c>
      <c r="S12" s="8">
        <f t="shared" si="4"/>
        <v>0</v>
      </c>
      <c r="T12" s="8">
        <f t="shared" si="4"/>
        <v>0</v>
      </c>
      <c r="U12" s="8">
        <f t="shared" si="4"/>
        <v>0</v>
      </c>
      <c r="V12" s="8">
        <f t="shared" si="4"/>
        <v>0</v>
      </c>
      <c r="W12" s="8">
        <f t="shared" si="4"/>
        <v>0</v>
      </c>
      <c r="X12" s="8">
        <f t="shared" si="4"/>
        <v>0</v>
      </c>
      <c r="Y12" s="8">
        <f t="shared" si="4"/>
        <v>0</v>
      </c>
      <c r="Z12" s="8">
        <f t="shared" si="4"/>
        <v>0</v>
      </c>
      <c r="AA12" s="8">
        <f t="shared" si="4"/>
        <v>0</v>
      </c>
      <c r="AB12" s="8">
        <f t="shared" si="4"/>
        <v>0</v>
      </c>
      <c r="AC12" s="8">
        <f t="shared" si="4"/>
        <v>0</v>
      </c>
      <c r="AD12" s="8">
        <f t="shared" si="4"/>
        <v>0</v>
      </c>
      <c r="AE12" s="8">
        <f t="shared" si="4"/>
        <v>0</v>
      </c>
      <c r="AF12" s="104"/>
    </row>
    <row r="13" spans="1:33" ht="409.5" customHeight="1" x14ac:dyDescent="0.25">
      <c r="A13" s="118" t="s">
        <v>35</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20"/>
      <c r="AF13" s="43" t="s">
        <v>56</v>
      </c>
    </row>
    <row r="14" spans="1:33" s="19" customFormat="1" x14ac:dyDescent="0.25">
      <c r="A14" s="82" t="s">
        <v>34</v>
      </c>
      <c r="B14" s="40">
        <f t="shared" ref="B14:AE14" si="5">B15+B16+B17+B19</f>
        <v>53052.53</v>
      </c>
      <c r="C14" s="40">
        <f t="shared" si="5"/>
        <v>20838.740000000002</v>
      </c>
      <c r="D14" s="40">
        <f t="shared" si="5"/>
        <v>16404.62</v>
      </c>
      <c r="E14" s="40">
        <f t="shared" si="5"/>
        <v>16404.62</v>
      </c>
      <c r="F14" s="40">
        <f>E14/B14%</f>
        <v>30.9214659508227</v>
      </c>
      <c r="G14" s="40">
        <f>E14/C14%</f>
        <v>78.721746132443698</v>
      </c>
      <c r="H14" s="41">
        <f t="shared" si="5"/>
        <v>3846.82</v>
      </c>
      <c r="I14" s="42">
        <f t="shared" si="5"/>
        <v>2587.66</v>
      </c>
      <c r="J14" s="41">
        <f t="shared" si="5"/>
        <v>6103.85</v>
      </c>
      <c r="K14" s="41">
        <f t="shared" si="5"/>
        <v>3780.23</v>
      </c>
      <c r="L14" s="41">
        <f t="shared" si="5"/>
        <v>3283.92</v>
      </c>
      <c r="M14" s="41">
        <f t="shared" si="5"/>
        <v>3737.8</v>
      </c>
      <c r="N14" s="41">
        <f t="shared" si="5"/>
        <v>4470.75</v>
      </c>
      <c r="O14" s="41">
        <f t="shared" si="5"/>
        <v>3728.11</v>
      </c>
      <c r="P14" s="41">
        <f t="shared" si="5"/>
        <v>3133.4</v>
      </c>
      <c r="Q14" s="41">
        <f t="shared" si="5"/>
        <v>2570.8200000000002</v>
      </c>
      <c r="R14" s="41">
        <f t="shared" si="5"/>
        <v>6478.78</v>
      </c>
      <c r="S14" s="41">
        <f t="shared" si="5"/>
        <v>0</v>
      </c>
      <c r="T14" s="41">
        <f t="shared" si="5"/>
        <v>6133.12</v>
      </c>
      <c r="U14" s="41">
        <f t="shared" si="5"/>
        <v>0</v>
      </c>
      <c r="V14" s="41">
        <f t="shared" si="5"/>
        <v>6407.36</v>
      </c>
      <c r="W14" s="41">
        <f t="shared" si="5"/>
        <v>0</v>
      </c>
      <c r="X14" s="41">
        <f t="shared" si="5"/>
        <v>4646.07</v>
      </c>
      <c r="Y14" s="41">
        <f t="shared" si="5"/>
        <v>0</v>
      </c>
      <c r="Z14" s="41">
        <f t="shared" si="5"/>
        <v>3717.33</v>
      </c>
      <c r="AA14" s="41">
        <f t="shared" si="5"/>
        <v>0</v>
      </c>
      <c r="AB14" s="41">
        <f t="shared" si="5"/>
        <v>2589.21</v>
      </c>
      <c r="AC14" s="41">
        <f t="shared" si="5"/>
        <v>0</v>
      </c>
      <c r="AD14" s="41">
        <f t="shared" si="5"/>
        <v>2241.92</v>
      </c>
      <c r="AE14" s="41">
        <f t="shared" si="5"/>
        <v>0</v>
      </c>
      <c r="AF14" s="105"/>
    </row>
    <row r="15" spans="1:33" x14ac:dyDescent="0.25">
      <c r="A15" s="2" t="s">
        <v>0</v>
      </c>
      <c r="B15" s="3">
        <f t="shared" si="3"/>
        <v>0</v>
      </c>
      <c r="C15" s="3">
        <f>H15+J15+L15+N15+P15</f>
        <v>0</v>
      </c>
      <c r="D15" s="3">
        <f>E15</f>
        <v>0</v>
      </c>
      <c r="E15" s="3">
        <f>I15+K15+M15+O15+Q15+S15+U15+W15+Y15+AA15+AC15+AE15</f>
        <v>0</v>
      </c>
      <c r="F15" s="3"/>
      <c r="G15" s="3"/>
      <c r="H15" s="11"/>
      <c r="I15" s="11"/>
      <c r="J15" s="11"/>
      <c r="K15" s="11"/>
      <c r="L15" s="11"/>
      <c r="M15" s="11"/>
      <c r="N15" s="11"/>
      <c r="O15" s="11"/>
      <c r="P15" s="11"/>
      <c r="Q15" s="11"/>
      <c r="R15" s="11"/>
      <c r="S15" s="11"/>
      <c r="T15" s="11"/>
      <c r="U15" s="11"/>
      <c r="V15" s="11"/>
      <c r="W15" s="11"/>
      <c r="X15" s="11"/>
      <c r="Y15" s="11"/>
      <c r="Z15" s="11"/>
      <c r="AA15" s="11"/>
      <c r="AB15" s="11"/>
      <c r="AC15" s="11"/>
      <c r="AD15" s="11"/>
      <c r="AE15" s="31"/>
      <c r="AF15" s="106"/>
    </row>
    <row r="16" spans="1:33" x14ac:dyDescent="0.25">
      <c r="A16" s="4" t="s">
        <v>4</v>
      </c>
      <c r="B16" s="3">
        <f t="shared" si="3"/>
        <v>0</v>
      </c>
      <c r="C16" s="3">
        <f t="shared" ref="C16:C19" si="6">H16+J16+L16+N16+P16</f>
        <v>0</v>
      </c>
      <c r="D16" s="3">
        <f t="shared" ref="D16:D19" si="7">E16</f>
        <v>0</v>
      </c>
      <c r="E16" s="3">
        <f t="shared" ref="E16:E19" si="8">I16+K16+M16+O16+Q16+S16+U16+W16+Y16+AA16+AC16+AE16</f>
        <v>0</v>
      </c>
      <c r="F16" s="3"/>
      <c r="G16" s="3"/>
      <c r="H16" s="11"/>
      <c r="I16" s="11"/>
      <c r="J16" s="11"/>
      <c r="K16" s="11"/>
      <c r="L16" s="11"/>
      <c r="M16" s="11"/>
      <c r="N16" s="11"/>
      <c r="O16" s="11"/>
      <c r="P16" s="11"/>
      <c r="Q16" s="11"/>
      <c r="R16" s="11"/>
      <c r="S16" s="11"/>
      <c r="T16" s="11"/>
      <c r="U16" s="11"/>
      <c r="V16" s="11"/>
      <c r="W16" s="11"/>
      <c r="X16" s="11"/>
      <c r="Y16" s="11"/>
      <c r="Z16" s="11"/>
      <c r="AA16" s="11"/>
      <c r="AB16" s="11"/>
      <c r="AC16" s="11"/>
      <c r="AD16" s="11"/>
      <c r="AE16" s="31"/>
      <c r="AF16" s="106"/>
    </row>
    <row r="17" spans="1:32" x14ac:dyDescent="0.25">
      <c r="A17" s="4" t="s">
        <v>2</v>
      </c>
      <c r="B17" s="3">
        <f t="shared" si="3"/>
        <v>53052.53</v>
      </c>
      <c r="C17" s="3">
        <f t="shared" si="6"/>
        <v>20838.740000000002</v>
      </c>
      <c r="D17" s="3">
        <f>E17</f>
        <v>16404.62</v>
      </c>
      <c r="E17" s="3">
        <f>I17+K17+M17+O17+Q17+S17+U17+W17+Y17+AA17+AC17+AE17</f>
        <v>16404.62</v>
      </c>
      <c r="F17" s="3">
        <f>E17/B17%</f>
        <v>30.9214659508227</v>
      </c>
      <c r="G17" s="3">
        <f>E17/C17%</f>
        <v>78.721746132443698</v>
      </c>
      <c r="H17" s="11">
        <v>3846.82</v>
      </c>
      <c r="I17" s="11">
        <v>2587.66</v>
      </c>
      <c r="J17" s="11">
        <v>6103.85</v>
      </c>
      <c r="K17" s="11">
        <v>3780.23</v>
      </c>
      <c r="L17" s="11">
        <v>3283.92</v>
      </c>
      <c r="M17" s="11">
        <v>3737.8</v>
      </c>
      <c r="N17" s="11">
        <v>4470.75</v>
      </c>
      <c r="O17" s="11">
        <v>3728.11</v>
      </c>
      <c r="P17" s="11">
        <v>3133.4</v>
      </c>
      <c r="Q17" s="11">
        <v>2570.8200000000002</v>
      </c>
      <c r="R17" s="11">
        <v>6478.78</v>
      </c>
      <c r="S17" s="11"/>
      <c r="T17" s="11">
        <v>6133.12</v>
      </c>
      <c r="U17" s="11"/>
      <c r="V17" s="11">
        <v>6407.36</v>
      </c>
      <c r="W17" s="11"/>
      <c r="X17" s="11">
        <v>4646.07</v>
      </c>
      <c r="Y17" s="11"/>
      <c r="Z17" s="11">
        <v>3717.33</v>
      </c>
      <c r="AA17" s="11"/>
      <c r="AB17" s="11">
        <v>2589.21</v>
      </c>
      <c r="AC17" s="11"/>
      <c r="AD17" s="11">
        <v>2241.92</v>
      </c>
      <c r="AE17" s="31"/>
      <c r="AF17" s="106"/>
    </row>
    <row r="18" spans="1:32" s="26" customFormat="1" ht="15.75" x14ac:dyDescent="0.25">
      <c r="A18" s="23" t="s">
        <v>22</v>
      </c>
      <c r="B18" s="24">
        <f t="shared" si="3"/>
        <v>0</v>
      </c>
      <c r="C18" s="3">
        <f t="shared" si="6"/>
        <v>0</v>
      </c>
      <c r="D18" s="24">
        <f t="shared" si="7"/>
        <v>0</v>
      </c>
      <c r="E18" s="24">
        <f t="shared" si="8"/>
        <v>0</v>
      </c>
      <c r="F18" s="24"/>
      <c r="G18" s="24"/>
      <c r="H18" s="25"/>
      <c r="I18" s="25"/>
      <c r="J18" s="25"/>
      <c r="K18" s="25"/>
      <c r="L18" s="25"/>
      <c r="M18" s="25"/>
      <c r="N18" s="25"/>
      <c r="O18" s="25"/>
      <c r="P18" s="25"/>
      <c r="Q18" s="25"/>
      <c r="R18" s="25"/>
      <c r="S18" s="25"/>
      <c r="T18" s="25"/>
      <c r="U18" s="25"/>
      <c r="V18" s="25"/>
      <c r="W18" s="25"/>
      <c r="X18" s="25"/>
      <c r="Y18" s="25"/>
      <c r="Z18" s="25"/>
      <c r="AA18" s="25"/>
      <c r="AB18" s="25"/>
      <c r="AC18" s="25"/>
      <c r="AD18" s="25"/>
      <c r="AE18" s="32"/>
      <c r="AF18" s="106"/>
    </row>
    <row r="19" spans="1:32" x14ac:dyDescent="0.25">
      <c r="A19" s="4" t="s">
        <v>3</v>
      </c>
      <c r="B19" s="3">
        <f t="shared" si="3"/>
        <v>0</v>
      </c>
      <c r="C19" s="3">
        <f t="shared" si="6"/>
        <v>0</v>
      </c>
      <c r="D19" s="3">
        <f t="shared" si="7"/>
        <v>0</v>
      </c>
      <c r="E19" s="3">
        <f t="shared" si="8"/>
        <v>0</v>
      </c>
      <c r="F19" s="3"/>
      <c r="G19" s="3"/>
      <c r="H19" s="11"/>
      <c r="I19" s="11"/>
      <c r="J19" s="11"/>
      <c r="K19" s="11"/>
      <c r="L19" s="11"/>
      <c r="M19" s="11"/>
      <c r="N19" s="11"/>
      <c r="O19" s="11"/>
      <c r="P19" s="11"/>
      <c r="Q19" s="11"/>
      <c r="R19" s="11"/>
      <c r="S19" s="11"/>
      <c r="T19" s="11"/>
      <c r="U19" s="11"/>
      <c r="V19" s="11"/>
      <c r="W19" s="11"/>
      <c r="X19" s="11"/>
      <c r="Y19" s="11"/>
      <c r="Z19" s="11"/>
      <c r="AA19" s="11"/>
      <c r="AB19" s="11"/>
      <c r="AC19" s="11"/>
      <c r="AD19" s="11"/>
      <c r="AE19" s="31"/>
      <c r="AF19" s="107"/>
    </row>
    <row r="20" spans="1:32" ht="41.25" customHeight="1" x14ac:dyDescent="0.25">
      <c r="A20" s="118" t="s">
        <v>36</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20"/>
      <c r="AF20" s="86"/>
    </row>
    <row r="21" spans="1:32" s="19" customFormat="1" x14ac:dyDescent="0.25">
      <c r="A21" s="82" t="s">
        <v>34</v>
      </c>
      <c r="B21" s="40">
        <f t="shared" ref="B21:AE21" si="9">B24+B22+B23+B26</f>
        <v>10699.5</v>
      </c>
      <c r="C21" s="40">
        <f t="shared" si="9"/>
        <v>4458.13</v>
      </c>
      <c r="D21" s="40">
        <f t="shared" si="9"/>
        <v>4458.12</v>
      </c>
      <c r="E21" s="40">
        <f t="shared" si="9"/>
        <v>4458.12</v>
      </c>
      <c r="F21" s="40">
        <f>E21/B21%</f>
        <v>41.666619935511001</v>
      </c>
      <c r="G21" s="40">
        <f>E21/C21%</f>
        <v>99.999775690704396</v>
      </c>
      <c r="H21" s="41">
        <f t="shared" si="9"/>
        <v>891.64</v>
      </c>
      <c r="I21" s="42">
        <f t="shared" si="9"/>
        <v>891.63</v>
      </c>
      <c r="J21" s="41">
        <f t="shared" si="9"/>
        <v>891.62</v>
      </c>
      <c r="K21" s="41">
        <f t="shared" si="9"/>
        <v>891.62</v>
      </c>
      <c r="L21" s="41">
        <f t="shared" si="9"/>
        <v>891.62</v>
      </c>
      <c r="M21" s="41">
        <f t="shared" si="9"/>
        <v>891.62</v>
      </c>
      <c r="N21" s="41">
        <f t="shared" si="9"/>
        <v>891.63</v>
      </c>
      <c r="O21" s="41">
        <f t="shared" si="9"/>
        <v>891.63</v>
      </c>
      <c r="P21" s="41">
        <f t="shared" si="9"/>
        <v>891.62</v>
      </c>
      <c r="Q21" s="41">
        <f t="shared" si="9"/>
        <v>891.62</v>
      </c>
      <c r="R21" s="41">
        <f t="shared" si="9"/>
        <v>891.62</v>
      </c>
      <c r="S21" s="41">
        <f t="shared" si="9"/>
        <v>0</v>
      </c>
      <c r="T21" s="41">
        <f t="shared" si="9"/>
        <v>891.62</v>
      </c>
      <c r="U21" s="41">
        <f t="shared" si="9"/>
        <v>0</v>
      </c>
      <c r="V21" s="41">
        <f t="shared" si="9"/>
        <v>891.62</v>
      </c>
      <c r="W21" s="41">
        <f t="shared" si="9"/>
        <v>0</v>
      </c>
      <c r="X21" s="41">
        <f t="shared" si="9"/>
        <v>891.63</v>
      </c>
      <c r="Y21" s="41">
        <f t="shared" si="9"/>
        <v>0</v>
      </c>
      <c r="Z21" s="41">
        <f t="shared" si="9"/>
        <v>891.63</v>
      </c>
      <c r="AA21" s="41">
        <f t="shared" si="9"/>
        <v>0</v>
      </c>
      <c r="AB21" s="41">
        <f t="shared" si="9"/>
        <v>891.63</v>
      </c>
      <c r="AC21" s="41">
        <f t="shared" si="9"/>
        <v>0</v>
      </c>
      <c r="AD21" s="41">
        <f t="shared" si="9"/>
        <v>891.62</v>
      </c>
      <c r="AE21" s="41">
        <f t="shared" si="9"/>
        <v>0</v>
      </c>
      <c r="AF21" s="108"/>
    </row>
    <row r="22" spans="1:32" x14ac:dyDescent="0.25">
      <c r="A22" s="2" t="s">
        <v>0</v>
      </c>
      <c r="B22" s="3">
        <f t="shared" si="3"/>
        <v>0</v>
      </c>
      <c r="C22" s="3">
        <f>H22+J22+L22+N22+P22</f>
        <v>0</v>
      </c>
      <c r="D22" s="3">
        <f t="shared" ref="D22:D26" si="10">E22</f>
        <v>0</v>
      </c>
      <c r="E22" s="3">
        <f t="shared" ref="E22:E26" si="11">I22+K22+M22+O22+Q22+S22+U22+W22+Y22+AA22+AC22+AE22</f>
        <v>0</v>
      </c>
      <c r="F22" s="3"/>
      <c r="G22" s="3"/>
      <c r="H22" s="11"/>
      <c r="I22" s="11"/>
      <c r="J22" s="11"/>
      <c r="K22" s="11"/>
      <c r="L22" s="11"/>
      <c r="M22" s="11"/>
      <c r="N22" s="11"/>
      <c r="O22" s="11"/>
      <c r="P22" s="11"/>
      <c r="Q22" s="11"/>
      <c r="R22" s="11"/>
      <c r="S22" s="11"/>
      <c r="T22" s="11"/>
      <c r="U22" s="11"/>
      <c r="V22" s="11"/>
      <c r="W22" s="11"/>
      <c r="X22" s="11"/>
      <c r="Y22" s="11"/>
      <c r="Z22" s="11"/>
      <c r="AA22" s="11"/>
      <c r="AB22" s="11"/>
      <c r="AC22" s="11"/>
      <c r="AD22" s="11"/>
      <c r="AE22" s="31"/>
      <c r="AF22" s="109"/>
    </row>
    <row r="23" spans="1:32" x14ac:dyDescent="0.25">
      <c r="A23" s="4" t="s">
        <v>4</v>
      </c>
      <c r="B23" s="3">
        <f t="shared" si="3"/>
        <v>0</v>
      </c>
      <c r="C23" s="3">
        <f t="shared" ref="C23:C26" si="12">H23+J23+L23+N23+P23</f>
        <v>0</v>
      </c>
      <c r="D23" s="3">
        <f t="shared" si="10"/>
        <v>0</v>
      </c>
      <c r="E23" s="3">
        <f t="shared" si="11"/>
        <v>0</v>
      </c>
      <c r="F23" s="3"/>
      <c r="G23" s="3"/>
      <c r="H23" s="11"/>
      <c r="I23" s="11"/>
      <c r="J23" s="11"/>
      <c r="K23" s="11"/>
      <c r="L23" s="11"/>
      <c r="M23" s="11"/>
      <c r="N23" s="11"/>
      <c r="O23" s="11"/>
      <c r="P23" s="11"/>
      <c r="Q23" s="11"/>
      <c r="R23" s="11"/>
      <c r="S23" s="11"/>
      <c r="T23" s="11"/>
      <c r="U23" s="11"/>
      <c r="V23" s="11"/>
      <c r="W23" s="11"/>
      <c r="X23" s="11"/>
      <c r="Y23" s="11"/>
      <c r="Z23" s="11"/>
      <c r="AA23" s="11"/>
      <c r="AB23" s="11"/>
      <c r="AC23" s="11"/>
      <c r="AD23" s="11"/>
      <c r="AE23" s="31"/>
      <c r="AF23" s="109"/>
    </row>
    <row r="24" spans="1:32" x14ac:dyDescent="0.25">
      <c r="A24" s="4" t="s">
        <v>2</v>
      </c>
      <c r="B24" s="3">
        <f t="shared" si="3"/>
        <v>10699.5</v>
      </c>
      <c r="C24" s="3">
        <f t="shared" si="12"/>
        <v>4458.13</v>
      </c>
      <c r="D24" s="3">
        <f t="shared" si="10"/>
        <v>4458.12</v>
      </c>
      <c r="E24" s="3">
        <f t="shared" si="11"/>
        <v>4458.12</v>
      </c>
      <c r="F24" s="3">
        <f>E24/B24%</f>
        <v>41.666619935511001</v>
      </c>
      <c r="G24" s="3">
        <f>E24/C24%</f>
        <v>99.999775690704396</v>
      </c>
      <c r="H24" s="11">
        <v>891.64</v>
      </c>
      <c r="I24" s="11">
        <v>891.63</v>
      </c>
      <c r="J24" s="11">
        <v>891.62</v>
      </c>
      <c r="K24" s="11">
        <v>891.62</v>
      </c>
      <c r="L24" s="11">
        <v>891.62</v>
      </c>
      <c r="M24" s="11">
        <v>891.62</v>
      </c>
      <c r="N24" s="11">
        <v>891.63</v>
      </c>
      <c r="O24" s="11">
        <v>891.63</v>
      </c>
      <c r="P24" s="11">
        <v>891.62</v>
      </c>
      <c r="Q24" s="11">
        <v>891.62</v>
      </c>
      <c r="R24" s="11">
        <v>891.62</v>
      </c>
      <c r="S24" s="11"/>
      <c r="T24" s="11">
        <v>891.62</v>
      </c>
      <c r="U24" s="11"/>
      <c r="V24" s="11">
        <v>891.62</v>
      </c>
      <c r="W24" s="11"/>
      <c r="X24" s="11">
        <v>891.63</v>
      </c>
      <c r="Y24" s="11"/>
      <c r="Z24" s="11">
        <v>891.63</v>
      </c>
      <c r="AA24" s="11"/>
      <c r="AB24" s="11">
        <v>891.63</v>
      </c>
      <c r="AC24" s="11"/>
      <c r="AD24" s="11">
        <v>891.62</v>
      </c>
      <c r="AE24" s="31"/>
      <c r="AF24" s="109"/>
    </row>
    <row r="25" spans="1:32" s="26" customFormat="1" ht="15.75" x14ac:dyDescent="0.25">
      <c r="A25" s="23" t="s">
        <v>22</v>
      </c>
      <c r="B25" s="24">
        <f t="shared" si="3"/>
        <v>0</v>
      </c>
      <c r="C25" s="3">
        <f t="shared" si="12"/>
        <v>0</v>
      </c>
      <c r="D25" s="24">
        <f t="shared" si="10"/>
        <v>0</v>
      </c>
      <c r="E25" s="24">
        <f t="shared" si="11"/>
        <v>0</v>
      </c>
      <c r="F25" s="24"/>
      <c r="G25" s="24"/>
      <c r="H25" s="25"/>
      <c r="I25" s="25"/>
      <c r="J25" s="25"/>
      <c r="K25" s="25"/>
      <c r="L25" s="25"/>
      <c r="M25" s="25"/>
      <c r="N25" s="25"/>
      <c r="O25" s="25"/>
      <c r="P25" s="25"/>
      <c r="Q25" s="25"/>
      <c r="R25" s="25"/>
      <c r="S25" s="25"/>
      <c r="T25" s="25"/>
      <c r="U25" s="25"/>
      <c r="V25" s="25"/>
      <c r="W25" s="25"/>
      <c r="X25" s="25"/>
      <c r="Y25" s="25"/>
      <c r="Z25" s="25"/>
      <c r="AA25" s="25"/>
      <c r="AB25" s="25"/>
      <c r="AC25" s="25"/>
      <c r="AD25" s="25"/>
      <c r="AE25" s="32"/>
      <c r="AF25" s="109"/>
    </row>
    <row r="26" spans="1:32" x14ac:dyDescent="0.25">
      <c r="A26" s="4" t="s">
        <v>3</v>
      </c>
      <c r="B26" s="3">
        <f t="shared" si="3"/>
        <v>0</v>
      </c>
      <c r="C26" s="3">
        <f t="shared" si="12"/>
        <v>0</v>
      </c>
      <c r="D26" s="3">
        <f t="shared" si="10"/>
        <v>0</v>
      </c>
      <c r="E26" s="3">
        <f t="shared" si="11"/>
        <v>0</v>
      </c>
      <c r="F26" s="3"/>
      <c r="G26" s="3"/>
      <c r="H26" s="22"/>
      <c r="I26" s="34"/>
      <c r="J26" s="22"/>
      <c r="K26" s="22"/>
      <c r="L26" s="22"/>
      <c r="M26" s="22"/>
      <c r="N26" s="22"/>
      <c r="O26" s="22"/>
      <c r="P26" s="22"/>
      <c r="Q26" s="22"/>
      <c r="R26" s="22"/>
      <c r="S26" s="22"/>
      <c r="T26" s="22"/>
      <c r="U26" s="22"/>
      <c r="V26" s="22"/>
      <c r="W26" s="22"/>
      <c r="X26" s="22"/>
      <c r="Y26" s="22"/>
      <c r="Z26" s="22"/>
      <c r="AA26" s="22"/>
      <c r="AB26" s="22"/>
      <c r="AC26" s="22"/>
      <c r="AD26" s="22"/>
      <c r="AE26" s="31"/>
      <c r="AF26" s="110"/>
    </row>
    <row r="27" spans="1:32" ht="91.5" customHeight="1" x14ac:dyDescent="0.25">
      <c r="A27" s="118" t="s">
        <v>37</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20"/>
      <c r="AF27" s="44" t="s">
        <v>57</v>
      </c>
    </row>
    <row r="28" spans="1:32" s="19" customFormat="1" x14ac:dyDescent="0.25">
      <c r="A28" s="82" t="s">
        <v>34</v>
      </c>
      <c r="B28" s="40">
        <f t="shared" ref="B28:AE28" si="13">B29+B30+B33+B31</f>
        <v>17786.400000000001</v>
      </c>
      <c r="C28" s="40">
        <f t="shared" si="13"/>
        <v>17786.400000000001</v>
      </c>
      <c r="D28" s="40">
        <f t="shared" si="13"/>
        <v>15888.73</v>
      </c>
      <c r="E28" s="40">
        <f t="shared" si="13"/>
        <v>15888.73</v>
      </c>
      <c r="F28" s="40">
        <f>E28/B28%</f>
        <v>89.330780821301659</v>
      </c>
      <c r="G28" s="40">
        <f>E28/C28%</f>
        <v>89.330780821301659</v>
      </c>
      <c r="H28" s="41">
        <f t="shared" si="13"/>
        <v>3920.8</v>
      </c>
      <c r="I28" s="42">
        <f t="shared" si="13"/>
        <v>2484.4499999999998</v>
      </c>
      <c r="J28" s="41">
        <f t="shared" si="13"/>
        <v>2488.8000000000002</v>
      </c>
      <c r="K28" s="41">
        <f t="shared" si="13"/>
        <v>2142.0500000000002</v>
      </c>
      <c r="L28" s="41">
        <f t="shared" si="13"/>
        <v>4781.6000000000004</v>
      </c>
      <c r="M28" s="41">
        <f t="shared" si="13"/>
        <v>2760.95</v>
      </c>
      <c r="N28" s="41">
        <f t="shared" si="13"/>
        <v>4074.4</v>
      </c>
      <c r="O28" s="41">
        <f t="shared" si="13"/>
        <v>7198.13</v>
      </c>
      <c r="P28" s="41">
        <f t="shared" si="13"/>
        <v>2520.8000000000002</v>
      </c>
      <c r="Q28" s="41">
        <f t="shared" si="13"/>
        <v>1303.1500000000001</v>
      </c>
      <c r="R28" s="41">
        <f t="shared" si="13"/>
        <v>0</v>
      </c>
      <c r="S28" s="41">
        <f t="shared" si="13"/>
        <v>0</v>
      </c>
      <c r="T28" s="41">
        <f t="shared" si="13"/>
        <v>0</v>
      </c>
      <c r="U28" s="41">
        <f t="shared" si="13"/>
        <v>0</v>
      </c>
      <c r="V28" s="41">
        <f t="shared" si="13"/>
        <v>0</v>
      </c>
      <c r="W28" s="41">
        <f t="shared" si="13"/>
        <v>0</v>
      </c>
      <c r="X28" s="41">
        <f t="shared" si="13"/>
        <v>0</v>
      </c>
      <c r="Y28" s="41">
        <f t="shared" si="13"/>
        <v>0</v>
      </c>
      <c r="Z28" s="41">
        <f t="shared" si="13"/>
        <v>0</v>
      </c>
      <c r="AA28" s="41">
        <f t="shared" si="13"/>
        <v>0</v>
      </c>
      <c r="AB28" s="41">
        <f t="shared" si="13"/>
        <v>0</v>
      </c>
      <c r="AC28" s="41">
        <f t="shared" si="13"/>
        <v>0</v>
      </c>
      <c r="AD28" s="41">
        <f t="shared" si="13"/>
        <v>0</v>
      </c>
      <c r="AE28" s="41">
        <f t="shared" si="13"/>
        <v>0</v>
      </c>
      <c r="AF28" s="121"/>
    </row>
    <row r="29" spans="1:32" x14ac:dyDescent="0.25">
      <c r="A29" s="2" t="s">
        <v>5</v>
      </c>
      <c r="B29" s="3">
        <f t="shared" si="3"/>
        <v>0</v>
      </c>
      <c r="C29" s="3">
        <f>H29+J29+L29+N29+P29</f>
        <v>0</v>
      </c>
      <c r="D29" s="3">
        <f t="shared" ref="D29:D33" si="14">E29</f>
        <v>0</v>
      </c>
      <c r="E29" s="3">
        <f t="shared" ref="E29:E33" si="15">I29+K29+M29+O29+Q29+S29+U29+W29+Y29+AA29+AC29+AE29</f>
        <v>0</v>
      </c>
      <c r="F29" s="3"/>
      <c r="G29" s="3"/>
      <c r="H29" s="11"/>
      <c r="I29" s="11"/>
      <c r="J29" s="11"/>
      <c r="K29" s="11"/>
      <c r="L29" s="11"/>
      <c r="M29" s="11"/>
      <c r="N29" s="11"/>
      <c r="O29" s="11"/>
      <c r="P29" s="11"/>
      <c r="Q29" s="11"/>
      <c r="R29" s="11"/>
      <c r="S29" s="11"/>
      <c r="T29" s="11"/>
      <c r="U29" s="11"/>
      <c r="V29" s="11"/>
      <c r="W29" s="11"/>
      <c r="X29" s="11"/>
      <c r="Y29" s="11"/>
      <c r="Z29" s="11"/>
      <c r="AA29" s="11"/>
      <c r="AB29" s="11"/>
      <c r="AC29" s="11"/>
      <c r="AD29" s="11"/>
      <c r="AE29" s="31"/>
      <c r="AF29" s="122"/>
    </row>
    <row r="30" spans="1:32" x14ac:dyDescent="0.25">
      <c r="A30" s="4" t="s">
        <v>4</v>
      </c>
      <c r="B30" s="3">
        <f t="shared" si="3"/>
        <v>0</v>
      </c>
      <c r="C30" s="3">
        <f t="shared" ref="C30:C33" si="16">H30+J30+L30+N30+P30</f>
        <v>0</v>
      </c>
      <c r="D30" s="3">
        <f t="shared" si="14"/>
        <v>0</v>
      </c>
      <c r="E30" s="3">
        <f t="shared" si="15"/>
        <v>0</v>
      </c>
      <c r="F30" s="3"/>
      <c r="G30" s="3"/>
      <c r="H30" s="11"/>
      <c r="I30" s="11"/>
      <c r="J30" s="11"/>
      <c r="K30" s="11"/>
      <c r="L30" s="11"/>
      <c r="M30" s="11"/>
      <c r="N30" s="11"/>
      <c r="O30" s="11"/>
      <c r="P30" s="11"/>
      <c r="Q30" s="11"/>
      <c r="R30" s="11"/>
      <c r="S30" s="11"/>
      <c r="T30" s="11"/>
      <c r="U30" s="11"/>
      <c r="V30" s="11"/>
      <c r="W30" s="11"/>
      <c r="X30" s="11"/>
      <c r="Y30" s="11"/>
      <c r="Z30" s="11"/>
      <c r="AA30" s="11"/>
      <c r="AB30" s="11"/>
      <c r="AC30" s="11"/>
      <c r="AD30" s="11"/>
      <c r="AE30" s="31"/>
      <c r="AF30" s="122"/>
    </row>
    <row r="31" spans="1:32" x14ac:dyDescent="0.25">
      <c r="A31" s="4" t="s">
        <v>2</v>
      </c>
      <c r="B31" s="3">
        <f t="shared" si="3"/>
        <v>17786.400000000001</v>
      </c>
      <c r="C31" s="3">
        <f t="shared" si="16"/>
        <v>17786.400000000001</v>
      </c>
      <c r="D31" s="3">
        <f t="shared" si="14"/>
        <v>15888.73</v>
      </c>
      <c r="E31" s="3">
        <f t="shared" si="15"/>
        <v>15888.73</v>
      </c>
      <c r="F31" s="3">
        <f>E31/B31%</f>
        <v>89.330780821301659</v>
      </c>
      <c r="G31" s="3">
        <f>E31/C31%</f>
        <v>89.330780821301659</v>
      </c>
      <c r="H31" s="11">
        <v>3920.8</v>
      </c>
      <c r="I31" s="11">
        <v>2484.4499999999998</v>
      </c>
      <c r="J31" s="11">
        <v>2488.8000000000002</v>
      </c>
      <c r="K31" s="11">
        <v>2142.0500000000002</v>
      </c>
      <c r="L31" s="11">
        <f>4281.6+500</f>
        <v>4781.6000000000004</v>
      </c>
      <c r="M31" s="11">
        <v>2760.95</v>
      </c>
      <c r="N31" s="11">
        <f>3074.4+1000</f>
        <v>4074.4</v>
      </c>
      <c r="O31" s="11">
        <f>5709.68+1488.45</f>
        <v>7198.13</v>
      </c>
      <c r="P31" s="11">
        <v>2520.8000000000002</v>
      </c>
      <c r="Q31" s="11">
        <v>1303.1500000000001</v>
      </c>
      <c r="R31" s="11"/>
      <c r="S31" s="11"/>
      <c r="T31" s="11"/>
      <c r="U31" s="11"/>
      <c r="V31" s="11"/>
      <c r="W31" s="11"/>
      <c r="X31" s="11"/>
      <c r="Y31" s="11"/>
      <c r="Z31" s="11"/>
      <c r="AA31" s="11"/>
      <c r="AB31" s="11"/>
      <c r="AC31" s="11"/>
      <c r="AD31" s="11"/>
      <c r="AE31" s="31"/>
      <c r="AF31" s="122"/>
    </row>
    <row r="32" spans="1:32" s="26" customFormat="1" ht="14.1" customHeight="1" x14ac:dyDescent="0.25">
      <c r="A32" s="23" t="s">
        <v>22</v>
      </c>
      <c r="B32" s="24">
        <f t="shared" si="3"/>
        <v>0</v>
      </c>
      <c r="C32" s="3">
        <f t="shared" si="16"/>
        <v>0</v>
      </c>
      <c r="D32" s="24">
        <f t="shared" si="14"/>
        <v>0</v>
      </c>
      <c r="E32" s="24">
        <f t="shared" si="15"/>
        <v>0</v>
      </c>
      <c r="F32" s="24"/>
      <c r="G32" s="24"/>
      <c r="H32" s="25"/>
      <c r="I32" s="25"/>
      <c r="J32" s="25"/>
      <c r="K32" s="25"/>
      <c r="L32" s="25"/>
      <c r="M32" s="25"/>
      <c r="N32" s="25"/>
      <c r="O32" s="25"/>
      <c r="P32" s="25"/>
      <c r="Q32" s="25"/>
      <c r="R32" s="25"/>
      <c r="S32" s="25"/>
      <c r="T32" s="25"/>
      <c r="U32" s="25"/>
      <c r="V32" s="25"/>
      <c r="W32" s="25"/>
      <c r="X32" s="25"/>
      <c r="Y32" s="25"/>
      <c r="Z32" s="25"/>
      <c r="AA32" s="25"/>
      <c r="AB32" s="25"/>
      <c r="AC32" s="25"/>
      <c r="AD32" s="25"/>
      <c r="AE32" s="32"/>
      <c r="AF32" s="122"/>
    </row>
    <row r="33" spans="1:32" x14ac:dyDescent="0.25">
      <c r="A33" s="4" t="s">
        <v>3</v>
      </c>
      <c r="B33" s="3">
        <f t="shared" si="3"/>
        <v>0</v>
      </c>
      <c r="C33" s="3">
        <f t="shared" si="16"/>
        <v>0</v>
      </c>
      <c r="D33" s="3">
        <f t="shared" si="14"/>
        <v>0</v>
      </c>
      <c r="E33" s="3">
        <f t="shared" si="15"/>
        <v>0</v>
      </c>
      <c r="F33" s="3"/>
      <c r="G33" s="3"/>
      <c r="H33" s="11"/>
      <c r="I33" s="11"/>
      <c r="J33" s="11"/>
      <c r="K33" s="11"/>
      <c r="L33" s="11"/>
      <c r="M33" s="11"/>
      <c r="N33" s="11"/>
      <c r="O33" s="11"/>
      <c r="P33" s="11"/>
      <c r="Q33" s="11"/>
      <c r="R33" s="11"/>
      <c r="S33" s="11"/>
      <c r="T33" s="11"/>
      <c r="U33" s="11"/>
      <c r="V33" s="11"/>
      <c r="W33" s="11"/>
      <c r="X33" s="11"/>
      <c r="Y33" s="11"/>
      <c r="Z33" s="11"/>
      <c r="AA33" s="11"/>
      <c r="AB33" s="11"/>
      <c r="AC33" s="11"/>
      <c r="AD33" s="11"/>
      <c r="AE33" s="31"/>
      <c r="AF33" s="123"/>
    </row>
    <row r="34" spans="1:32" ht="52.5" customHeight="1" x14ac:dyDescent="0.25">
      <c r="A34" s="115" t="s">
        <v>38</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7"/>
      <c r="AF34" s="91" t="s">
        <v>39</v>
      </c>
    </row>
    <row r="35" spans="1:32" s="19" customFormat="1" x14ac:dyDescent="0.25">
      <c r="A35" s="82" t="s">
        <v>34</v>
      </c>
      <c r="B35" s="40">
        <f t="shared" ref="B35:AE35" si="17">B37+B38+B36+B40</f>
        <v>40687.199999999997</v>
      </c>
      <c r="C35" s="40">
        <f t="shared" si="17"/>
        <v>16512.989999999998</v>
      </c>
      <c r="D35" s="40">
        <f t="shared" si="17"/>
        <v>15279.59</v>
      </c>
      <c r="E35" s="40">
        <f t="shared" si="17"/>
        <v>15279.59</v>
      </c>
      <c r="F35" s="40">
        <f>E35/B35%</f>
        <v>37.553800703906887</v>
      </c>
      <c r="G35" s="40">
        <f>E35/C35%</f>
        <v>92.530728838326681</v>
      </c>
      <c r="H35" s="41">
        <f t="shared" si="17"/>
        <v>3125.94</v>
      </c>
      <c r="I35" s="42">
        <f t="shared" si="17"/>
        <v>3125.94</v>
      </c>
      <c r="J35" s="41">
        <f t="shared" si="17"/>
        <v>4334.45</v>
      </c>
      <c r="K35" s="41">
        <f t="shared" si="17"/>
        <v>4122.99</v>
      </c>
      <c r="L35" s="41">
        <f t="shared" si="17"/>
        <v>3296.3</v>
      </c>
      <c r="M35" s="41">
        <f t="shared" si="17"/>
        <v>3111.74</v>
      </c>
      <c r="N35" s="41">
        <f t="shared" si="17"/>
        <v>3006.63</v>
      </c>
      <c r="O35" s="41">
        <f t="shared" si="17"/>
        <v>2530.34</v>
      </c>
      <c r="P35" s="41">
        <f t="shared" si="17"/>
        <v>2749.67</v>
      </c>
      <c r="Q35" s="41">
        <f t="shared" si="17"/>
        <v>2388.58</v>
      </c>
      <c r="R35" s="41">
        <f t="shared" si="17"/>
        <v>1914.55</v>
      </c>
      <c r="S35" s="41">
        <f t="shared" si="17"/>
        <v>0</v>
      </c>
      <c r="T35" s="41">
        <f t="shared" si="17"/>
        <v>1978.79</v>
      </c>
      <c r="U35" s="41">
        <f t="shared" si="17"/>
        <v>0</v>
      </c>
      <c r="V35" s="41">
        <f t="shared" si="17"/>
        <v>3359.95</v>
      </c>
      <c r="W35" s="41">
        <f t="shared" si="17"/>
        <v>0</v>
      </c>
      <c r="X35" s="41">
        <f t="shared" si="17"/>
        <v>3488.43</v>
      </c>
      <c r="Y35" s="41">
        <f t="shared" si="17"/>
        <v>0</v>
      </c>
      <c r="Z35" s="41">
        <f t="shared" si="17"/>
        <v>4888.3500000000004</v>
      </c>
      <c r="AA35" s="41">
        <f t="shared" si="17"/>
        <v>0</v>
      </c>
      <c r="AB35" s="41">
        <f t="shared" si="17"/>
        <v>4063.86</v>
      </c>
      <c r="AC35" s="41">
        <f t="shared" si="17"/>
        <v>0</v>
      </c>
      <c r="AD35" s="41">
        <f t="shared" si="17"/>
        <v>4480.28</v>
      </c>
      <c r="AE35" s="41">
        <f t="shared" si="17"/>
        <v>0</v>
      </c>
      <c r="AF35" s="105"/>
    </row>
    <row r="36" spans="1:32" x14ac:dyDescent="0.25">
      <c r="A36" s="2" t="s">
        <v>0</v>
      </c>
      <c r="B36" s="3">
        <f t="shared" si="3"/>
        <v>0</v>
      </c>
      <c r="C36" s="3">
        <f>H36+J36+L36+N36+P36</f>
        <v>0</v>
      </c>
      <c r="D36" s="3">
        <f t="shared" ref="D36:D40" si="18">E36</f>
        <v>0</v>
      </c>
      <c r="E36" s="3">
        <f>I36+K36+M36+O36+Q36+S36+U36+W36+Y36+AA36+AC36+AE36</f>
        <v>0</v>
      </c>
      <c r="F36" s="3"/>
      <c r="G36" s="3"/>
      <c r="H36" s="11"/>
      <c r="I36" s="11"/>
      <c r="J36" s="11"/>
      <c r="K36" s="11"/>
      <c r="L36" s="11"/>
      <c r="M36" s="11"/>
      <c r="N36" s="11"/>
      <c r="O36" s="11"/>
      <c r="P36" s="11"/>
      <c r="Q36" s="11"/>
      <c r="R36" s="11"/>
      <c r="S36" s="11"/>
      <c r="T36" s="11"/>
      <c r="U36" s="11"/>
      <c r="V36" s="11"/>
      <c r="W36" s="11"/>
      <c r="X36" s="11"/>
      <c r="Y36" s="11"/>
      <c r="Z36" s="11"/>
      <c r="AA36" s="11"/>
      <c r="AB36" s="11"/>
      <c r="AC36" s="11"/>
      <c r="AD36" s="11"/>
      <c r="AE36" s="31"/>
      <c r="AF36" s="106"/>
    </row>
    <row r="37" spans="1:32" x14ac:dyDescent="0.25">
      <c r="A37" s="4" t="s">
        <v>4</v>
      </c>
      <c r="B37" s="3">
        <f t="shared" si="3"/>
        <v>0</v>
      </c>
      <c r="C37" s="3">
        <f t="shared" ref="C37:C40" si="19">H37+J37+L37+N37+P37</f>
        <v>0</v>
      </c>
      <c r="D37" s="3">
        <f t="shared" si="18"/>
        <v>0</v>
      </c>
      <c r="E37" s="3">
        <f t="shared" ref="E37:E40" si="20">I37+K37+M37+O37+Q37+S37+U37+W37+Y37+AA37+AC37+AE37</f>
        <v>0</v>
      </c>
      <c r="F37" s="3"/>
      <c r="G37" s="3"/>
      <c r="H37" s="11"/>
      <c r="I37" s="11"/>
      <c r="J37" s="11"/>
      <c r="K37" s="11"/>
      <c r="L37" s="11"/>
      <c r="M37" s="11"/>
      <c r="N37" s="11"/>
      <c r="O37" s="11"/>
      <c r="P37" s="11"/>
      <c r="Q37" s="11"/>
      <c r="R37" s="11"/>
      <c r="S37" s="11"/>
      <c r="T37" s="11"/>
      <c r="U37" s="11"/>
      <c r="V37" s="11"/>
      <c r="W37" s="11"/>
      <c r="X37" s="11"/>
      <c r="Y37" s="11"/>
      <c r="Z37" s="11"/>
      <c r="AA37" s="11"/>
      <c r="AB37" s="11"/>
      <c r="AC37" s="11"/>
      <c r="AD37" s="11"/>
      <c r="AE37" s="31"/>
      <c r="AF37" s="106"/>
    </row>
    <row r="38" spans="1:32" ht="24" customHeight="1" x14ac:dyDescent="0.25">
      <c r="A38" s="4" t="s">
        <v>2</v>
      </c>
      <c r="B38" s="3">
        <f>H38+J38+L38+N38+P38+R38+T38+V38+X38+Z38+AB38+AD38</f>
        <v>40687.199999999997</v>
      </c>
      <c r="C38" s="3">
        <f t="shared" si="19"/>
        <v>16512.989999999998</v>
      </c>
      <c r="D38" s="3">
        <f t="shared" si="18"/>
        <v>15279.59</v>
      </c>
      <c r="E38" s="3">
        <f>I38+K38+M38+O38+Q38+S38+U38+W38+Y38+AA38+AC38+AE38</f>
        <v>15279.59</v>
      </c>
      <c r="F38" s="3">
        <f>E38/B38%</f>
        <v>37.553800703906887</v>
      </c>
      <c r="G38" s="3">
        <f>E38/C38%</f>
        <v>92.530728838326681</v>
      </c>
      <c r="H38" s="11">
        <v>3125.94</v>
      </c>
      <c r="I38" s="11">
        <v>3125.94</v>
      </c>
      <c r="J38" s="11">
        <v>4334.45</v>
      </c>
      <c r="K38" s="11">
        <v>4122.99</v>
      </c>
      <c r="L38" s="11">
        <v>3296.3</v>
      </c>
      <c r="M38" s="11">
        <v>3111.74</v>
      </c>
      <c r="N38" s="11">
        <v>3006.63</v>
      </c>
      <c r="O38" s="11">
        <v>2530.34</v>
      </c>
      <c r="P38" s="11">
        <v>2749.67</v>
      </c>
      <c r="Q38" s="11">
        <v>2388.58</v>
      </c>
      <c r="R38" s="11">
        <v>1914.55</v>
      </c>
      <c r="S38" s="11"/>
      <c r="T38" s="11">
        <v>1978.79</v>
      </c>
      <c r="U38" s="11"/>
      <c r="V38" s="11">
        <v>3359.95</v>
      </c>
      <c r="W38" s="11"/>
      <c r="X38" s="11">
        <v>3488.43</v>
      </c>
      <c r="Y38" s="11"/>
      <c r="Z38" s="11">
        <v>4888.3500000000004</v>
      </c>
      <c r="AA38" s="11"/>
      <c r="AB38" s="11">
        <v>4063.86</v>
      </c>
      <c r="AC38" s="11"/>
      <c r="AD38" s="11">
        <v>4480.28</v>
      </c>
      <c r="AE38" s="31"/>
      <c r="AF38" s="106"/>
    </row>
    <row r="39" spans="1:32" s="26" customFormat="1" ht="15.75" x14ac:dyDescent="0.25">
      <c r="A39" s="23" t="s">
        <v>22</v>
      </c>
      <c r="B39" s="24">
        <f t="shared" si="3"/>
        <v>0</v>
      </c>
      <c r="C39" s="3">
        <f t="shared" si="19"/>
        <v>0</v>
      </c>
      <c r="D39" s="24">
        <f t="shared" si="18"/>
        <v>0</v>
      </c>
      <c r="E39" s="24">
        <f t="shared" si="20"/>
        <v>0</v>
      </c>
      <c r="F39" s="24"/>
      <c r="G39" s="24"/>
      <c r="H39" s="25"/>
      <c r="I39" s="25"/>
      <c r="J39" s="25"/>
      <c r="K39" s="25"/>
      <c r="L39" s="25"/>
      <c r="M39" s="25"/>
      <c r="N39" s="25"/>
      <c r="O39" s="25"/>
      <c r="P39" s="25"/>
      <c r="Q39" s="25"/>
      <c r="R39" s="25"/>
      <c r="S39" s="25"/>
      <c r="T39" s="25"/>
      <c r="U39" s="25"/>
      <c r="V39" s="25"/>
      <c r="W39" s="25"/>
      <c r="X39" s="25"/>
      <c r="Y39" s="25"/>
      <c r="Z39" s="25"/>
      <c r="AA39" s="25"/>
      <c r="AB39" s="25"/>
      <c r="AC39" s="25"/>
      <c r="AD39" s="25"/>
      <c r="AE39" s="32"/>
      <c r="AF39" s="106"/>
    </row>
    <row r="40" spans="1:32" ht="20.25" customHeight="1" x14ac:dyDescent="0.25">
      <c r="A40" s="4" t="s">
        <v>3</v>
      </c>
      <c r="B40" s="3">
        <f t="shared" si="3"/>
        <v>0</v>
      </c>
      <c r="C40" s="3">
        <f t="shared" si="19"/>
        <v>0</v>
      </c>
      <c r="D40" s="3">
        <f t="shared" si="18"/>
        <v>0</v>
      </c>
      <c r="E40" s="3">
        <f t="shared" si="20"/>
        <v>0</v>
      </c>
      <c r="F40" s="3"/>
      <c r="G40" s="3"/>
      <c r="H40" s="11"/>
      <c r="I40" s="11"/>
      <c r="J40" s="11"/>
      <c r="K40" s="11"/>
      <c r="L40" s="11"/>
      <c r="M40" s="11"/>
      <c r="N40" s="11"/>
      <c r="O40" s="11"/>
      <c r="P40" s="11"/>
      <c r="Q40" s="11"/>
      <c r="R40" s="11"/>
      <c r="S40" s="11"/>
      <c r="T40" s="11"/>
      <c r="U40" s="11"/>
      <c r="V40" s="11"/>
      <c r="W40" s="11"/>
      <c r="X40" s="11"/>
      <c r="Y40" s="11"/>
      <c r="Z40" s="11"/>
      <c r="AA40" s="11"/>
      <c r="AB40" s="11"/>
      <c r="AC40" s="11"/>
      <c r="AD40" s="11"/>
      <c r="AE40" s="31"/>
      <c r="AF40" s="107"/>
    </row>
    <row r="41" spans="1:32" ht="128.25" customHeight="1" x14ac:dyDescent="0.25">
      <c r="A41" s="89" t="s">
        <v>29</v>
      </c>
      <c r="B41" s="45"/>
      <c r="C41" s="45"/>
      <c r="D41" s="45"/>
      <c r="E41" s="45"/>
      <c r="F41" s="45"/>
      <c r="G41" s="45"/>
      <c r="H41" s="46"/>
      <c r="I41" s="46"/>
      <c r="J41" s="46"/>
      <c r="K41" s="46"/>
      <c r="L41" s="46"/>
      <c r="M41" s="46"/>
      <c r="N41" s="46"/>
      <c r="O41" s="46"/>
      <c r="P41" s="46"/>
      <c r="Q41" s="46"/>
      <c r="R41" s="46"/>
      <c r="S41" s="46"/>
      <c r="T41" s="46"/>
      <c r="U41" s="46"/>
      <c r="V41" s="46"/>
      <c r="W41" s="46"/>
      <c r="X41" s="46"/>
      <c r="Y41" s="46"/>
      <c r="Z41" s="46"/>
      <c r="AA41" s="46"/>
      <c r="AB41" s="46"/>
      <c r="AC41" s="46"/>
      <c r="AD41" s="46"/>
      <c r="AE41" s="47"/>
      <c r="AF41" s="48" t="s">
        <v>40</v>
      </c>
    </row>
    <row r="42" spans="1:32" s="19" customFormat="1" x14ac:dyDescent="0.25">
      <c r="A42" s="82" t="s">
        <v>34</v>
      </c>
      <c r="B42" s="40">
        <f t="shared" ref="B42:E42" si="21">B43+B44+B47+B45</f>
        <v>5707.22</v>
      </c>
      <c r="C42" s="40">
        <f t="shared" si="21"/>
        <v>0</v>
      </c>
      <c r="D42" s="40">
        <f t="shared" si="21"/>
        <v>0</v>
      </c>
      <c r="E42" s="40">
        <f t="shared" si="21"/>
        <v>0</v>
      </c>
      <c r="F42" s="40">
        <f>E42/B42%</f>
        <v>0</v>
      </c>
      <c r="G42" s="40" t="e">
        <f>E42/C42%</f>
        <v>#DIV/0!</v>
      </c>
      <c r="H42" s="41">
        <f t="shared" ref="H42:AE42" si="22">H43+H44+H47+H45</f>
        <v>0</v>
      </c>
      <c r="I42" s="42">
        <f t="shared" si="22"/>
        <v>0</v>
      </c>
      <c r="J42" s="41">
        <f t="shared" si="22"/>
        <v>0</v>
      </c>
      <c r="K42" s="41">
        <f t="shared" si="22"/>
        <v>0</v>
      </c>
      <c r="L42" s="41">
        <f t="shared" si="22"/>
        <v>0</v>
      </c>
      <c r="M42" s="41">
        <f t="shared" si="22"/>
        <v>0</v>
      </c>
      <c r="N42" s="41">
        <f t="shared" si="22"/>
        <v>0</v>
      </c>
      <c r="O42" s="41">
        <f t="shared" si="22"/>
        <v>0</v>
      </c>
      <c r="P42" s="41">
        <f t="shared" si="22"/>
        <v>0</v>
      </c>
      <c r="Q42" s="41">
        <f t="shared" si="22"/>
        <v>0</v>
      </c>
      <c r="R42" s="41">
        <f t="shared" si="22"/>
        <v>0</v>
      </c>
      <c r="S42" s="41">
        <f t="shared" si="22"/>
        <v>0</v>
      </c>
      <c r="T42" s="41">
        <f t="shared" si="22"/>
        <v>0</v>
      </c>
      <c r="U42" s="41">
        <f t="shared" si="22"/>
        <v>0</v>
      </c>
      <c r="V42" s="41">
        <f t="shared" si="22"/>
        <v>0</v>
      </c>
      <c r="W42" s="41">
        <f t="shared" si="22"/>
        <v>0</v>
      </c>
      <c r="X42" s="41">
        <f t="shared" si="22"/>
        <v>0</v>
      </c>
      <c r="Y42" s="41">
        <f t="shared" si="22"/>
        <v>0</v>
      </c>
      <c r="Z42" s="41">
        <f t="shared" si="22"/>
        <v>1728.31</v>
      </c>
      <c r="AA42" s="41">
        <f t="shared" si="22"/>
        <v>0</v>
      </c>
      <c r="AB42" s="41">
        <f t="shared" si="22"/>
        <v>1878.91</v>
      </c>
      <c r="AC42" s="41">
        <f t="shared" si="22"/>
        <v>0</v>
      </c>
      <c r="AD42" s="41">
        <f t="shared" si="22"/>
        <v>2100</v>
      </c>
      <c r="AE42" s="41">
        <f t="shared" si="22"/>
        <v>0</v>
      </c>
      <c r="AF42" s="90"/>
    </row>
    <row r="43" spans="1:32" x14ac:dyDescent="0.25">
      <c r="A43" s="2" t="s">
        <v>5</v>
      </c>
      <c r="B43" s="3">
        <f t="shared" ref="B43:B47" si="23">H43+J43+L43+N43+P43+R43+T43+V43+X43+Z43+AB43+AD43</f>
        <v>0</v>
      </c>
      <c r="C43" s="3">
        <f>H43+J43+L43+N43+P43</f>
        <v>0</v>
      </c>
      <c r="D43" s="3">
        <f t="shared" ref="D43:D47" si="24">E43</f>
        <v>0</v>
      </c>
      <c r="E43" s="3">
        <f t="shared" ref="E43:E47" si="25">I43+K43+M43+O43+Q43+S43+U43+W43+Y43+AA43+AC43+AE43</f>
        <v>0</v>
      </c>
      <c r="F43" s="3"/>
      <c r="G43" s="3"/>
      <c r="H43" s="11"/>
      <c r="I43" s="11"/>
      <c r="J43" s="11"/>
      <c r="K43" s="11"/>
      <c r="L43" s="11"/>
      <c r="M43" s="11"/>
      <c r="N43" s="11"/>
      <c r="O43" s="11"/>
      <c r="P43" s="11"/>
      <c r="Q43" s="11"/>
      <c r="R43" s="11"/>
      <c r="S43" s="11"/>
      <c r="T43" s="11"/>
      <c r="U43" s="11"/>
      <c r="V43" s="11"/>
      <c r="W43" s="11"/>
      <c r="X43" s="11"/>
      <c r="Y43" s="11"/>
      <c r="Z43" s="11"/>
      <c r="AA43" s="11"/>
      <c r="AB43" s="11"/>
      <c r="AC43" s="11"/>
      <c r="AD43" s="11"/>
      <c r="AE43" s="31"/>
      <c r="AF43" s="86"/>
    </row>
    <row r="44" spans="1:32" x14ac:dyDescent="0.25">
      <c r="A44" s="4" t="s">
        <v>4</v>
      </c>
      <c r="B44" s="3">
        <f t="shared" si="23"/>
        <v>0</v>
      </c>
      <c r="C44" s="3">
        <f t="shared" ref="C44:C47" si="26">H44+J44+L44+N44+P44</f>
        <v>0</v>
      </c>
      <c r="D44" s="3">
        <f t="shared" si="24"/>
        <v>0</v>
      </c>
      <c r="E44" s="3">
        <f t="shared" si="25"/>
        <v>0</v>
      </c>
      <c r="F44" s="3"/>
      <c r="G44" s="3"/>
      <c r="H44" s="11"/>
      <c r="I44" s="11"/>
      <c r="J44" s="11"/>
      <c r="K44" s="11"/>
      <c r="L44" s="11"/>
      <c r="M44" s="11"/>
      <c r="N44" s="11"/>
      <c r="O44" s="11"/>
      <c r="P44" s="11"/>
      <c r="Q44" s="11"/>
      <c r="R44" s="11"/>
      <c r="S44" s="11"/>
      <c r="T44" s="11"/>
      <c r="U44" s="11"/>
      <c r="V44" s="11"/>
      <c r="W44" s="11"/>
      <c r="X44" s="11"/>
      <c r="Y44" s="11"/>
      <c r="Z44" s="11"/>
      <c r="AA44" s="11"/>
      <c r="AB44" s="11"/>
      <c r="AC44" s="11"/>
      <c r="AD44" s="11"/>
      <c r="AE44" s="31"/>
      <c r="AF44" s="86"/>
    </row>
    <row r="45" spans="1:32" x14ac:dyDescent="0.25">
      <c r="A45" s="4" t="s">
        <v>2</v>
      </c>
      <c r="B45" s="3">
        <f t="shared" si="23"/>
        <v>5707.22</v>
      </c>
      <c r="C45" s="3">
        <f t="shared" si="26"/>
        <v>0</v>
      </c>
      <c r="D45" s="3">
        <f t="shared" si="24"/>
        <v>0</v>
      </c>
      <c r="E45" s="3">
        <f t="shared" si="25"/>
        <v>0</v>
      </c>
      <c r="F45" s="3">
        <f>E45/B45%</f>
        <v>0</v>
      </c>
      <c r="G45" s="3" t="e">
        <f>E45/C45%</f>
        <v>#DIV/0!</v>
      </c>
      <c r="H45" s="11"/>
      <c r="I45" s="11"/>
      <c r="J45" s="11"/>
      <c r="K45" s="11"/>
      <c r="L45" s="11"/>
      <c r="M45" s="11"/>
      <c r="N45" s="11"/>
      <c r="O45" s="11"/>
      <c r="P45" s="11"/>
      <c r="Q45" s="11"/>
      <c r="R45" s="11"/>
      <c r="S45" s="11"/>
      <c r="T45" s="11"/>
      <c r="U45" s="11"/>
      <c r="V45" s="11"/>
      <c r="W45" s="11"/>
      <c r="X45" s="11"/>
      <c r="Y45" s="11"/>
      <c r="Z45" s="11">
        <v>1728.31</v>
      </c>
      <c r="AA45" s="11"/>
      <c r="AB45" s="11">
        <v>1878.91</v>
      </c>
      <c r="AC45" s="11"/>
      <c r="AD45" s="11">
        <v>2100</v>
      </c>
      <c r="AE45" s="31"/>
      <c r="AF45" s="86"/>
    </row>
    <row r="46" spans="1:32" s="26" customFormat="1" ht="14.1" customHeight="1" x14ac:dyDescent="0.25">
      <c r="A46" s="23" t="s">
        <v>22</v>
      </c>
      <c r="B46" s="24">
        <f t="shared" si="23"/>
        <v>0</v>
      </c>
      <c r="C46" s="3">
        <f t="shared" si="26"/>
        <v>0</v>
      </c>
      <c r="D46" s="24">
        <f t="shared" si="24"/>
        <v>0</v>
      </c>
      <c r="E46" s="24">
        <f t="shared" si="25"/>
        <v>0</v>
      </c>
      <c r="F46" s="24"/>
      <c r="G46" s="24"/>
      <c r="H46" s="25"/>
      <c r="I46" s="25"/>
      <c r="J46" s="25"/>
      <c r="K46" s="25"/>
      <c r="L46" s="25"/>
      <c r="M46" s="25"/>
      <c r="N46" s="25"/>
      <c r="O46" s="25"/>
      <c r="P46" s="25"/>
      <c r="Q46" s="25"/>
      <c r="R46" s="25"/>
      <c r="S46" s="25"/>
      <c r="T46" s="25"/>
      <c r="U46" s="25"/>
      <c r="V46" s="25"/>
      <c r="W46" s="25"/>
      <c r="X46" s="25"/>
      <c r="Y46" s="25"/>
      <c r="Z46" s="25"/>
      <c r="AA46" s="25"/>
      <c r="AB46" s="25"/>
      <c r="AC46" s="25"/>
      <c r="AD46" s="25"/>
      <c r="AE46" s="32"/>
      <c r="AF46" s="86"/>
    </row>
    <row r="47" spans="1:32" x14ac:dyDescent="0.25">
      <c r="A47" s="4" t="s">
        <v>3</v>
      </c>
      <c r="B47" s="3">
        <f t="shared" si="23"/>
        <v>0</v>
      </c>
      <c r="C47" s="3">
        <f t="shared" si="26"/>
        <v>0</v>
      </c>
      <c r="D47" s="3">
        <f t="shared" si="24"/>
        <v>0</v>
      </c>
      <c r="E47" s="3">
        <f t="shared" si="25"/>
        <v>0</v>
      </c>
      <c r="F47" s="3"/>
      <c r="G47" s="3"/>
      <c r="H47" s="11"/>
      <c r="I47" s="11"/>
      <c r="J47" s="11"/>
      <c r="K47" s="11"/>
      <c r="L47" s="11"/>
      <c r="M47" s="11"/>
      <c r="N47" s="11"/>
      <c r="O47" s="11"/>
      <c r="P47" s="11"/>
      <c r="Q47" s="11"/>
      <c r="R47" s="11"/>
      <c r="S47" s="11"/>
      <c r="T47" s="11"/>
      <c r="U47" s="11"/>
      <c r="V47" s="11"/>
      <c r="W47" s="11"/>
      <c r="X47" s="11"/>
      <c r="Y47" s="11"/>
      <c r="Z47" s="11"/>
      <c r="AA47" s="11"/>
      <c r="AB47" s="11"/>
      <c r="AC47" s="11"/>
      <c r="AD47" s="11"/>
      <c r="AE47" s="31"/>
      <c r="AF47" s="86"/>
    </row>
    <row r="48" spans="1:32" ht="47.25" customHeight="1" x14ac:dyDescent="0.25">
      <c r="A48" s="115" t="s">
        <v>41</v>
      </c>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7"/>
      <c r="AF48" s="49" t="s">
        <v>42</v>
      </c>
    </row>
    <row r="49" spans="1:32" s="19" customFormat="1" x14ac:dyDescent="0.25">
      <c r="A49" s="82" t="s">
        <v>34</v>
      </c>
      <c r="B49" s="40">
        <f t="shared" ref="B49:AE49" si="27">B51+B52+B50+B54</f>
        <v>5081.3</v>
      </c>
      <c r="C49" s="40">
        <f t="shared" si="27"/>
        <v>1815.51</v>
      </c>
      <c r="D49" s="40">
        <f t="shared" si="27"/>
        <v>1648.97</v>
      </c>
      <c r="E49" s="40">
        <f t="shared" si="27"/>
        <v>1648.97</v>
      </c>
      <c r="F49" s="40">
        <f>E49/B49%</f>
        <v>32.451734792277563</v>
      </c>
      <c r="G49" s="40">
        <f>E49/C49%</f>
        <v>90.826820012007644</v>
      </c>
      <c r="H49" s="41">
        <f t="shared" si="27"/>
        <v>333.93</v>
      </c>
      <c r="I49" s="42">
        <f t="shared" si="27"/>
        <v>214.8</v>
      </c>
      <c r="J49" s="41">
        <f t="shared" si="27"/>
        <v>368.56</v>
      </c>
      <c r="K49" s="41">
        <f t="shared" si="27"/>
        <v>360.85</v>
      </c>
      <c r="L49" s="41">
        <f t="shared" si="27"/>
        <v>363.91</v>
      </c>
      <c r="M49" s="41">
        <f t="shared" si="27"/>
        <v>320.38</v>
      </c>
      <c r="N49" s="41">
        <f t="shared" si="27"/>
        <v>384.85</v>
      </c>
      <c r="O49" s="41">
        <f t="shared" si="27"/>
        <v>415.26</v>
      </c>
      <c r="P49" s="41">
        <f t="shared" si="27"/>
        <v>364.26</v>
      </c>
      <c r="Q49" s="41">
        <f t="shared" si="27"/>
        <v>337.68</v>
      </c>
      <c r="R49" s="41">
        <f t="shared" si="27"/>
        <v>341.75</v>
      </c>
      <c r="S49" s="41">
        <f t="shared" si="27"/>
        <v>0</v>
      </c>
      <c r="T49" s="41">
        <f t="shared" si="27"/>
        <v>341.75</v>
      </c>
      <c r="U49" s="41">
        <f t="shared" si="27"/>
        <v>0</v>
      </c>
      <c r="V49" s="41">
        <f t="shared" si="27"/>
        <v>341.76</v>
      </c>
      <c r="W49" s="41">
        <f t="shared" si="27"/>
        <v>0</v>
      </c>
      <c r="X49" s="41">
        <f t="shared" si="27"/>
        <v>341.75</v>
      </c>
      <c r="Y49" s="41">
        <f t="shared" si="27"/>
        <v>0</v>
      </c>
      <c r="Z49" s="41">
        <f t="shared" si="27"/>
        <v>341.75</v>
      </c>
      <c r="AA49" s="41">
        <f t="shared" si="27"/>
        <v>0</v>
      </c>
      <c r="AB49" s="41">
        <f t="shared" si="27"/>
        <v>1183.33</v>
      </c>
      <c r="AC49" s="41">
        <f t="shared" si="27"/>
        <v>0</v>
      </c>
      <c r="AD49" s="41">
        <f t="shared" si="27"/>
        <v>373.7</v>
      </c>
      <c r="AE49" s="41">
        <f t="shared" si="27"/>
        <v>0</v>
      </c>
      <c r="AF49" s="105"/>
    </row>
    <row r="50" spans="1:32" x14ac:dyDescent="0.25">
      <c r="A50" s="2" t="s">
        <v>0</v>
      </c>
      <c r="B50" s="3">
        <f t="shared" si="3"/>
        <v>0</v>
      </c>
      <c r="C50" s="3">
        <f>H50+J50+L50+N50+P50</f>
        <v>0</v>
      </c>
      <c r="D50" s="3">
        <f t="shared" ref="D50:D54" si="28">E50</f>
        <v>0</v>
      </c>
      <c r="E50" s="3">
        <f t="shared" ref="E50:E54" si="29">I50+K50+M50+O50+Q50+S50+U50+W50+Y50+AA50+AC50+AE50</f>
        <v>0</v>
      </c>
      <c r="F50" s="3"/>
      <c r="G50" s="3"/>
      <c r="H50" s="11"/>
      <c r="I50" s="11"/>
      <c r="J50" s="11"/>
      <c r="K50" s="11"/>
      <c r="L50" s="11"/>
      <c r="M50" s="11"/>
      <c r="N50" s="11"/>
      <c r="O50" s="11"/>
      <c r="P50" s="11"/>
      <c r="Q50" s="11"/>
      <c r="R50" s="11"/>
      <c r="S50" s="11"/>
      <c r="T50" s="11"/>
      <c r="U50" s="11"/>
      <c r="V50" s="11"/>
      <c r="W50" s="11"/>
      <c r="X50" s="11"/>
      <c r="Y50" s="11"/>
      <c r="Z50" s="11"/>
      <c r="AA50" s="11"/>
      <c r="AB50" s="11"/>
      <c r="AC50" s="11"/>
      <c r="AD50" s="11"/>
      <c r="AE50" s="31"/>
      <c r="AF50" s="106"/>
    </row>
    <row r="51" spans="1:32" x14ac:dyDescent="0.25">
      <c r="A51" s="4" t="s">
        <v>4</v>
      </c>
      <c r="B51" s="3">
        <f t="shared" si="3"/>
        <v>0</v>
      </c>
      <c r="C51" s="3">
        <f t="shared" ref="C51:C54" si="30">H51+J51+L51+N51+P51</f>
        <v>0</v>
      </c>
      <c r="D51" s="3">
        <f t="shared" si="28"/>
        <v>0</v>
      </c>
      <c r="E51" s="3">
        <f t="shared" si="29"/>
        <v>0</v>
      </c>
      <c r="F51" s="3"/>
      <c r="G51" s="3"/>
      <c r="H51" s="11"/>
      <c r="I51" s="11"/>
      <c r="J51" s="11"/>
      <c r="K51" s="11"/>
      <c r="L51" s="11"/>
      <c r="M51" s="11"/>
      <c r="N51" s="11"/>
      <c r="O51" s="11"/>
      <c r="P51" s="11"/>
      <c r="Q51" s="11"/>
      <c r="R51" s="11"/>
      <c r="S51" s="11"/>
      <c r="T51" s="11"/>
      <c r="U51" s="11"/>
      <c r="V51" s="11"/>
      <c r="W51" s="11"/>
      <c r="X51" s="11"/>
      <c r="Y51" s="11"/>
      <c r="Z51" s="11"/>
      <c r="AA51" s="11"/>
      <c r="AB51" s="11"/>
      <c r="AC51" s="11"/>
      <c r="AD51" s="11"/>
      <c r="AE51" s="31"/>
      <c r="AF51" s="106"/>
    </row>
    <row r="52" spans="1:32" x14ac:dyDescent="0.25">
      <c r="A52" s="4" t="s">
        <v>2</v>
      </c>
      <c r="B52" s="3">
        <f t="shared" si="3"/>
        <v>5081.3</v>
      </c>
      <c r="C52" s="3">
        <f t="shared" si="30"/>
        <v>1815.51</v>
      </c>
      <c r="D52" s="3">
        <f t="shared" si="28"/>
        <v>1648.97</v>
      </c>
      <c r="E52" s="3">
        <f t="shared" si="29"/>
        <v>1648.97</v>
      </c>
      <c r="F52" s="3">
        <f>E52/B52%</f>
        <v>32.451734792277563</v>
      </c>
      <c r="G52" s="3">
        <f>E52/C52%</f>
        <v>90.826820012007644</v>
      </c>
      <c r="H52" s="11">
        <v>333.93</v>
      </c>
      <c r="I52" s="11">
        <v>214.8</v>
      </c>
      <c r="J52" s="11">
        <v>368.56</v>
      </c>
      <c r="K52" s="11">
        <v>360.85</v>
      </c>
      <c r="L52" s="11">
        <v>363.91</v>
      </c>
      <c r="M52" s="11">
        <v>320.38</v>
      </c>
      <c r="N52" s="11">
        <v>384.85</v>
      </c>
      <c r="O52" s="11">
        <v>415.26</v>
      </c>
      <c r="P52" s="11">
        <v>364.26</v>
      </c>
      <c r="Q52" s="11">
        <v>337.68</v>
      </c>
      <c r="R52" s="11">
        <v>341.75</v>
      </c>
      <c r="S52" s="11"/>
      <c r="T52" s="11">
        <v>341.75</v>
      </c>
      <c r="U52" s="11"/>
      <c r="V52" s="11">
        <v>341.76</v>
      </c>
      <c r="W52" s="11"/>
      <c r="X52" s="11">
        <v>341.75</v>
      </c>
      <c r="Y52" s="11"/>
      <c r="Z52" s="11">
        <v>341.75</v>
      </c>
      <c r="AA52" s="11"/>
      <c r="AB52" s="11">
        <v>1183.33</v>
      </c>
      <c r="AC52" s="11"/>
      <c r="AD52" s="11">
        <v>373.7</v>
      </c>
      <c r="AE52" s="31"/>
      <c r="AF52" s="106"/>
    </row>
    <row r="53" spans="1:32" s="26" customFormat="1" ht="15.75" x14ac:dyDescent="0.25">
      <c r="A53" s="23" t="s">
        <v>22</v>
      </c>
      <c r="B53" s="24">
        <f t="shared" si="3"/>
        <v>0</v>
      </c>
      <c r="C53" s="3">
        <f t="shared" si="30"/>
        <v>0</v>
      </c>
      <c r="D53" s="24">
        <f t="shared" si="28"/>
        <v>0</v>
      </c>
      <c r="E53" s="24">
        <f t="shared" si="29"/>
        <v>0</v>
      </c>
      <c r="F53" s="24"/>
      <c r="G53" s="24"/>
      <c r="H53" s="25"/>
      <c r="I53" s="25"/>
      <c r="J53" s="25"/>
      <c r="K53" s="25"/>
      <c r="L53" s="25"/>
      <c r="M53" s="25"/>
      <c r="N53" s="25"/>
      <c r="O53" s="25"/>
      <c r="P53" s="25"/>
      <c r="Q53" s="25"/>
      <c r="R53" s="25"/>
      <c r="S53" s="25"/>
      <c r="T53" s="25"/>
      <c r="U53" s="25"/>
      <c r="V53" s="25"/>
      <c r="W53" s="25"/>
      <c r="X53" s="25"/>
      <c r="Y53" s="25"/>
      <c r="Z53" s="25"/>
      <c r="AA53" s="25"/>
      <c r="AB53" s="25"/>
      <c r="AC53" s="25"/>
      <c r="AD53" s="25"/>
      <c r="AE53" s="32"/>
      <c r="AF53" s="106"/>
    </row>
    <row r="54" spans="1:32" x14ac:dyDescent="0.25">
      <c r="A54" s="4" t="s">
        <v>3</v>
      </c>
      <c r="B54" s="3">
        <f t="shared" si="3"/>
        <v>0</v>
      </c>
      <c r="C54" s="3">
        <f t="shared" si="30"/>
        <v>0</v>
      </c>
      <c r="D54" s="3">
        <f t="shared" si="28"/>
        <v>0</v>
      </c>
      <c r="E54" s="3">
        <f t="shared" si="29"/>
        <v>0</v>
      </c>
      <c r="F54" s="3"/>
      <c r="G54" s="3"/>
      <c r="H54" s="11"/>
      <c r="I54" s="11"/>
      <c r="J54" s="11"/>
      <c r="K54" s="11"/>
      <c r="L54" s="11"/>
      <c r="M54" s="11"/>
      <c r="N54" s="11"/>
      <c r="O54" s="11"/>
      <c r="P54" s="11"/>
      <c r="Q54" s="11"/>
      <c r="R54" s="11"/>
      <c r="S54" s="11"/>
      <c r="T54" s="11"/>
      <c r="U54" s="11"/>
      <c r="V54" s="11"/>
      <c r="W54" s="11"/>
      <c r="X54" s="11"/>
      <c r="Y54" s="11"/>
      <c r="Z54" s="11"/>
      <c r="AA54" s="11"/>
      <c r="AB54" s="11"/>
      <c r="AC54" s="11"/>
      <c r="AD54" s="11"/>
      <c r="AE54" s="31"/>
      <c r="AF54" s="107"/>
    </row>
    <row r="55" spans="1:32" ht="83.25" customHeight="1" x14ac:dyDescent="0.25">
      <c r="A55" s="115" t="s">
        <v>43</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7"/>
      <c r="AF55" s="86" t="s">
        <v>58</v>
      </c>
    </row>
    <row r="56" spans="1:32" s="19" customFormat="1" x14ac:dyDescent="0.25">
      <c r="A56" s="82" t="s">
        <v>34</v>
      </c>
      <c r="B56" s="40">
        <f t="shared" ref="B56:AE56" si="31">B58+B59+B57+B61</f>
        <v>56790.78</v>
      </c>
      <c r="C56" s="40">
        <f t="shared" si="31"/>
        <v>16437.23</v>
      </c>
      <c r="D56" s="40">
        <f t="shared" si="31"/>
        <v>16437.23</v>
      </c>
      <c r="E56" s="40">
        <f t="shared" si="31"/>
        <v>16437.23</v>
      </c>
      <c r="F56" s="40">
        <f>E56/B56%</f>
        <v>28.943483431641546</v>
      </c>
      <c r="G56" s="40">
        <f>E56/C56%</f>
        <v>100</v>
      </c>
      <c r="H56" s="41">
        <f t="shared" si="31"/>
        <v>0</v>
      </c>
      <c r="I56" s="42">
        <f t="shared" si="31"/>
        <v>0</v>
      </c>
      <c r="J56" s="41">
        <f t="shared" si="31"/>
        <v>16437.23</v>
      </c>
      <c r="K56" s="41">
        <f t="shared" si="31"/>
        <v>16437.23</v>
      </c>
      <c r="L56" s="41">
        <f t="shared" si="31"/>
        <v>0</v>
      </c>
      <c r="M56" s="41">
        <f t="shared" si="31"/>
        <v>0</v>
      </c>
      <c r="N56" s="41">
        <f t="shared" si="31"/>
        <v>0</v>
      </c>
      <c r="O56" s="41">
        <f t="shared" si="31"/>
        <v>0</v>
      </c>
      <c r="P56" s="41">
        <f t="shared" si="31"/>
        <v>0</v>
      </c>
      <c r="Q56" s="41">
        <f t="shared" si="31"/>
        <v>0</v>
      </c>
      <c r="R56" s="41">
        <f t="shared" si="31"/>
        <v>0</v>
      </c>
      <c r="S56" s="41">
        <f t="shared" si="31"/>
        <v>0</v>
      </c>
      <c r="T56" s="41">
        <f t="shared" si="31"/>
        <v>0</v>
      </c>
      <c r="U56" s="41">
        <f t="shared" si="31"/>
        <v>0</v>
      </c>
      <c r="V56" s="41">
        <f t="shared" si="31"/>
        <v>38353.550000000003</v>
      </c>
      <c r="W56" s="41">
        <f t="shared" si="31"/>
        <v>0</v>
      </c>
      <c r="X56" s="41">
        <f t="shared" si="31"/>
        <v>0</v>
      </c>
      <c r="Y56" s="41">
        <f t="shared" si="31"/>
        <v>0</v>
      </c>
      <c r="Z56" s="41">
        <f t="shared" si="31"/>
        <v>2000</v>
      </c>
      <c r="AA56" s="41">
        <f t="shared" si="31"/>
        <v>0</v>
      </c>
      <c r="AB56" s="41">
        <f t="shared" si="31"/>
        <v>0</v>
      </c>
      <c r="AC56" s="41">
        <f t="shared" si="31"/>
        <v>0</v>
      </c>
      <c r="AD56" s="41">
        <f t="shared" si="31"/>
        <v>0</v>
      </c>
      <c r="AE56" s="41">
        <f t="shared" si="31"/>
        <v>0</v>
      </c>
      <c r="AF56" s="105"/>
    </row>
    <row r="57" spans="1:32" x14ac:dyDescent="0.25">
      <c r="A57" s="2" t="s">
        <v>0</v>
      </c>
      <c r="B57" s="3">
        <f t="shared" si="3"/>
        <v>0</v>
      </c>
      <c r="C57" s="3">
        <f>H57+J57+L57+N57+P57</f>
        <v>0</v>
      </c>
      <c r="D57" s="3">
        <f t="shared" ref="D57:D61" si="32">E57</f>
        <v>0</v>
      </c>
      <c r="E57" s="3">
        <f t="shared" ref="E57:E61" si="33">I57+K57+M57+O57+Q57+S57+U57+W57+Y57+AA57+AC57+AE57</f>
        <v>0</v>
      </c>
      <c r="F57" s="3"/>
      <c r="G57" s="3"/>
      <c r="H57" s="11"/>
      <c r="I57" s="11"/>
      <c r="J57" s="11"/>
      <c r="K57" s="11"/>
      <c r="L57" s="11"/>
      <c r="M57" s="11"/>
      <c r="N57" s="11"/>
      <c r="O57" s="11"/>
      <c r="P57" s="11"/>
      <c r="Q57" s="11"/>
      <c r="R57" s="11"/>
      <c r="S57" s="11"/>
      <c r="T57" s="11"/>
      <c r="U57" s="11"/>
      <c r="V57" s="11"/>
      <c r="W57" s="11"/>
      <c r="X57" s="11"/>
      <c r="Y57" s="11"/>
      <c r="Z57" s="11"/>
      <c r="AA57" s="11"/>
      <c r="AB57" s="11"/>
      <c r="AC57" s="11"/>
      <c r="AD57" s="11"/>
      <c r="AE57" s="31"/>
      <c r="AF57" s="106"/>
    </row>
    <row r="58" spans="1:32" x14ac:dyDescent="0.25">
      <c r="A58" s="4" t="s">
        <v>4</v>
      </c>
      <c r="B58" s="3">
        <f t="shared" si="3"/>
        <v>0</v>
      </c>
      <c r="C58" s="3">
        <f t="shared" ref="C58:C61" si="34">H58+J58+L58+N58+P58</f>
        <v>0</v>
      </c>
      <c r="D58" s="3">
        <f t="shared" si="32"/>
        <v>0</v>
      </c>
      <c r="E58" s="3">
        <f t="shared" si="33"/>
        <v>0</v>
      </c>
      <c r="F58" s="3"/>
      <c r="G58" s="3"/>
      <c r="H58" s="11"/>
      <c r="I58" s="11"/>
      <c r="J58" s="11"/>
      <c r="K58" s="11"/>
      <c r="L58" s="11"/>
      <c r="M58" s="11"/>
      <c r="N58" s="11"/>
      <c r="O58" s="11"/>
      <c r="P58" s="11"/>
      <c r="Q58" s="11"/>
      <c r="R58" s="11"/>
      <c r="S58" s="11"/>
      <c r="T58" s="11"/>
      <c r="U58" s="11"/>
      <c r="V58" s="11"/>
      <c r="W58" s="11"/>
      <c r="X58" s="11"/>
      <c r="Y58" s="11"/>
      <c r="Z58" s="11"/>
      <c r="AA58" s="11"/>
      <c r="AB58" s="11"/>
      <c r="AC58" s="11"/>
      <c r="AD58" s="11"/>
      <c r="AE58" s="31"/>
      <c r="AF58" s="106"/>
    </row>
    <row r="59" spans="1:32" x14ac:dyDescent="0.25">
      <c r="A59" s="4" t="s">
        <v>2</v>
      </c>
      <c r="B59" s="3">
        <f>H59+J59+L59+N59+P59+R59+T59+V59+X59+Z59+AB59+AD59</f>
        <v>2000</v>
      </c>
      <c r="C59" s="3">
        <f t="shared" si="34"/>
        <v>0</v>
      </c>
      <c r="D59" s="3">
        <f t="shared" si="32"/>
        <v>0</v>
      </c>
      <c r="E59" s="3">
        <f t="shared" si="33"/>
        <v>0</v>
      </c>
      <c r="F59" s="3">
        <f>E59/B59%</f>
        <v>0</v>
      </c>
      <c r="G59" s="3" t="e">
        <f>E59/C59%</f>
        <v>#DIV/0!</v>
      </c>
      <c r="H59" s="11"/>
      <c r="I59" s="11"/>
      <c r="J59" s="11"/>
      <c r="K59" s="11"/>
      <c r="L59" s="11"/>
      <c r="M59" s="11"/>
      <c r="N59" s="11"/>
      <c r="O59" s="11"/>
      <c r="P59" s="11"/>
      <c r="Q59" s="11"/>
      <c r="R59" s="11"/>
      <c r="S59" s="11"/>
      <c r="T59" s="11"/>
      <c r="U59" s="11"/>
      <c r="V59" s="11"/>
      <c r="W59" s="11"/>
      <c r="X59" s="11"/>
      <c r="Y59" s="11"/>
      <c r="Z59" s="11">
        <v>2000</v>
      </c>
      <c r="AA59" s="11"/>
      <c r="AB59" s="11"/>
      <c r="AC59" s="11"/>
      <c r="AD59" s="11"/>
      <c r="AE59" s="31"/>
      <c r="AF59" s="106"/>
    </row>
    <row r="60" spans="1:32" s="26" customFormat="1" ht="14.1" customHeight="1" x14ac:dyDescent="0.25">
      <c r="A60" s="23" t="s">
        <v>22</v>
      </c>
      <c r="B60" s="24">
        <f t="shared" si="3"/>
        <v>0</v>
      </c>
      <c r="C60" s="3">
        <f t="shared" si="34"/>
        <v>0</v>
      </c>
      <c r="D60" s="24">
        <f t="shared" si="32"/>
        <v>0</v>
      </c>
      <c r="E60" s="24">
        <f t="shared" si="33"/>
        <v>0</v>
      </c>
      <c r="F60" s="24"/>
      <c r="G60" s="24"/>
      <c r="H60" s="25"/>
      <c r="I60" s="25"/>
      <c r="J60" s="25"/>
      <c r="K60" s="25"/>
      <c r="L60" s="25"/>
      <c r="M60" s="25"/>
      <c r="N60" s="25"/>
      <c r="O60" s="25"/>
      <c r="P60" s="25"/>
      <c r="Q60" s="25"/>
      <c r="R60" s="25"/>
      <c r="S60" s="25"/>
      <c r="T60" s="25"/>
      <c r="U60" s="25"/>
      <c r="V60" s="25"/>
      <c r="W60" s="25"/>
      <c r="X60" s="25"/>
      <c r="Y60" s="25"/>
      <c r="Z60" s="25"/>
      <c r="AA60" s="25"/>
      <c r="AB60" s="25"/>
      <c r="AC60" s="25"/>
      <c r="AD60" s="25"/>
      <c r="AE60" s="32"/>
      <c r="AF60" s="106"/>
    </row>
    <row r="61" spans="1:32" x14ac:dyDescent="0.25">
      <c r="A61" s="4" t="s">
        <v>3</v>
      </c>
      <c r="B61" s="3">
        <f t="shared" si="3"/>
        <v>54790.78</v>
      </c>
      <c r="C61" s="3">
        <f t="shared" si="34"/>
        <v>16437.23</v>
      </c>
      <c r="D61" s="3">
        <f t="shared" si="32"/>
        <v>16437.23</v>
      </c>
      <c r="E61" s="3">
        <f t="shared" si="33"/>
        <v>16437.23</v>
      </c>
      <c r="F61" s="3"/>
      <c r="G61" s="3"/>
      <c r="H61" s="11"/>
      <c r="I61" s="11"/>
      <c r="J61" s="11">
        <v>16437.23</v>
      </c>
      <c r="K61" s="11">
        <v>16437.23</v>
      </c>
      <c r="L61" s="11"/>
      <c r="M61" s="11"/>
      <c r="N61" s="11"/>
      <c r="O61" s="11"/>
      <c r="P61" s="11"/>
      <c r="Q61" s="11"/>
      <c r="R61" s="11"/>
      <c r="S61" s="11"/>
      <c r="T61" s="11"/>
      <c r="U61" s="11"/>
      <c r="V61" s="11">
        <v>38353.550000000003</v>
      </c>
      <c r="W61" s="11"/>
      <c r="X61" s="11"/>
      <c r="Y61" s="11"/>
      <c r="Z61" s="11"/>
      <c r="AA61" s="11"/>
      <c r="AB61" s="11"/>
      <c r="AC61" s="11"/>
      <c r="AD61" s="11"/>
      <c r="AE61" s="31"/>
      <c r="AF61" s="107"/>
    </row>
    <row r="62" spans="1:32" ht="165" customHeight="1" x14ac:dyDescent="0.25">
      <c r="A62" s="115" t="s">
        <v>44</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7"/>
      <c r="AF62" s="86" t="s">
        <v>59</v>
      </c>
    </row>
    <row r="63" spans="1:32" s="19" customFormat="1" x14ac:dyDescent="0.25">
      <c r="A63" s="82" t="s">
        <v>34</v>
      </c>
      <c r="B63" s="40">
        <f t="shared" ref="B63:AE63" si="35">B65+B66+B64+B68</f>
        <v>34108.1</v>
      </c>
      <c r="C63" s="40">
        <f t="shared" si="35"/>
        <v>14616.84</v>
      </c>
      <c r="D63" s="40">
        <f t="shared" si="35"/>
        <v>12954.05</v>
      </c>
      <c r="E63" s="40">
        <f t="shared" si="35"/>
        <v>12954.05</v>
      </c>
      <c r="F63" s="40">
        <f>E63/B63%</f>
        <v>37.979394923786437</v>
      </c>
      <c r="G63" s="40">
        <f>E63/C63%</f>
        <v>88.624148584783029</v>
      </c>
      <c r="H63" s="41">
        <f t="shared" si="35"/>
        <v>5118.5200000000004</v>
      </c>
      <c r="I63" s="42">
        <f t="shared" si="35"/>
        <v>3076.26</v>
      </c>
      <c r="J63" s="41">
        <f t="shared" si="35"/>
        <v>2783.03</v>
      </c>
      <c r="K63" s="41">
        <f t="shared" si="35"/>
        <v>2911.43</v>
      </c>
      <c r="L63" s="41">
        <f t="shared" si="35"/>
        <v>1543.48</v>
      </c>
      <c r="M63" s="41">
        <f t="shared" si="35"/>
        <v>1331.24</v>
      </c>
      <c r="N63" s="41">
        <f t="shared" si="35"/>
        <v>3314.32</v>
      </c>
      <c r="O63" s="41">
        <f t="shared" si="35"/>
        <v>3627.12</v>
      </c>
      <c r="P63" s="41">
        <f t="shared" si="35"/>
        <v>1857.49</v>
      </c>
      <c r="Q63" s="41">
        <f t="shared" si="35"/>
        <v>2008</v>
      </c>
      <c r="R63" s="41">
        <f t="shared" si="35"/>
        <v>2591.0300000000002</v>
      </c>
      <c r="S63" s="41">
        <f t="shared" si="35"/>
        <v>0</v>
      </c>
      <c r="T63" s="41">
        <f t="shared" si="35"/>
        <v>3865.95</v>
      </c>
      <c r="U63" s="41">
        <f t="shared" si="35"/>
        <v>0</v>
      </c>
      <c r="V63" s="41">
        <f t="shared" si="35"/>
        <v>2370.5300000000002</v>
      </c>
      <c r="W63" s="41">
        <f t="shared" si="35"/>
        <v>0</v>
      </c>
      <c r="X63" s="41">
        <f t="shared" si="35"/>
        <v>1560.04</v>
      </c>
      <c r="Y63" s="41">
        <f t="shared" si="35"/>
        <v>0</v>
      </c>
      <c r="Z63" s="41">
        <f t="shared" si="35"/>
        <v>3327.66</v>
      </c>
      <c r="AA63" s="41">
        <f t="shared" si="35"/>
        <v>0</v>
      </c>
      <c r="AB63" s="41">
        <f t="shared" si="35"/>
        <v>1687.08</v>
      </c>
      <c r="AC63" s="41">
        <f t="shared" si="35"/>
        <v>0</v>
      </c>
      <c r="AD63" s="41">
        <f t="shared" si="35"/>
        <v>4088.97</v>
      </c>
      <c r="AE63" s="41">
        <f t="shared" si="35"/>
        <v>0</v>
      </c>
      <c r="AF63" s="105"/>
    </row>
    <row r="64" spans="1:32" x14ac:dyDescent="0.25">
      <c r="A64" s="2" t="s">
        <v>0</v>
      </c>
      <c r="B64" s="3">
        <f t="shared" si="3"/>
        <v>0</v>
      </c>
      <c r="C64" s="3">
        <f>H64+J64+L64+N64+P64</f>
        <v>0</v>
      </c>
      <c r="D64" s="3">
        <f t="shared" ref="D64:D68" si="36">E64</f>
        <v>0</v>
      </c>
      <c r="E64" s="3">
        <f t="shared" ref="E64:E68" si="37">I64+K64+M64+O64+Q64+S64+U64+W64+Y64+AA64+AC64+AE64</f>
        <v>0</v>
      </c>
      <c r="F64" s="3"/>
      <c r="G64" s="3"/>
      <c r="H64" s="8"/>
      <c r="I64" s="9"/>
      <c r="J64" s="9"/>
      <c r="K64" s="9"/>
      <c r="L64" s="9"/>
      <c r="M64" s="9"/>
      <c r="N64" s="9"/>
      <c r="O64" s="9"/>
      <c r="P64" s="9"/>
      <c r="Q64" s="9"/>
      <c r="R64" s="9"/>
      <c r="S64" s="9"/>
      <c r="T64" s="9"/>
      <c r="U64" s="9"/>
      <c r="V64" s="9"/>
      <c r="W64" s="9"/>
      <c r="X64" s="9"/>
      <c r="Y64" s="9"/>
      <c r="Z64" s="9"/>
      <c r="AA64" s="9"/>
      <c r="AB64" s="9"/>
      <c r="AC64" s="9"/>
      <c r="AD64" s="9"/>
      <c r="AE64" s="31"/>
      <c r="AF64" s="106"/>
    </row>
    <row r="65" spans="1:32" x14ac:dyDescent="0.25">
      <c r="A65" s="4" t="s">
        <v>4</v>
      </c>
      <c r="B65" s="3">
        <f t="shared" si="3"/>
        <v>0</v>
      </c>
      <c r="C65" s="3">
        <f t="shared" ref="C65:C68" si="38">H65+J65+L65+N65+P65</f>
        <v>0</v>
      </c>
      <c r="D65" s="3">
        <f t="shared" si="36"/>
        <v>0</v>
      </c>
      <c r="E65" s="3">
        <f t="shared" si="37"/>
        <v>0</v>
      </c>
      <c r="F65" s="3"/>
      <c r="G65" s="3"/>
      <c r="H65" s="8"/>
      <c r="I65" s="9"/>
      <c r="J65" s="9"/>
      <c r="K65" s="9"/>
      <c r="L65" s="9"/>
      <c r="M65" s="9"/>
      <c r="N65" s="9"/>
      <c r="O65" s="9"/>
      <c r="P65" s="9"/>
      <c r="Q65" s="9"/>
      <c r="R65" s="9"/>
      <c r="S65" s="9"/>
      <c r="T65" s="9"/>
      <c r="U65" s="9"/>
      <c r="V65" s="9"/>
      <c r="W65" s="9"/>
      <c r="X65" s="9"/>
      <c r="Y65" s="9"/>
      <c r="Z65" s="9"/>
      <c r="AA65" s="9"/>
      <c r="AB65" s="9"/>
      <c r="AC65" s="9"/>
      <c r="AD65" s="9"/>
      <c r="AE65" s="31"/>
      <c r="AF65" s="106"/>
    </row>
    <row r="66" spans="1:32" ht="22.35" customHeight="1" x14ac:dyDescent="0.25">
      <c r="A66" s="4" t="s">
        <v>2</v>
      </c>
      <c r="B66" s="3">
        <f t="shared" si="3"/>
        <v>34108.1</v>
      </c>
      <c r="C66" s="3">
        <f t="shared" si="38"/>
        <v>14616.84</v>
      </c>
      <c r="D66" s="3">
        <f t="shared" si="36"/>
        <v>12954.05</v>
      </c>
      <c r="E66" s="3">
        <f t="shared" si="37"/>
        <v>12954.05</v>
      </c>
      <c r="F66" s="3">
        <f>E66/B66%</f>
        <v>37.979394923786437</v>
      </c>
      <c r="G66" s="3">
        <f>E66/C66%</f>
        <v>88.624148584783029</v>
      </c>
      <c r="H66" s="50">
        <v>5118.5200000000004</v>
      </c>
      <c r="I66" s="51">
        <v>3076.26</v>
      </c>
      <c r="J66" s="51">
        <v>2783.03</v>
      </c>
      <c r="K66" s="51">
        <v>2911.43</v>
      </c>
      <c r="L66" s="51">
        <v>1543.48</v>
      </c>
      <c r="M66" s="51">
        <v>1331.24</v>
      </c>
      <c r="N66" s="51">
        <v>3314.32</v>
      </c>
      <c r="O66" s="51">
        <v>3627.12</v>
      </c>
      <c r="P66" s="51">
        <v>1857.49</v>
      </c>
      <c r="Q66" s="51">
        <v>2008</v>
      </c>
      <c r="R66" s="51">
        <v>2591.0300000000002</v>
      </c>
      <c r="S66" s="51"/>
      <c r="T66" s="51">
        <v>3865.95</v>
      </c>
      <c r="U66" s="51"/>
      <c r="V66" s="51">
        <v>2370.5300000000002</v>
      </c>
      <c r="W66" s="51"/>
      <c r="X66" s="51">
        <v>1560.04</v>
      </c>
      <c r="Y66" s="51"/>
      <c r="Z66" s="51">
        <v>3327.66</v>
      </c>
      <c r="AA66" s="51"/>
      <c r="AB66" s="51">
        <v>1687.08</v>
      </c>
      <c r="AC66" s="51"/>
      <c r="AD66" s="51">
        <v>4088.97</v>
      </c>
      <c r="AE66" s="92"/>
      <c r="AF66" s="106"/>
    </row>
    <row r="67" spans="1:32" s="26" customFormat="1" ht="14.1" customHeight="1" x14ac:dyDescent="0.25">
      <c r="A67" s="23" t="s">
        <v>22</v>
      </c>
      <c r="B67" s="24">
        <f t="shared" si="3"/>
        <v>0</v>
      </c>
      <c r="C67" s="3">
        <f t="shared" si="38"/>
        <v>0</v>
      </c>
      <c r="D67" s="24">
        <f t="shared" si="36"/>
        <v>0</v>
      </c>
      <c r="E67" s="24">
        <f t="shared" si="37"/>
        <v>0</v>
      </c>
      <c r="F67" s="24"/>
      <c r="G67" s="24"/>
      <c r="H67" s="25"/>
      <c r="I67" s="25"/>
      <c r="J67" s="25"/>
      <c r="K67" s="25"/>
      <c r="L67" s="25"/>
      <c r="M67" s="25"/>
      <c r="N67" s="25"/>
      <c r="O67" s="25"/>
      <c r="P67" s="25"/>
      <c r="Q67" s="25"/>
      <c r="R67" s="25"/>
      <c r="S67" s="25"/>
      <c r="T67" s="25"/>
      <c r="U67" s="25"/>
      <c r="V67" s="25"/>
      <c r="W67" s="25"/>
      <c r="X67" s="25"/>
      <c r="Y67" s="25"/>
      <c r="Z67" s="25"/>
      <c r="AA67" s="25"/>
      <c r="AB67" s="25"/>
      <c r="AC67" s="25"/>
      <c r="AD67" s="25"/>
      <c r="AE67" s="32"/>
      <c r="AF67" s="106"/>
    </row>
    <row r="68" spans="1:32" x14ac:dyDescent="0.25">
      <c r="A68" s="4" t="s">
        <v>3</v>
      </c>
      <c r="B68" s="3">
        <f t="shared" si="3"/>
        <v>0</v>
      </c>
      <c r="C68" s="3">
        <f t="shared" si="38"/>
        <v>0</v>
      </c>
      <c r="D68" s="3">
        <f t="shared" si="36"/>
        <v>0</v>
      </c>
      <c r="E68" s="3">
        <f t="shared" si="37"/>
        <v>0</v>
      </c>
      <c r="F68" s="3"/>
      <c r="G68" s="3"/>
      <c r="H68" s="8"/>
      <c r="I68" s="10"/>
      <c r="J68" s="9"/>
      <c r="K68" s="9"/>
      <c r="L68" s="9"/>
      <c r="M68" s="9"/>
      <c r="N68" s="9"/>
      <c r="O68" s="9"/>
      <c r="P68" s="9"/>
      <c r="Q68" s="9"/>
      <c r="R68" s="9"/>
      <c r="S68" s="9"/>
      <c r="T68" s="9"/>
      <c r="U68" s="9"/>
      <c r="V68" s="9"/>
      <c r="W68" s="9"/>
      <c r="X68" s="9"/>
      <c r="Y68" s="9"/>
      <c r="Z68" s="9"/>
      <c r="AA68" s="9"/>
      <c r="AB68" s="9"/>
      <c r="AC68" s="9"/>
      <c r="AD68" s="9"/>
      <c r="AE68" s="31"/>
      <c r="AF68" s="107"/>
    </row>
    <row r="69" spans="1:32" ht="141" customHeight="1" x14ac:dyDescent="0.25">
      <c r="A69" s="115" t="s">
        <v>45</v>
      </c>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7"/>
      <c r="AF69" s="86" t="s">
        <v>60</v>
      </c>
    </row>
    <row r="70" spans="1:32" s="19" customFormat="1" x14ac:dyDescent="0.25">
      <c r="A70" s="82" t="s">
        <v>34</v>
      </c>
      <c r="B70" s="40">
        <f t="shared" ref="B70:AE70" si="39">B72+B73+B71+B75</f>
        <v>11768.51</v>
      </c>
      <c r="C70" s="40">
        <f t="shared" si="39"/>
        <v>4313.21</v>
      </c>
      <c r="D70" s="40">
        <f t="shared" si="39"/>
        <v>3656.82</v>
      </c>
      <c r="E70" s="40">
        <f t="shared" si="39"/>
        <v>3656.82</v>
      </c>
      <c r="F70" s="40">
        <f>E70/B70%</f>
        <v>31.072922570486831</v>
      </c>
      <c r="G70" s="40">
        <f>E70/C70%</f>
        <v>84.781867796838085</v>
      </c>
      <c r="H70" s="41">
        <f t="shared" si="39"/>
        <v>0</v>
      </c>
      <c r="I70" s="42">
        <f t="shared" si="39"/>
        <v>0</v>
      </c>
      <c r="J70" s="41">
        <f t="shared" si="39"/>
        <v>3434.81</v>
      </c>
      <c r="K70" s="41">
        <f t="shared" si="39"/>
        <v>3434.81</v>
      </c>
      <c r="L70" s="41">
        <f t="shared" si="39"/>
        <v>0.09</v>
      </c>
      <c r="M70" s="41">
        <f t="shared" si="39"/>
        <v>0</v>
      </c>
      <c r="N70" s="41">
        <f t="shared" si="39"/>
        <v>135.08000000000001</v>
      </c>
      <c r="O70" s="41">
        <f t="shared" si="39"/>
        <v>5.98</v>
      </c>
      <c r="P70" s="41">
        <f t="shared" si="39"/>
        <v>743.23</v>
      </c>
      <c r="Q70" s="41">
        <f t="shared" si="39"/>
        <v>216.03</v>
      </c>
      <c r="R70" s="41">
        <f t="shared" si="39"/>
        <v>0</v>
      </c>
      <c r="S70" s="41">
        <f t="shared" si="39"/>
        <v>0</v>
      </c>
      <c r="T70" s="41">
        <f t="shared" si="39"/>
        <v>33</v>
      </c>
      <c r="U70" s="41">
        <f t="shared" si="39"/>
        <v>0</v>
      </c>
      <c r="V70" s="41">
        <f t="shared" si="39"/>
        <v>33</v>
      </c>
      <c r="W70" s="41">
        <f t="shared" si="39"/>
        <v>0</v>
      </c>
      <c r="X70" s="41">
        <f t="shared" si="39"/>
        <v>6038.3</v>
      </c>
      <c r="Y70" s="41">
        <f t="shared" si="39"/>
        <v>0</v>
      </c>
      <c r="Z70" s="41">
        <f t="shared" si="39"/>
        <v>1351</v>
      </c>
      <c r="AA70" s="41">
        <f t="shared" si="39"/>
        <v>0</v>
      </c>
      <c r="AB70" s="41">
        <f t="shared" si="39"/>
        <v>0</v>
      </c>
      <c r="AC70" s="41">
        <f t="shared" si="39"/>
        <v>0</v>
      </c>
      <c r="AD70" s="41">
        <f t="shared" si="39"/>
        <v>0</v>
      </c>
      <c r="AE70" s="41">
        <f t="shared" si="39"/>
        <v>0</v>
      </c>
      <c r="AF70" s="105"/>
    </row>
    <row r="71" spans="1:32" x14ac:dyDescent="0.25">
      <c r="A71" s="2" t="s">
        <v>0</v>
      </c>
      <c r="B71" s="3">
        <f t="shared" si="3"/>
        <v>0</v>
      </c>
      <c r="C71" s="3">
        <f>H71+J71+L71+N71+P71</f>
        <v>0</v>
      </c>
      <c r="D71" s="3">
        <f t="shared" ref="D71:D75" si="40">E71</f>
        <v>0</v>
      </c>
      <c r="E71" s="3">
        <f t="shared" ref="E71:E75" si="41">I71+K71+M71+O71+Q71+S71+U71+W71+Y71+AA71+AC71+AE71</f>
        <v>0</v>
      </c>
      <c r="F71" s="3"/>
      <c r="G71" s="3"/>
      <c r="H71" s="8"/>
      <c r="I71" s="8"/>
      <c r="J71" s="8"/>
      <c r="K71" s="8"/>
      <c r="L71" s="8"/>
      <c r="M71" s="8"/>
      <c r="N71" s="8"/>
      <c r="O71" s="8"/>
      <c r="P71" s="8"/>
      <c r="Q71" s="8"/>
      <c r="R71" s="8"/>
      <c r="S71" s="8"/>
      <c r="T71" s="8"/>
      <c r="U71" s="8"/>
      <c r="V71" s="8"/>
      <c r="W71" s="8"/>
      <c r="X71" s="8"/>
      <c r="Y71" s="8"/>
      <c r="Z71" s="8"/>
      <c r="AA71" s="8"/>
      <c r="AB71" s="8"/>
      <c r="AC71" s="8"/>
      <c r="AD71" s="8"/>
      <c r="AE71" s="31"/>
      <c r="AF71" s="106"/>
    </row>
    <row r="72" spans="1:32" x14ac:dyDescent="0.25">
      <c r="A72" s="4" t="s">
        <v>4</v>
      </c>
      <c r="B72" s="3">
        <f t="shared" si="3"/>
        <v>0</v>
      </c>
      <c r="C72" s="3">
        <f t="shared" ref="C72:C75" si="42">H72+J72+L72+N72+P72</f>
        <v>0</v>
      </c>
      <c r="D72" s="3">
        <f t="shared" si="40"/>
        <v>0</v>
      </c>
      <c r="E72" s="3">
        <f t="shared" si="41"/>
        <v>0</v>
      </c>
      <c r="F72" s="3" t="e">
        <f t="shared" ref="F72:F73" si="43">E72/B72%</f>
        <v>#DIV/0!</v>
      </c>
      <c r="G72" s="3" t="e">
        <f t="shared" ref="G72:G73" si="44">E72/C72%</f>
        <v>#DIV/0!</v>
      </c>
      <c r="H72" s="8"/>
      <c r="I72" s="8"/>
      <c r="J72" s="8"/>
      <c r="K72" s="8"/>
      <c r="L72" s="8"/>
      <c r="M72" s="8"/>
      <c r="N72" s="8"/>
      <c r="O72" s="8"/>
      <c r="P72" s="8"/>
      <c r="Q72" s="8"/>
      <c r="R72" s="8"/>
      <c r="S72" s="8"/>
      <c r="T72" s="8"/>
      <c r="U72" s="8"/>
      <c r="V72" s="8"/>
      <c r="W72" s="8"/>
      <c r="X72" s="8"/>
      <c r="Y72" s="8"/>
      <c r="Z72" s="8"/>
      <c r="AA72" s="8"/>
      <c r="AB72" s="8"/>
      <c r="AC72" s="8"/>
      <c r="AD72" s="8"/>
      <c r="AE72" s="31"/>
      <c r="AF72" s="106"/>
    </row>
    <row r="73" spans="1:32" x14ac:dyDescent="0.25">
      <c r="A73" s="4" t="s">
        <v>2</v>
      </c>
      <c r="B73" s="3">
        <f>H73+J73+L73+N73+P73+R73+T73+V73+X73+Z73+AB73+AD73</f>
        <v>11768.51</v>
      </c>
      <c r="C73" s="3">
        <f t="shared" si="42"/>
        <v>4313.21</v>
      </c>
      <c r="D73" s="3">
        <f t="shared" si="40"/>
        <v>3656.82</v>
      </c>
      <c r="E73" s="3">
        <f t="shared" si="41"/>
        <v>3656.82</v>
      </c>
      <c r="F73" s="3">
        <f t="shared" si="43"/>
        <v>31.072922570486831</v>
      </c>
      <c r="G73" s="3">
        <f t="shared" si="44"/>
        <v>84.781867796838085</v>
      </c>
      <c r="H73" s="8"/>
      <c r="I73" s="8"/>
      <c r="J73" s="8">
        <v>3434.81</v>
      </c>
      <c r="K73" s="8">
        <v>3434.81</v>
      </c>
      <c r="L73" s="8">
        <v>0.09</v>
      </c>
      <c r="M73" s="8"/>
      <c r="N73" s="8">
        <v>135.08000000000001</v>
      </c>
      <c r="O73" s="8">
        <v>5.98</v>
      </c>
      <c r="P73" s="8">
        <f>439.82+303.41</f>
        <v>743.23</v>
      </c>
      <c r="Q73" s="8">
        <f>209.58+6.45</f>
        <v>216.03</v>
      </c>
      <c r="R73" s="8"/>
      <c r="S73" s="8"/>
      <c r="T73" s="8">
        <v>33</v>
      </c>
      <c r="U73" s="8"/>
      <c r="V73" s="8">
        <v>33</v>
      </c>
      <c r="W73" s="8"/>
      <c r="X73" s="8">
        <v>6038.3</v>
      </c>
      <c r="Y73" s="8"/>
      <c r="Z73" s="8">
        <v>1351</v>
      </c>
      <c r="AA73" s="8"/>
      <c r="AB73" s="8"/>
      <c r="AC73" s="8"/>
      <c r="AD73" s="8"/>
      <c r="AE73" s="31"/>
      <c r="AF73" s="106"/>
    </row>
    <row r="74" spans="1:32" s="26" customFormat="1" ht="14.1" customHeight="1" x14ac:dyDescent="0.25">
      <c r="A74" s="23" t="s">
        <v>22</v>
      </c>
      <c r="B74" s="24">
        <f t="shared" si="3"/>
        <v>0</v>
      </c>
      <c r="C74" s="3">
        <f t="shared" si="42"/>
        <v>0</v>
      </c>
      <c r="D74" s="24">
        <f t="shared" si="40"/>
        <v>0</v>
      </c>
      <c r="E74" s="24">
        <f t="shared" si="41"/>
        <v>0</v>
      </c>
      <c r="F74" s="24"/>
      <c r="G74" s="24"/>
      <c r="H74" s="25"/>
      <c r="I74" s="25"/>
      <c r="J74" s="25"/>
      <c r="K74" s="25"/>
      <c r="L74" s="25"/>
      <c r="M74" s="25"/>
      <c r="N74" s="25"/>
      <c r="O74" s="25"/>
      <c r="P74" s="25"/>
      <c r="Q74" s="25"/>
      <c r="R74" s="25"/>
      <c r="S74" s="25"/>
      <c r="T74" s="25"/>
      <c r="U74" s="25"/>
      <c r="V74" s="25"/>
      <c r="W74" s="25"/>
      <c r="X74" s="25"/>
      <c r="Y74" s="25"/>
      <c r="Z74" s="25"/>
      <c r="AA74" s="25"/>
      <c r="AB74" s="25"/>
      <c r="AC74" s="25"/>
      <c r="AD74" s="25"/>
      <c r="AE74" s="32"/>
      <c r="AF74" s="106"/>
    </row>
    <row r="75" spans="1:32" x14ac:dyDescent="0.25">
      <c r="A75" s="4" t="s">
        <v>3</v>
      </c>
      <c r="B75" s="3">
        <f t="shared" si="3"/>
        <v>0</v>
      </c>
      <c r="C75" s="3">
        <f t="shared" si="42"/>
        <v>0</v>
      </c>
      <c r="D75" s="3">
        <f t="shared" si="40"/>
        <v>0</v>
      </c>
      <c r="E75" s="3">
        <f t="shared" si="41"/>
        <v>0</v>
      </c>
      <c r="F75" s="3"/>
      <c r="G75" s="3"/>
      <c r="H75" s="8"/>
      <c r="I75" s="8"/>
      <c r="J75" s="8"/>
      <c r="K75" s="8"/>
      <c r="L75" s="8"/>
      <c r="M75" s="8"/>
      <c r="N75" s="8"/>
      <c r="O75" s="8"/>
      <c r="P75" s="8"/>
      <c r="Q75" s="8"/>
      <c r="R75" s="8"/>
      <c r="S75" s="8"/>
      <c r="T75" s="8"/>
      <c r="U75" s="8"/>
      <c r="V75" s="8"/>
      <c r="W75" s="8"/>
      <c r="X75" s="8"/>
      <c r="Y75" s="8"/>
      <c r="Z75" s="8"/>
      <c r="AA75" s="8"/>
      <c r="AB75" s="8"/>
      <c r="AC75" s="8"/>
      <c r="AD75" s="8"/>
      <c r="AE75" s="31"/>
      <c r="AF75" s="107"/>
    </row>
    <row r="76" spans="1:32" ht="75.75" customHeight="1" x14ac:dyDescent="0.25">
      <c r="A76" s="52" t="s">
        <v>46</v>
      </c>
      <c r="B76" s="53"/>
      <c r="C76" s="53"/>
      <c r="D76" s="53"/>
      <c r="E76" s="53"/>
      <c r="F76" s="53"/>
      <c r="G76" s="53"/>
      <c r="H76" s="54"/>
      <c r="I76" s="54"/>
      <c r="J76" s="54"/>
      <c r="K76" s="54"/>
      <c r="L76" s="54"/>
      <c r="M76" s="54"/>
      <c r="N76" s="54"/>
      <c r="O76" s="54"/>
      <c r="P76" s="54"/>
      <c r="Q76" s="54"/>
      <c r="R76" s="54"/>
      <c r="S76" s="54"/>
      <c r="T76" s="54"/>
      <c r="U76" s="54"/>
      <c r="V76" s="54"/>
      <c r="W76" s="54"/>
      <c r="X76" s="54"/>
      <c r="Y76" s="54"/>
      <c r="Z76" s="54"/>
      <c r="AA76" s="54"/>
      <c r="AB76" s="54"/>
      <c r="AC76" s="54"/>
      <c r="AD76" s="54"/>
      <c r="AE76" s="55"/>
      <c r="AF76" s="86"/>
    </row>
    <row r="77" spans="1:32" s="19" customFormat="1" ht="33.75" customHeight="1" x14ac:dyDescent="0.25">
      <c r="A77" s="82" t="s">
        <v>34</v>
      </c>
      <c r="B77" s="40">
        <f>B78</f>
        <v>992.2</v>
      </c>
      <c r="C77" s="40">
        <f t="shared" ref="C77:E77" si="45">C78</f>
        <v>0</v>
      </c>
      <c r="D77" s="40">
        <f t="shared" si="45"/>
        <v>0</v>
      </c>
      <c r="E77" s="40">
        <f t="shared" si="45"/>
        <v>0</v>
      </c>
      <c r="F77" s="40">
        <f>E77/B77%</f>
        <v>0</v>
      </c>
      <c r="G77" s="40" t="e">
        <f>E77/C77%</f>
        <v>#DIV/0!</v>
      </c>
      <c r="H77" s="41">
        <f>H78</f>
        <v>0</v>
      </c>
      <c r="I77" s="41">
        <f t="shared" ref="I77:AE77" si="46">I78</f>
        <v>0</v>
      </c>
      <c r="J77" s="41">
        <f t="shared" si="46"/>
        <v>0</v>
      </c>
      <c r="K77" s="41">
        <f t="shared" si="46"/>
        <v>0</v>
      </c>
      <c r="L77" s="41">
        <f t="shared" si="46"/>
        <v>0</v>
      </c>
      <c r="M77" s="41">
        <f t="shared" si="46"/>
        <v>0</v>
      </c>
      <c r="N77" s="41">
        <f t="shared" si="46"/>
        <v>0</v>
      </c>
      <c r="O77" s="41">
        <f t="shared" si="46"/>
        <v>0</v>
      </c>
      <c r="P77" s="41">
        <f t="shared" si="46"/>
        <v>0</v>
      </c>
      <c r="Q77" s="41">
        <f t="shared" si="46"/>
        <v>0</v>
      </c>
      <c r="R77" s="41">
        <f t="shared" si="46"/>
        <v>0</v>
      </c>
      <c r="S77" s="41">
        <f t="shared" si="46"/>
        <v>0</v>
      </c>
      <c r="T77" s="41">
        <f t="shared" si="46"/>
        <v>0</v>
      </c>
      <c r="U77" s="41">
        <f t="shared" si="46"/>
        <v>0</v>
      </c>
      <c r="V77" s="41">
        <f t="shared" si="46"/>
        <v>0</v>
      </c>
      <c r="W77" s="41">
        <f t="shared" si="46"/>
        <v>0</v>
      </c>
      <c r="X77" s="41">
        <f t="shared" si="46"/>
        <v>0</v>
      </c>
      <c r="Y77" s="41">
        <f t="shared" si="46"/>
        <v>0</v>
      </c>
      <c r="Z77" s="41">
        <f t="shared" si="46"/>
        <v>992.2</v>
      </c>
      <c r="AA77" s="41">
        <f t="shared" si="46"/>
        <v>0</v>
      </c>
      <c r="AB77" s="41">
        <f t="shared" si="46"/>
        <v>0</v>
      </c>
      <c r="AC77" s="41">
        <f t="shared" si="46"/>
        <v>0</v>
      </c>
      <c r="AD77" s="41">
        <f t="shared" si="46"/>
        <v>0</v>
      </c>
      <c r="AE77" s="41">
        <f t="shared" si="46"/>
        <v>0</v>
      </c>
      <c r="AF77" s="85"/>
    </row>
    <row r="78" spans="1:32" ht="24" customHeight="1" x14ac:dyDescent="0.25">
      <c r="A78" s="4" t="s">
        <v>4</v>
      </c>
      <c r="B78" s="3">
        <f t="shared" ref="B78" si="47">H78+J78+L78+N78+P78+R78+T78+V78+X78+Z78+AB78+AD78</f>
        <v>992.2</v>
      </c>
      <c r="C78" s="3">
        <f>H78+J78+L78+N78</f>
        <v>0</v>
      </c>
      <c r="D78" s="3">
        <f t="shared" ref="D78" si="48">E78</f>
        <v>0</v>
      </c>
      <c r="E78" s="3">
        <f t="shared" ref="E78" si="49">I78+K78+M78+O78+Q78+S78+U78+W78+Y78+AA78+AC78+AE78</f>
        <v>0</v>
      </c>
      <c r="F78" s="3">
        <f t="shared" ref="F78" si="50">E78/B78%</f>
        <v>0</v>
      </c>
      <c r="G78" s="3" t="e">
        <f t="shared" ref="G78" si="51">E78/C78%</f>
        <v>#DIV/0!</v>
      </c>
      <c r="H78" s="8"/>
      <c r="I78" s="8"/>
      <c r="J78" s="8"/>
      <c r="K78" s="8"/>
      <c r="L78" s="8"/>
      <c r="M78" s="8"/>
      <c r="N78" s="8"/>
      <c r="O78" s="8"/>
      <c r="P78" s="8"/>
      <c r="Q78" s="8"/>
      <c r="R78" s="8"/>
      <c r="S78" s="8"/>
      <c r="T78" s="8"/>
      <c r="U78" s="8"/>
      <c r="V78" s="8"/>
      <c r="W78" s="8"/>
      <c r="X78" s="8"/>
      <c r="Y78" s="8"/>
      <c r="Z78" s="8">
        <v>992.2</v>
      </c>
      <c r="AA78" s="8"/>
      <c r="AB78" s="8"/>
      <c r="AC78" s="8"/>
      <c r="AD78" s="8"/>
      <c r="AE78" s="31"/>
      <c r="AF78" s="86"/>
    </row>
    <row r="79" spans="1:32" ht="31.5" customHeight="1" x14ac:dyDescent="0.25">
      <c r="A79" s="115" t="s">
        <v>47</v>
      </c>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7"/>
      <c r="AF79" s="86"/>
    </row>
    <row r="80" spans="1:32" s="19" customFormat="1" ht="18.75" customHeight="1" x14ac:dyDescent="0.25">
      <c r="A80" s="82" t="s">
        <v>34</v>
      </c>
      <c r="B80" s="40">
        <f t="shared" ref="B80:AE80" si="52">B81+B82+B83+B85</f>
        <v>2858.7</v>
      </c>
      <c r="C80" s="40">
        <f t="shared" si="52"/>
        <v>0</v>
      </c>
      <c r="D80" s="40">
        <f t="shared" si="52"/>
        <v>0</v>
      </c>
      <c r="E80" s="40">
        <f t="shared" si="52"/>
        <v>0</v>
      </c>
      <c r="F80" s="40">
        <f>E80/B80%</f>
        <v>0</v>
      </c>
      <c r="G80" s="40" t="e">
        <f>E80/C80%</f>
        <v>#DIV/0!</v>
      </c>
      <c r="H80" s="41">
        <f t="shared" si="52"/>
        <v>0</v>
      </c>
      <c r="I80" s="42">
        <f t="shared" si="52"/>
        <v>0</v>
      </c>
      <c r="J80" s="41">
        <f t="shared" si="52"/>
        <v>0</v>
      </c>
      <c r="K80" s="41">
        <f t="shared" si="52"/>
        <v>0</v>
      </c>
      <c r="L80" s="41">
        <f t="shared" si="52"/>
        <v>0</v>
      </c>
      <c r="M80" s="41">
        <f t="shared" si="52"/>
        <v>0</v>
      </c>
      <c r="N80" s="41">
        <f t="shared" si="52"/>
        <v>0</v>
      </c>
      <c r="O80" s="41">
        <f t="shared" si="52"/>
        <v>0</v>
      </c>
      <c r="P80" s="41">
        <f t="shared" si="52"/>
        <v>0</v>
      </c>
      <c r="Q80" s="41">
        <f t="shared" si="52"/>
        <v>0</v>
      </c>
      <c r="R80" s="41">
        <f t="shared" si="52"/>
        <v>0</v>
      </c>
      <c r="S80" s="41">
        <f t="shared" si="52"/>
        <v>0</v>
      </c>
      <c r="T80" s="41">
        <f t="shared" si="52"/>
        <v>0</v>
      </c>
      <c r="U80" s="41">
        <f t="shared" si="52"/>
        <v>0</v>
      </c>
      <c r="V80" s="41">
        <f t="shared" si="52"/>
        <v>0</v>
      </c>
      <c r="W80" s="41">
        <f t="shared" si="52"/>
        <v>0</v>
      </c>
      <c r="X80" s="41">
        <f t="shared" si="52"/>
        <v>0</v>
      </c>
      <c r="Y80" s="41">
        <f t="shared" si="52"/>
        <v>0</v>
      </c>
      <c r="Z80" s="41">
        <f t="shared" si="52"/>
        <v>2858.7</v>
      </c>
      <c r="AA80" s="41">
        <f t="shared" si="52"/>
        <v>0</v>
      </c>
      <c r="AB80" s="41">
        <f t="shared" si="52"/>
        <v>0</v>
      </c>
      <c r="AC80" s="41">
        <f t="shared" si="52"/>
        <v>0</v>
      </c>
      <c r="AD80" s="41">
        <f t="shared" si="52"/>
        <v>0</v>
      </c>
      <c r="AE80" s="41">
        <f t="shared" si="52"/>
        <v>0</v>
      </c>
      <c r="AF80" s="102"/>
    </row>
    <row r="81" spans="1:34" x14ac:dyDescent="0.25">
      <c r="A81" s="2" t="s">
        <v>0</v>
      </c>
      <c r="B81" s="3">
        <f t="shared" si="3"/>
        <v>0</v>
      </c>
      <c r="C81" s="8">
        <f t="shared" ref="C81:E85" si="53">C88+C95</f>
        <v>0</v>
      </c>
      <c r="D81" s="8">
        <f t="shared" si="53"/>
        <v>0</v>
      </c>
      <c r="E81" s="8">
        <f t="shared" si="53"/>
        <v>0</v>
      </c>
      <c r="F81" s="3"/>
      <c r="G81" s="3"/>
      <c r="H81" s="8">
        <f t="shared" ref="H81:AE85" si="54">H88+H95</f>
        <v>0</v>
      </c>
      <c r="I81" s="8">
        <f t="shared" si="54"/>
        <v>0</v>
      </c>
      <c r="J81" s="8">
        <f t="shared" si="54"/>
        <v>0</v>
      </c>
      <c r="K81" s="8">
        <f t="shared" si="54"/>
        <v>0</v>
      </c>
      <c r="L81" s="8">
        <f t="shared" si="54"/>
        <v>0</v>
      </c>
      <c r="M81" s="8">
        <f t="shared" si="54"/>
        <v>0</v>
      </c>
      <c r="N81" s="8">
        <f t="shared" si="54"/>
        <v>0</v>
      </c>
      <c r="O81" s="8">
        <f t="shared" si="54"/>
        <v>0</v>
      </c>
      <c r="P81" s="8">
        <f t="shared" si="54"/>
        <v>0</v>
      </c>
      <c r="Q81" s="8">
        <f t="shared" si="54"/>
        <v>0</v>
      </c>
      <c r="R81" s="8">
        <f t="shared" si="54"/>
        <v>0</v>
      </c>
      <c r="S81" s="8">
        <f t="shared" si="54"/>
        <v>0</v>
      </c>
      <c r="T81" s="8">
        <f t="shared" si="54"/>
        <v>0</v>
      </c>
      <c r="U81" s="8">
        <f t="shared" si="54"/>
        <v>0</v>
      </c>
      <c r="V81" s="8">
        <f t="shared" si="54"/>
        <v>0</v>
      </c>
      <c r="W81" s="8">
        <f t="shared" si="54"/>
        <v>0</v>
      </c>
      <c r="X81" s="8">
        <f t="shared" si="54"/>
        <v>0</v>
      </c>
      <c r="Y81" s="8">
        <f t="shared" si="54"/>
        <v>0</v>
      </c>
      <c r="Z81" s="8">
        <f t="shared" si="54"/>
        <v>0</v>
      </c>
      <c r="AA81" s="8">
        <f t="shared" si="54"/>
        <v>0</v>
      </c>
      <c r="AB81" s="8">
        <f t="shared" si="54"/>
        <v>0</v>
      </c>
      <c r="AC81" s="8">
        <f t="shared" si="54"/>
        <v>0</v>
      </c>
      <c r="AD81" s="8">
        <f t="shared" si="54"/>
        <v>0</v>
      </c>
      <c r="AE81" s="8">
        <f t="shared" si="54"/>
        <v>0</v>
      </c>
      <c r="AF81" s="103"/>
    </row>
    <row r="82" spans="1:34" x14ac:dyDescent="0.25">
      <c r="A82" s="4" t="s">
        <v>4</v>
      </c>
      <c r="B82" s="3">
        <f t="shared" si="3"/>
        <v>0</v>
      </c>
      <c r="C82" s="8">
        <f t="shared" si="53"/>
        <v>0</v>
      </c>
      <c r="D82" s="8">
        <f t="shared" si="53"/>
        <v>0</v>
      </c>
      <c r="E82" s="8">
        <f t="shared" si="53"/>
        <v>0</v>
      </c>
      <c r="F82" s="3"/>
      <c r="G82" s="3"/>
      <c r="H82" s="8">
        <f t="shared" si="54"/>
        <v>0</v>
      </c>
      <c r="I82" s="8">
        <f t="shared" si="54"/>
        <v>0</v>
      </c>
      <c r="J82" s="8">
        <f t="shared" si="54"/>
        <v>0</v>
      </c>
      <c r="K82" s="8">
        <f t="shared" si="54"/>
        <v>0</v>
      </c>
      <c r="L82" s="8">
        <f t="shared" si="54"/>
        <v>0</v>
      </c>
      <c r="M82" s="8">
        <f t="shared" si="54"/>
        <v>0</v>
      </c>
      <c r="N82" s="8">
        <f t="shared" si="54"/>
        <v>0</v>
      </c>
      <c r="O82" s="8">
        <f t="shared" si="54"/>
        <v>0</v>
      </c>
      <c r="P82" s="8">
        <f t="shared" si="54"/>
        <v>0</v>
      </c>
      <c r="Q82" s="8">
        <f t="shared" si="54"/>
        <v>0</v>
      </c>
      <c r="R82" s="8">
        <f t="shared" si="54"/>
        <v>0</v>
      </c>
      <c r="S82" s="8">
        <f t="shared" si="54"/>
        <v>0</v>
      </c>
      <c r="T82" s="8">
        <f t="shared" si="54"/>
        <v>0</v>
      </c>
      <c r="U82" s="8">
        <f t="shared" si="54"/>
        <v>0</v>
      </c>
      <c r="V82" s="8">
        <f t="shared" si="54"/>
        <v>0</v>
      </c>
      <c r="W82" s="8">
        <f t="shared" si="54"/>
        <v>0</v>
      </c>
      <c r="X82" s="8">
        <f t="shared" si="54"/>
        <v>0</v>
      </c>
      <c r="Y82" s="8">
        <f t="shared" si="54"/>
        <v>0</v>
      </c>
      <c r="Z82" s="8">
        <f t="shared" si="54"/>
        <v>0</v>
      </c>
      <c r="AA82" s="8">
        <f t="shared" si="54"/>
        <v>0</v>
      </c>
      <c r="AB82" s="8">
        <f t="shared" si="54"/>
        <v>0</v>
      </c>
      <c r="AC82" s="8">
        <f t="shared" si="54"/>
        <v>0</v>
      </c>
      <c r="AD82" s="8">
        <f t="shared" si="54"/>
        <v>0</v>
      </c>
      <c r="AE82" s="8">
        <f t="shared" si="54"/>
        <v>0</v>
      </c>
      <c r="AF82" s="103"/>
    </row>
    <row r="83" spans="1:34" x14ac:dyDescent="0.25">
      <c r="A83" s="4" t="s">
        <v>2</v>
      </c>
      <c r="B83" s="3">
        <f t="shared" ref="B83:B106" si="55">H83+J83+L83+N83+P83+R83+T83+V83+X83+Z83+AB83+AD83</f>
        <v>2858.7</v>
      </c>
      <c r="C83" s="8">
        <f t="shared" si="53"/>
        <v>0</v>
      </c>
      <c r="D83" s="8">
        <f t="shared" si="53"/>
        <v>0</v>
      </c>
      <c r="E83" s="8">
        <f t="shared" si="53"/>
        <v>0</v>
      </c>
      <c r="F83" s="3">
        <f>E83/B83%</f>
        <v>0</v>
      </c>
      <c r="G83" s="3" t="e">
        <f>E83/C83%</f>
        <v>#DIV/0!</v>
      </c>
      <c r="H83" s="8">
        <f t="shared" si="54"/>
        <v>0</v>
      </c>
      <c r="I83" s="8">
        <f t="shared" si="54"/>
        <v>0</v>
      </c>
      <c r="J83" s="8">
        <f t="shared" si="54"/>
        <v>0</v>
      </c>
      <c r="K83" s="8">
        <f t="shared" si="54"/>
        <v>0</v>
      </c>
      <c r="L83" s="8">
        <f t="shared" si="54"/>
        <v>0</v>
      </c>
      <c r="M83" s="8">
        <f t="shared" si="54"/>
        <v>0</v>
      </c>
      <c r="N83" s="8">
        <f t="shared" si="54"/>
        <v>0</v>
      </c>
      <c r="O83" s="8">
        <f t="shared" si="54"/>
        <v>0</v>
      </c>
      <c r="P83" s="8">
        <f t="shared" si="54"/>
        <v>0</v>
      </c>
      <c r="Q83" s="8">
        <f t="shared" si="54"/>
        <v>0</v>
      </c>
      <c r="R83" s="8">
        <f t="shared" si="54"/>
        <v>0</v>
      </c>
      <c r="S83" s="8">
        <f t="shared" si="54"/>
        <v>0</v>
      </c>
      <c r="T83" s="8">
        <f t="shared" si="54"/>
        <v>0</v>
      </c>
      <c r="U83" s="8">
        <f t="shared" si="54"/>
        <v>0</v>
      </c>
      <c r="V83" s="8">
        <f t="shared" si="54"/>
        <v>0</v>
      </c>
      <c r="W83" s="8">
        <f t="shared" si="54"/>
        <v>0</v>
      </c>
      <c r="X83" s="8">
        <f t="shared" si="54"/>
        <v>0</v>
      </c>
      <c r="Y83" s="8">
        <f t="shared" si="54"/>
        <v>0</v>
      </c>
      <c r="Z83" s="8">
        <f t="shared" si="54"/>
        <v>2858.7</v>
      </c>
      <c r="AA83" s="8">
        <f t="shared" si="54"/>
        <v>0</v>
      </c>
      <c r="AB83" s="8">
        <f t="shared" si="54"/>
        <v>0</v>
      </c>
      <c r="AC83" s="8">
        <f t="shared" si="54"/>
        <v>0</v>
      </c>
      <c r="AD83" s="8">
        <f t="shared" si="54"/>
        <v>0</v>
      </c>
      <c r="AE83" s="8">
        <f t="shared" si="54"/>
        <v>0</v>
      </c>
      <c r="AF83" s="103"/>
    </row>
    <row r="84" spans="1:34" s="26" customFormat="1" ht="15" x14ac:dyDescent="0.25">
      <c r="A84" s="23" t="s">
        <v>22</v>
      </c>
      <c r="B84" s="24">
        <f t="shared" si="55"/>
        <v>0</v>
      </c>
      <c r="C84" s="25">
        <f t="shared" si="53"/>
        <v>0</v>
      </c>
      <c r="D84" s="25">
        <f t="shared" si="53"/>
        <v>0</v>
      </c>
      <c r="E84" s="25">
        <f t="shared" si="53"/>
        <v>0</v>
      </c>
      <c r="F84" s="24"/>
      <c r="G84" s="24"/>
      <c r="H84" s="25">
        <f t="shared" si="54"/>
        <v>0</v>
      </c>
      <c r="I84" s="25">
        <f t="shared" si="54"/>
        <v>0</v>
      </c>
      <c r="J84" s="25">
        <f t="shared" si="54"/>
        <v>0</v>
      </c>
      <c r="K84" s="25">
        <f t="shared" si="54"/>
        <v>0</v>
      </c>
      <c r="L84" s="25">
        <f t="shared" si="54"/>
        <v>0</v>
      </c>
      <c r="M84" s="25">
        <f t="shared" si="54"/>
        <v>0</v>
      </c>
      <c r="N84" s="25">
        <f t="shared" si="54"/>
        <v>0</v>
      </c>
      <c r="O84" s="25">
        <f t="shared" si="54"/>
        <v>0</v>
      </c>
      <c r="P84" s="25">
        <f t="shared" si="54"/>
        <v>0</v>
      </c>
      <c r="Q84" s="25">
        <f t="shared" si="54"/>
        <v>0</v>
      </c>
      <c r="R84" s="25">
        <f t="shared" si="54"/>
        <v>0</v>
      </c>
      <c r="S84" s="25">
        <f t="shared" si="54"/>
        <v>0</v>
      </c>
      <c r="T84" s="25">
        <f t="shared" si="54"/>
        <v>0</v>
      </c>
      <c r="U84" s="25">
        <f t="shared" si="54"/>
        <v>0</v>
      </c>
      <c r="V84" s="25">
        <f t="shared" si="54"/>
        <v>0</v>
      </c>
      <c r="W84" s="25">
        <f t="shared" si="54"/>
        <v>0</v>
      </c>
      <c r="X84" s="25">
        <f t="shared" si="54"/>
        <v>0</v>
      </c>
      <c r="Y84" s="25">
        <f t="shared" si="54"/>
        <v>0</v>
      </c>
      <c r="Z84" s="25">
        <f t="shared" si="54"/>
        <v>0</v>
      </c>
      <c r="AA84" s="25">
        <f t="shared" si="54"/>
        <v>0</v>
      </c>
      <c r="AB84" s="25">
        <f t="shared" si="54"/>
        <v>0</v>
      </c>
      <c r="AC84" s="25">
        <f t="shared" si="54"/>
        <v>0</v>
      </c>
      <c r="AD84" s="25">
        <f t="shared" si="54"/>
        <v>0</v>
      </c>
      <c r="AE84" s="25">
        <f t="shared" si="54"/>
        <v>0</v>
      </c>
      <c r="AF84" s="103"/>
    </row>
    <row r="85" spans="1:34" x14ac:dyDescent="0.25">
      <c r="A85" s="4" t="s">
        <v>3</v>
      </c>
      <c r="B85" s="3">
        <f t="shared" si="55"/>
        <v>0</v>
      </c>
      <c r="C85" s="8">
        <f t="shared" si="53"/>
        <v>0</v>
      </c>
      <c r="D85" s="8">
        <f t="shared" si="53"/>
        <v>0</v>
      </c>
      <c r="E85" s="8">
        <f t="shared" si="53"/>
        <v>0</v>
      </c>
      <c r="F85" s="3"/>
      <c r="G85" s="3"/>
      <c r="H85" s="8">
        <f t="shared" si="54"/>
        <v>0</v>
      </c>
      <c r="I85" s="8">
        <f t="shared" si="54"/>
        <v>0</v>
      </c>
      <c r="J85" s="8">
        <f t="shared" si="54"/>
        <v>0</v>
      </c>
      <c r="K85" s="8">
        <f t="shared" si="54"/>
        <v>0</v>
      </c>
      <c r="L85" s="8">
        <f t="shared" si="54"/>
        <v>0</v>
      </c>
      <c r="M85" s="8">
        <f t="shared" si="54"/>
        <v>0</v>
      </c>
      <c r="N85" s="8">
        <f t="shared" si="54"/>
        <v>0</v>
      </c>
      <c r="O85" s="8">
        <f t="shared" si="54"/>
        <v>0</v>
      </c>
      <c r="P85" s="8">
        <f t="shared" si="54"/>
        <v>0</v>
      </c>
      <c r="Q85" s="8">
        <f t="shared" si="54"/>
        <v>0</v>
      </c>
      <c r="R85" s="8">
        <f t="shared" si="54"/>
        <v>0</v>
      </c>
      <c r="S85" s="8">
        <f t="shared" si="54"/>
        <v>0</v>
      </c>
      <c r="T85" s="8">
        <f t="shared" si="54"/>
        <v>0</v>
      </c>
      <c r="U85" s="8">
        <f t="shared" si="54"/>
        <v>0</v>
      </c>
      <c r="V85" s="8">
        <f t="shared" si="54"/>
        <v>0</v>
      </c>
      <c r="W85" s="8">
        <f t="shared" si="54"/>
        <v>0</v>
      </c>
      <c r="X85" s="8">
        <f t="shared" si="54"/>
        <v>0</v>
      </c>
      <c r="Y85" s="8">
        <f t="shared" si="54"/>
        <v>0</v>
      </c>
      <c r="Z85" s="8">
        <f t="shared" si="54"/>
        <v>0</v>
      </c>
      <c r="AA85" s="8">
        <f t="shared" si="54"/>
        <v>0</v>
      </c>
      <c r="AB85" s="8">
        <f t="shared" si="54"/>
        <v>0</v>
      </c>
      <c r="AC85" s="8">
        <f t="shared" si="54"/>
        <v>0</v>
      </c>
      <c r="AD85" s="8">
        <f t="shared" si="54"/>
        <v>0</v>
      </c>
      <c r="AE85" s="8">
        <f t="shared" si="54"/>
        <v>0</v>
      </c>
      <c r="AF85" s="104"/>
    </row>
    <row r="86" spans="1:34" ht="24.75" customHeight="1" x14ac:dyDescent="0.25">
      <c r="A86" s="118" t="s">
        <v>48</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20"/>
      <c r="AF86" s="56"/>
      <c r="AG86" s="56"/>
      <c r="AH86" s="57"/>
    </row>
    <row r="87" spans="1:34" s="19" customFormat="1" x14ac:dyDescent="0.25">
      <c r="A87" s="82" t="s">
        <v>34</v>
      </c>
      <c r="B87" s="40">
        <f t="shared" ref="B87:AE87" si="56">B89+B90+B88+B92</f>
        <v>2858.7</v>
      </c>
      <c r="C87" s="40">
        <f t="shared" si="56"/>
        <v>0</v>
      </c>
      <c r="D87" s="40">
        <f t="shared" si="56"/>
        <v>0</v>
      </c>
      <c r="E87" s="40">
        <f t="shared" si="56"/>
        <v>0</v>
      </c>
      <c r="F87" s="40">
        <f>E87/B87%</f>
        <v>0</v>
      </c>
      <c r="G87" s="40" t="e">
        <f>E87/C87%</f>
        <v>#DIV/0!</v>
      </c>
      <c r="H87" s="41">
        <f t="shared" si="56"/>
        <v>0</v>
      </c>
      <c r="I87" s="42">
        <f t="shared" si="56"/>
        <v>0</v>
      </c>
      <c r="J87" s="41">
        <f t="shared" si="56"/>
        <v>0</v>
      </c>
      <c r="K87" s="41">
        <f t="shared" si="56"/>
        <v>0</v>
      </c>
      <c r="L87" s="41">
        <f t="shared" si="56"/>
        <v>0</v>
      </c>
      <c r="M87" s="41">
        <f t="shared" si="56"/>
        <v>0</v>
      </c>
      <c r="N87" s="41">
        <f t="shared" si="56"/>
        <v>0</v>
      </c>
      <c r="O87" s="41">
        <f t="shared" si="56"/>
        <v>0</v>
      </c>
      <c r="P87" s="41">
        <f t="shared" si="56"/>
        <v>0</v>
      </c>
      <c r="Q87" s="41">
        <f t="shared" si="56"/>
        <v>0</v>
      </c>
      <c r="R87" s="41">
        <f t="shared" si="56"/>
        <v>0</v>
      </c>
      <c r="S87" s="41">
        <f t="shared" si="56"/>
        <v>0</v>
      </c>
      <c r="T87" s="41">
        <f t="shared" si="56"/>
        <v>0</v>
      </c>
      <c r="U87" s="41">
        <f t="shared" si="56"/>
        <v>0</v>
      </c>
      <c r="V87" s="41">
        <f t="shared" si="56"/>
        <v>0</v>
      </c>
      <c r="W87" s="41">
        <f t="shared" si="56"/>
        <v>0</v>
      </c>
      <c r="X87" s="41">
        <f t="shared" si="56"/>
        <v>0</v>
      </c>
      <c r="Y87" s="41">
        <f t="shared" si="56"/>
        <v>0</v>
      </c>
      <c r="Z87" s="41">
        <f t="shared" si="56"/>
        <v>2858.7</v>
      </c>
      <c r="AA87" s="41">
        <f t="shared" si="56"/>
        <v>0</v>
      </c>
      <c r="AB87" s="41">
        <f t="shared" si="56"/>
        <v>0</v>
      </c>
      <c r="AC87" s="41">
        <f t="shared" si="56"/>
        <v>0</v>
      </c>
      <c r="AD87" s="41">
        <f t="shared" si="56"/>
        <v>0</v>
      </c>
      <c r="AE87" s="41">
        <f t="shared" si="56"/>
        <v>0</v>
      </c>
      <c r="AF87" s="105"/>
    </row>
    <row r="88" spans="1:34" x14ac:dyDescent="0.25">
      <c r="A88" s="2" t="s">
        <v>0</v>
      </c>
      <c r="B88" s="3">
        <f t="shared" si="55"/>
        <v>0</v>
      </c>
      <c r="C88" s="3">
        <f>H88+J88+L88+N88+P88</f>
        <v>0</v>
      </c>
      <c r="D88" s="3">
        <f t="shared" ref="D88:D92" si="57">E88</f>
        <v>0</v>
      </c>
      <c r="E88" s="3">
        <f t="shared" ref="E88:E92" si="58">I88+K88+M88+O88+Q88+S88+U88+W88+Y88+AA88+AC88+AE88</f>
        <v>0</v>
      </c>
      <c r="F88" s="3"/>
      <c r="G88" s="3"/>
      <c r="H88" s="8"/>
      <c r="I88" s="8"/>
      <c r="J88" s="8"/>
      <c r="K88" s="8"/>
      <c r="L88" s="8"/>
      <c r="M88" s="8"/>
      <c r="N88" s="8"/>
      <c r="O88" s="8"/>
      <c r="P88" s="8"/>
      <c r="Q88" s="8"/>
      <c r="R88" s="8"/>
      <c r="S88" s="8"/>
      <c r="T88" s="8"/>
      <c r="U88" s="8"/>
      <c r="V88" s="8"/>
      <c r="W88" s="8"/>
      <c r="X88" s="8"/>
      <c r="Y88" s="8"/>
      <c r="Z88" s="8"/>
      <c r="AA88" s="8"/>
      <c r="AB88" s="8"/>
      <c r="AC88" s="8"/>
      <c r="AD88" s="8"/>
      <c r="AE88" s="31"/>
      <c r="AF88" s="106"/>
    </row>
    <row r="89" spans="1:34" x14ac:dyDescent="0.25">
      <c r="A89" s="4" t="s">
        <v>4</v>
      </c>
      <c r="B89" s="3">
        <f t="shared" si="55"/>
        <v>0</v>
      </c>
      <c r="C89" s="3">
        <f t="shared" ref="C89:C92" si="59">H89+J89+L89+N89+P89</f>
        <v>0</v>
      </c>
      <c r="D89" s="3">
        <f t="shared" si="57"/>
        <v>0</v>
      </c>
      <c r="E89" s="3">
        <f t="shared" si="58"/>
        <v>0</v>
      </c>
      <c r="F89" s="3"/>
      <c r="G89" s="3"/>
      <c r="H89" s="8"/>
      <c r="I89" s="10"/>
      <c r="J89" s="10"/>
      <c r="K89" s="10"/>
      <c r="L89" s="10"/>
      <c r="M89" s="10"/>
      <c r="N89" s="10"/>
      <c r="O89" s="10"/>
      <c r="P89" s="10"/>
      <c r="Q89" s="10"/>
      <c r="R89" s="10"/>
      <c r="S89" s="10"/>
      <c r="T89" s="10"/>
      <c r="U89" s="10"/>
      <c r="V89" s="10"/>
      <c r="W89" s="10"/>
      <c r="X89" s="10"/>
      <c r="Y89" s="10"/>
      <c r="Z89" s="10"/>
      <c r="AA89" s="10"/>
      <c r="AB89" s="10"/>
      <c r="AC89" s="10"/>
      <c r="AD89" s="10"/>
      <c r="AE89" s="31"/>
      <c r="AF89" s="106"/>
    </row>
    <row r="90" spans="1:34" x14ac:dyDescent="0.25">
      <c r="A90" s="4" t="s">
        <v>2</v>
      </c>
      <c r="B90" s="3">
        <f t="shared" si="55"/>
        <v>2858.7</v>
      </c>
      <c r="C90" s="3">
        <f t="shared" si="59"/>
        <v>0</v>
      </c>
      <c r="D90" s="3">
        <f t="shared" si="57"/>
        <v>0</v>
      </c>
      <c r="E90" s="3">
        <f t="shared" si="58"/>
        <v>0</v>
      </c>
      <c r="F90" s="3">
        <f>E90/B90%</f>
        <v>0</v>
      </c>
      <c r="G90" s="3" t="e">
        <f>E90/C90%</f>
        <v>#DIV/0!</v>
      </c>
      <c r="H90" s="10"/>
      <c r="I90" s="10"/>
      <c r="J90" s="10"/>
      <c r="K90" s="10"/>
      <c r="L90" s="10"/>
      <c r="M90" s="10"/>
      <c r="N90" s="10"/>
      <c r="O90" s="10"/>
      <c r="P90" s="10"/>
      <c r="Q90" s="10"/>
      <c r="R90" s="10"/>
      <c r="S90" s="10"/>
      <c r="T90" s="10"/>
      <c r="U90" s="10"/>
      <c r="V90" s="10"/>
      <c r="W90" s="10"/>
      <c r="X90" s="10"/>
      <c r="Y90" s="10"/>
      <c r="Z90" s="10">
        <v>2858.7</v>
      </c>
      <c r="AA90" s="10"/>
      <c r="AB90" s="10"/>
      <c r="AC90" s="10"/>
      <c r="AD90" s="10"/>
      <c r="AE90" s="31"/>
      <c r="AF90" s="106"/>
    </row>
    <row r="91" spans="1:34" s="26" customFormat="1" ht="14.1" customHeight="1" x14ac:dyDescent="0.25">
      <c r="A91" s="23" t="s">
        <v>22</v>
      </c>
      <c r="B91" s="24">
        <f t="shared" si="55"/>
        <v>0</v>
      </c>
      <c r="C91" s="3">
        <f t="shared" si="59"/>
        <v>0</v>
      </c>
      <c r="D91" s="24">
        <f t="shared" si="57"/>
        <v>0</v>
      </c>
      <c r="E91" s="24">
        <f t="shared" si="58"/>
        <v>0</v>
      </c>
      <c r="F91" s="24"/>
      <c r="G91" s="24"/>
      <c r="H91" s="25"/>
      <c r="I91" s="25"/>
      <c r="J91" s="25"/>
      <c r="K91" s="25"/>
      <c r="L91" s="25"/>
      <c r="M91" s="25"/>
      <c r="N91" s="25"/>
      <c r="O91" s="25"/>
      <c r="P91" s="25"/>
      <c r="Q91" s="25"/>
      <c r="R91" s="25"/>
      <c r="S91" s="25"/>
      <c r="T91" s="25"/>
      <c r="U91" s="25"/>
      <c r="V91" s="25"/>
      <c r="W91" s="25"/>
      <c r="X91" s="25"/>
      <c r="Y91" s="25"/>
      <c r="Z91" s="25"/>
      <c r="AA91" s="25"/>
      <c r="AB91" s="25"/>
      <c r="AC91" s="25"/>
      <c r="AD91" s="25"/>
      <c r="AE91" s="32"/>
      <c r="AF91" s="106"/>
    </row>
    <row r="92" spans="1:34" x14ac:dyDescent="0.25">
      <c r="A92" s="4" t="s">
        <v>3</v>
      </c>
      <c r="B92" s="3">
        <f t="shared" si="55"/>
        <v>0</v>
      </c>
      <c r="C92" s="3">
        <f t="shared" si="59"/>
        <v>0</v>
      </c>
      <c r="D92" s="3">
        <f t="shared" si="57"/>
        <v>0</v>
      </c>
      <c r="E92" s="3">
        <f t="shared" si="58"/>
        <v>0</v>
      </c>
      <c r="F92" s="3"/>
      <c r="G92" s="3"/>
      <c r="H92" s="10"/>
      <c r="I92" s="10"/>
      <c r="J92" s="10"/>
      <c r="K92" s="10"/>
      <c r="L92" s="10"/>
      <c r="M92" s="10"/>
      <c r="N92" s="10"/>
      <c r="O92" s="10"/>
      <c r="P92" s="10"/>
      <c r="Q92" s="10"/>
      <c r="R92" s="10"/>
      <c r="S92" s="10"/>
      <c r="T92" s="10"/>
      <c r="U92" s="10"/>
      <c r="V92" s="10"/>
      <c r="W92" s="10"/>
      <c r="X92" s="10"/>
      <c r="Y92" s="10"/>
      <c r="Z92" s="10"/>
      <c r="AA92" s="10"/>
      <c r="AB92" s="10"/>
      <c r="AC92" s="10"/>
      <c r="AD92" s="10"/>
      <c r="AE92" s="31"/>
      <c r="AF92" s="107"/>
    </row>
    <row r="93" spans="1:34" ht="18.75" x14ac:dyDescent="0.25">
      <c r="A93" s="118" t="s">
        <v>49</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20"/>
      <c r="AF93" s="86"/>
    </row>
    <row r="94" spans="1:34" s="19" customFormat="1" x14ac:dyDescent="0.25">
      <c r="A94" s="82" t="s">
        <v>34</v>
      </c>
      <c r="B94" s="40">
        <f t="shared" ref="B94:AE94" si="60">B96+B97+B95+B99</f>
        <v>0</v>
      </c>
      <c r="C94" s="40">
        <f t="shared" si="60"/>
        <v>0</v>
      </c>
      <c r="D94" s="40">
        <f t="shared" si="60"/>
        <v>0</v>
      </c>
      <c r="E94" s="40">
        <f t="shared" si="60"/>
        <v>0</v>
      </c>
      <c r="F94" s="40"/>
      <c r="G94" s="40"/>
      <c r="H94" s="41">
        <f t="shared" si="60"/>
        <v>0</v>
      </c>
      <c r="I94" s="42">
        <f t="shared" si="60"/>
        <v>0</v>
      </c>
      <c r="J94" s="41">
        <f t="shared" si="60"/>
        <v>0</v>
      </c>
      <c r="K94" s="41">
        <f t="shared" si="60"/>
        <v>0</v>
      </c>
      <c r="L94" s="41">
        <f t="shared" si="60"/>
        <v>0</v>
      </c>
      <c r="M94" s="41">
        <f t="shared" si="60"/>
        <v>0</v>
      </c>
      <c r="N94" s="41">
        <f t="shared" si="60"/>
        <v>0</v>
      </c>
      <c r="O94" s="41">
        <f t="shared" si="60"/>
        <v>0</v>
      </c>
      <c r="P94" s="41">
        <f t="shared" si="60"/>
        <v>0</v>
      </c>
      <c r="Q94" s="41">
        <f t="shared" si="60"/>
        <v>0</v>
      </c>
      <c r="R94" s="41">
        <f t="shared" si="60"/>
        <v>0</v>
      </c>
      <c r="S94" s="41">
        <f t="shared" si="60"/>
        <v>0</v>
      </c>
      <c r="T94" s="41">
        <f t="shared" si="60"/>
        <v>0</v>
      </c>
      <c r="U94" s="41">
        <f t="shared" si="60"/>
        <v>0</v>
      </c>
      <c r="V94" s="41">
        <f t="shared" si="60"/>
        <v>0</v>
      </c>
      <c r="W94" s="41">
        <f t="shared" si="60"/>
        <v>0</v>
      </c>
      <c r="X94" s="41">
        <f t="shared" si="60"/>
        <v>0</v>
      </c>
      <c r="Y94" s="41">
        <f t="shared" si="60"/>
        <v>0</v>
      </c>
      <c r="Z94" s="41">
        <f t="shared" si="60"/>
        <v>0</v>
      </c>
      <c r="AA94" s="41">
        <f t="shared" si="60"/>
        <v>0</v>
      </c>
      <c r="AB94" s="41">
        <f t="shared" si="60"/>
        <v>0</v>
      </c>
      <c r="AC94" s="41">
        <f t="shared" si="60"/>
        <v>0</v>
      </c>
      <c r="AD94" s="41">
        <f t="shared" si="60"/>
        <v>0</v>
      </c>
      <c r="AE94" s="41">
        <f t="shared" si="60"/>
        <v>0</v>
      </c>
      <c r="AF94" s="108"/>
    </row>
    <row r="95" spans="1:34" x14ac:dyDescent="0.25">
      <c r="A95" s="2" t="s">
        <v>0</v>
      </c>
      <c r="B95" s="3">
        <f t="shared" si="55"/>
        <v>0</v>
      </c>
      <c r="C95" s="3">
        <f>H95+J95+L95+N95+P95</f>
        <v>0</v>
      </c>
      <c r="D95" s="3">
        <f t="shared" ref="D95:D99" si="61">E95</f>
        <v>0</v>
      </c>
      <c r="E95" s="3">
        <f t="shared" ref="E95:E99" si="62">I95+K95+M95+O95+Q95+S95+U95+W95+Y95+AA95+AC95+AE95</f>
        <v>0</v>
      </c>
      <c r="F95" s="3"/>
      <c r="G95" s="3"/>
      <c r="H95" s="8"/>
      <c r="I95" s="8"/>
      <c r="J95" s="8"/>
      <c r="K95" s="8"/>
      <c r="L95" s="8"/>
      <c r="M95" s="8"/>
      <c r="N95" s="8"/>
      <c r="O95" s="8"/>
      <c r="P95" s="8"/>
      <c r="Q95" s="8"/>
      <c r="R95" s="8"/>
      <c r="S95" s="8"/>
      <c r="T95" s="8"/>
      <c r="U95" s="8"/>
      <c r="V95" s="8"/>
      <c r="W95" s="8"/>
      <c r="X95" s="8"/>
      <c r="Y95" s="8"/>
      <c r="Z95" s="8"/>
      <c r="AA95" s="8"/>
      <c r="AB95" s="8"/>
      <c r="AC95" s="8"/>
      <c r="AD95" s="8"/>
      <c r="AE95" s="31"/>
      <c r="AF95" s="109"/>
    </row>
    <row r="96" spans="1:34" x14ac:dyDescent="0.25">
      <c r="A96" s="4" t="s">
        <v>4</v>
      </c>
      <c r="B96" s="3">
        <f t="shared" si="55"/>
        <v>0</v>
      </c>
      <c r="C96" s="3">
        <f t="shared" ref="C96:C99" si="63">H96+J96+L96+N96+P96</f>
        <v>0</v>
      </c>
      <c r="D96" s="3">
        <f t="shared" si="61"/>
        <v>0</v>
      </c>
      <c r="E96" s="3">
        <f t="shared" si="62"/>
        <v>0</v>
      </c>
      <c r="F96" s="3"/>
      <c r="G96" s="3"/>
      <c r="H96" s="8"/>
      <c r="I96" s="10"/>
      <c r="J96" s="10"/>
      <c r="K96" s="10"/>
      <c r="L96" s="10"/>
      <c r="M96" s="10"/>
      <c r="N96" s="10"/>
      <c r="O96" s="10"/>
      <c r="P96" s="10"/>
      <c r="Q96" s="10"/>
      <c r="R96" s="10"/>
      <c r="S96" s="10"/>
      <c r="T96" s="10"/>
      <c r="U96" s="10"/>
      <c r="V96" s="10"/>
      <c r="W96" s="10"/>
      <c r="X96" s="10"/>
      <c r="Y96" s="10"/>
      <c r="Z96" s="10"/>
      <c r="AA96" s="10"/>
      <c r="AB96" s="10"/>
      <c r="AC96" s="10"/>
      <c r="AD96" s="10"/>
      <c r="AE96" s="31"/>
      <c r="AF96" s="109"/>
    </row>
    <row r="97" spans="1:32" x14ac:dyDescent="0.25">
      <c r="A97" s="4" t="s">
        <v>2</v>
      </c>
      <c r="B97" s="3">
        <f t="shared" si="55"/>
        <v>0</v>
      </c>
      <c r="C97" s="3">
        <f t="shared" si="63"/>
        <v>0</v>
      </c>
      <c r="D97" s="3">
        <f t="shared" si="61"/>
        <v>0</v>
      </c>
      <c r="E97" s="3">
        <f t="shared" si="62"/>
        <v>0</v>
      </c>
      <c r="F97" s="3"/>
      <c r="G97" s="3"/>
      <c r="H97" s="10"/>
      <c r="I97" s="10"/>
      <c r="J97" s="10"/>
      <c r="K97" s="10"/>
      <c r="L97" s="10"/>
      <c r="M97" s="10"/>
      <c r="N97" s="10"/>
      <c r="O97" s="10"/>
      <c r="P97" s="10"/>
      <c r="Q97" s="10"/>
      <c r="R97" s="10"/>
      <c r="S97" s="10"/>
      <c r="T97" s="10"/>
      <c r="U97" s="10"/>
      <c r="V97" s="10"/>
      <c r="W97" s="10"/>
      <c r="X97" s="10"/>
      <c r="Y97" s="10"/>
      <c r="Z97" s="10"/>
      <c r="AA97" s="10"/>
      <c r="AB97" s="10"/>
      <c r="AC97" s="10"/>
      <c r="AD97" s="10"/>
      <c r="AE97" s="31"/>
      <c r="AF97" s="109"/>
    </row>
    <row r="98" spans="1:32" x14ac:dyDescent="0.25">
      <c r="A98" s="18" t="s">
        <v>22</v>
      </c>
      <c r="B98" s="3">
        <f t="shared" si="55"/>
        <v>0</v>
      </c>
      <c r="C98" s="3">
        <f t="shared" si="63"/>
        <v>0</v>
      </c>
      <c r="D98" s="3">
        <f t="shared" si="61"/>
        <v>0</v>
      </c>
      <c r="E98" s="3">
        <f t="shared" si="62"/>
        <v>0</v>
      </c>
      <c r="F98" s="3"/>
      <c r="G98" s="3"/>
      <c r="H98" s="10"/>
      <c r="I98" s="10"/>
      <c r="J98" s="10"/>
      <c r="K98" s="10"/>
      <c r="L98" s="10"/>
      <c r="M98" s="10"/>
      <c r="N98" s="10"/>
      <c r="O98" s="10"/>
      <c r="P98" s="10"/>
      <c r="Q98" s="10"/>
      <c r="R98" s="10"/>
      <c r="S98" s="10"/>
      <c r="T98" s="10"/>
      <c r="U98" s="10"/>
      <c r="V98" s="10"/>
      <c r="W98" s="10"/>
      <c r="X98" s="10"/>
      <c r="Y98" s="10"/>
      <c r="Z98" s="10"/>
      <c r="AA98" s="10"/>
      <c r="AB98" s="10"/>
      <c r="AC98" s="10"/>
      <c r="AD98" s="10"/>
      <c r="AE98" s="31"/>
      <c r="AF98" s="109"/>
    </row>
    <row r="99" spans="1:32" x14ac:dyDescent="0.25">
      <c r="A99" s="4" t="s">
        <v>3</v>
      </c>
      <c r="B99" s="3">
        <f t="shared" si="55"/>
        <v>0</v>
      </c>
      <c r="C99" s="3">
        <f t="shared" si="63"/>
        <v>0</v>
      </c>
      <c r="D99" s="3">
        <f t="shared" si="61"/>
        <v>0</v>
      </c>
      <c r="E99" s="3">
        <f t="shared" si="62"/>
        <v>0</v>
      </c>
      <c r="F99" s="3"/>
      <c r="G99" s="3"/>
      <c r="H99" s="10"/>
      <c r="I99" s="10"/>
      <c r="J99" s="10"/>
      <c r="K99" s="10"/>
      <c r="L99" s="10"/>
      <c r="M99" s="10"/>
      <c r="N99" s="10"/>
      <c r="O99" s="10"/>
      <c r="P99" s="10"/>
      <c r="Q99" s="10"/>
      <c r="R99" s="10"/>
      <c r="S99" s="10"/>
      <c r="T99" s="10"/>
      <c r="U99" s="10"/>
      <c r="V99" s="10"/>
      <c r="W99" s="10"/>
      <c r="X99" s="10"/>
      <c r="Y99" s="10"/>
      <c r="Z99" s="10"/>
      <c r="AA99" s="10"/>
      <c r="AB99" s="10"/>
      <c r="AC99" s="10"/>
      <c r="AD99" s="10"/>
      <c r="AE99" s="31"/>
      <c r="AF99" s="110"/>
    </row>
    <row r="100" spans="1:32" ht="20.25" x14ac:dyDescent="0.25">
      <c r="A100" s="115" t="s">
        <v>50</v>
      </c>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7"/>
      <c r="AF100" s="87"/>
    </row>
    <row r="101" spans="1:32" s="19" customFormat="1" x14ac:dyDescent="0.25">
      <c r="A101" s="82" t="s">
        <v>34</v>
      </c>
      <c r="B101" s="40">
        <f t="shared" ref="B101:AE101" si="64">B102+B103+B104+B106</f>
        <v>0</v>
      </c>
      <c r="C101" s="40">
        <f t="shared" si="64"/>
        <v>0</v>
      </c>
      <c r="D101" s="40">
        <f t="shared" si="64"/>
        <v>0</v>
      </c>
      <c r="E101" s="40">
        <f t="shared" si="64"/>
        <v>0</v>
      </c>
      <c r="F101" s="40" t="e">
        <f>E101/B101%</f>
        <v>#DIV/0!</v>
      </c>
      <c r="G101" s="40" t="e">
        <f>E101/C101%</f>
        <v>#DIV/0!</v>
      </c>
      <c r="H101" s="41">
        <f t="shared" si="64"/>
        <v>0</v>
      </c>
      <c r="I101" s="42">
        <f t="shared" si="64"/>
        <v>0</v>
      </c>
      <c r="J101" s="41">
        <f t="shared" si="64"/>
        <v>0</v>
      </c>
      <c r="K101" s="41">
        <f t="shared" si="64"/>
        <v>0</v>
      </c>
      <c r="L101" s="41">
        <f t="shared" si="64"/>
        <v>0</v>
      </c>
      <c r="M101" s="41">
        <f t="shared" si="64"/>
        <v>0</v>
      </c>
      <c r="N101" s="41">
        <f t="shared" si="64"/>
        <v>0</v>
      </c>
      <c r="O101" s="41">
        <f t="shared" si="64"/>
        <v>0</v>
      </c>
      <c r="P101" s="41">
        <f t="shared" si="64"/>
        <v>0</v>
      </c>
      <c r="Q101" s="41">
        <f t="shared" si="64"/>
        <v>0</v>
      </c>
      <c r="R101" s="41">
        <f t="shared" si="64"/>
        <v>0</v>
      </c>
      <c r="S101" s="41">
        <f t="shared" si="64"/>
        <v>0</v>
      </c>
      <c r="T101" s="41">
        <f t="shared" si="64"/>
        <v>0</v>
      </c>
      <c r="U101" s="41">
        <f t="shared" si="64"/>
        <v>0</v>
      </c>
      <c r="V101" s="41">
        <f t="shared" si="64"/>
        <v>0</v>
      </c>
      <c r="W101" s="41">
        <f t="shared" si="64"/>
        <v>0</v>
      </c>
      <c r="X101" s="41">
        <f t="shared" si="64"/>
        <v>0</v>
      </c>
      <c r="Y101" s="41">
        <f t="shared" si="64"/>
        <v>0</v>
      </c>
      <c r="Z101" s="41">
        <f t="shared" si="64"/>
        <v>0</v>
      </c>
      <c r="AA101" s="41">
        <f t="shared" si="64"/>
        <v>0</v>
      </c>
      <c r="AB101" s="41">
        <f t="shared" si="64"/>
        <v>0</v>
      </c>
      <c r="AC101" s="41">
        <f t="shared" si="64"/>
        <v>0</v>
      </c>
      <c r="AD101" s="41">
        <f t="shared" si="64"/>
        <v>0</v>
      </c>
      <c r="AE101" s="41">
        <f t="shared" si="64"/>
        <v>0</v>
      </c>
      <c r="AF101" s="102"/>
    </row>
    <row r="102" spans="1:32" x14ac:dyDescent="0.25">
      <c r="A102" s="2" t="s">
        <v>0</v>
      </c>
      <c r="B102" s="3">
        <f t="shared" si="55"/>
        <v>0</v>
      </c>
      <c r="C102" s="3">
        <f>H102+J102+L102+N102+P102</f>
        <v>0</v>
      </c>
      <c r="D102" s="3">
        <f t="shared" ref="D102:D106" si="65">E102</f>
        <v>0</v>
      </c>
      <c r="E102" s="3">
        <f t="shared" ref="E102:E106" si="66">I102+K102+M102+O102+Q102+S102+U102+W102+Y102+AA102+AC102+AE102</f>
        <v>0</v>
      </c>
      <c r="F102" s="3"/>
      <c r="G102" s="3"/>
      <c r="H102" s="8"/>
      <c r="I102" s="8"/>
      <c r="J102" s="8"/>
      <c r="K102" s="8"/>
      <c r="L102" s="8"/>
      <c r="M102" s="8"/>
      <c r="N102" s="8"/>
      <c r="O102" s="8"/>
      <c r="P102" s="8"/>
      <c r="Q102" s="8"/>
      <c r="R102" s="8"/>
      <c r="S102" s="8"/>
      <c r="T102" s="8"/>
      <c r="U102" s="8"/>
      <c r="V102" s="8"/>
      <c r="W102" s="8"/>
      <c r="X102" s="8"/>
      <c r="Y102" s="8"/>
      <c r="Z102" s="8"/>
      <c r="AA102" s="8"/>
      <c r="AB102" s="8"/>
      <c r="AC102" s="8"/>
      <c r="AD102" s="8"/>
      <c r="AE102" s="31"/>
      <c r="AF102" s="103"/>
    </row>
    <row r="103" spans="1:32" x14ac:dyDescent="0.25">
      <c r="A103" s="4" t="s">
        <v>4</v>
      </c>
      <c r="B103" s="3">
        <f t="shared" si="55"/>
        <v>0</v>
      </c>
      <c r="C103" s="3">
        <f t="shared" ref="C103:C106" si="67">H103+J103+L103+N103+P103</f>
        <v>0</v>
      </c>
      <c r="D103" s="3">
        <f t="shared" si="65"/>
        <v>0</v>
      </c>
      <c r="E103" s="3">
        <f t="shared" si="66"/>
        <v>0</v>
      </c>
      <c r="F103" s="3"/>
      <c r="G103" s="3"/>
      <c r="H103" s="8"/>
      <c r="I103" s="10"/>
      <c r="J103" s="10"/>
      <c r="K103" s="10"/>
      <c r="L103" s="10"/>
      <c r="M103" s="10"/>
      <c r="N103" s="10"/>
      <c r="O103" s="10"/>
      <c r="P103" s="10"/>
      <c r="Q103" s="10"/>
      <c r="R103" s="10"/>
      <c r="S103" s="10"/>
      <c r="T103" s="10"/>
      <c r="U103" s="10"/>
      <c r="V103" s="10"/>
      <c r="W103" s="10"/>
      <c r="X103" s="10"/>
      <c r="Y103" s="10"/>
      <c r="Z103" s="10"/>
      <c r="AA103" s="10"/>
      <c r="AB103" s="10"/>
      <c r="AC103" s="10"/>
      <c r="AD103" s="10"/>
      <c r="AE103" s="31"/>
      <c r="AF103" s="103"/>
    </row>
    <row r="104" spans="1:32" x14ac:dyDescent="0.25">
      <c r="A104" s="4" t="s">
        <v>2</v>
      </c>
      <c r="B104" s="3">
        <f t="shared" si="55"/>
        <v>0</v>
      </c>
      <c r="C104" s="3">
        <f t="shared" si="67"/>
        <v>0</v>
      </c>
      <c r="D104" s="3">
        <f t="shared" si="65"/>
        <v>0</v>
      </c>
      <c r="E104" s="3">
        <f t="shared" si="66"/>
        <v>0</v>
      </c>
      <c r="F104" s="3" t="e">
        <f>E104/B104%</f>
        <v>#DIV/0!</v>
      </c>
      <c r="G104" s="3" t="e">
        <f>E104/C104%</f>
        <v>#DIV/0!</v>
      </c>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31"/>
      <c r="AF104" s="103"/>
    </row>
    <row r="105" spans="1:32" s="26" customFormat="1" ht="15.75" x14ac:dyDescent="0.25">
      <c r="A105" s="23" t="s">
        <v>22</v>
      </c>
      <c r="B105" s="24">
        <f t="shared" si="55"/>
        <v>0</v>
      </c>
      <c r="C105" s="3">
        <f t="shared" si="67"/>
        <v>0</v>
      </c>
      <c r="D105" s="24">
        <f t="shared" si="65"/>
        <v>0</v>
      </c>
      <c r="E105" s="24">
        <f t="shared" si="66"/>
        <v>0</v>
      </c>
      <c r="F105" s="24"/>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32"/>
      <c r="AF105" s="103"/>
    </row>
    <row r="106" spans="1:32" x14ac:dyDescent="0.25">
      <c r="A106" s="4" t="s">
        <v>3</v>
      </c>
      <c r="B106" s="3">
        <f t="shared" si="55"/>
        <v>0</v>
      </c>
      <c r="C106" s="3">
        <f t="shared" si="67"/>
        <v>0</v>
      </c>
      <c r="D106" s="3">
        <f t="shared" si="65"/>
        <v>0</v>
      </c>
      <c r="E106" s="3">
        <f t="shared" si="66"/>
        <v>0</v>
      </c>
      <c r="F106" s="3"/>
      <c r="G106" s="3"/>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31"/>
      <c r="AF106" s="104"/>
    </row>
    <row r="107" spans="1:32" s="61" customFormat="1" ht="35.25" customHeight="1" x14ac:dyDescent="0.25">
      <c r="A107" s="58" t="s">
        <v>6</v>
      </c>
      <c r="B107" s="59">
        <f>B109+B110+B112</f>
        <v>233825.22</v>
      </c>
      <c r="C107" s="59">
        <f>C109+C110+C112</f>
        <v>96779.05</v>
      </c>
      <c r="D107" s="59">
        <f>D109+D110+D112</f>
        <v>86728.12999999999</v>
      </c>
      <c r="E107" s="59">
        <f t="shared" ref="E107" si="68">E109+E110+E112</f>
        <v>86728.12999999999</v>
      </c>
      <c r="F107" s="59">
        <f>E107/B107%</f>
        <v>37.091007548287557</v>
      </c>
      <c r="G107" s="59">
        <f>E107/C107%</f>
        <v>89.614570508803283</v>
      </c>
      <c r="H107" s="60">
        <f t="shared" ref="H107:AE107" si="69">H109+H110</f>
        <v>17237.650000000001</v>
      </c>
      <c r="I107" s="60">
        <f t="shared" si="69"/>
        <v>12380.74</v>
      </c>
      <c r="J107" s="60">
        <f t="shared" si="69"/>
        <v>20405.120000000003</v>
      </c>
      <c r="K107" s="60">
        <f t="shared" si="69"/>
        <v>17643.98</v>
      </c>
      <c r="L107" s="60">
        <f t="shared" si="69"/>
        <v>14160.92</v>
      </c>
      <c r="M107" s="60">
        <f t="shared" si="69"/>
        <v>12153.73</v>
      </c>
      <c r="N107" s="60">
        <f t="shared" si="69"/>
        <v>16277.66</v>
      </c>
      <c r="O107" s="60">
        <f t="shared" si="69"/>
        <v>18396.57</v>
      </c>
      <c r="P107" s="60">
        <f t="shared" si="69"/>
        <v>12260.470000000001</v>
      </c>
      <c r="Q107" s="60">
        <f t="shared" si="69"/>
        <v>9715.880000000001</v>
      </c>
      <c r="R107" s="60">
        <f t="shared" si="69"/>
        <v>12217.73</v>
      </c>
      <c r="S107" s="60">
        <f t="shared" si="69"/>
        <v>0</v>
      </c>
      <c r="T107" s="60">
        <f t="shared" si="69"/>
        <v>13244.23</v>
      </c>
      <c r="U107" s="60">
        <f t="shared" si="69"/>
        <v>0</v>
      </c>
      <c r="V107" s="60">
        <f>V109+V110+V112</f>
        <v>51757.770000000004</v>
      </c>
      <c r="W107" s="60">
        <f t="shared" si="69"/>
        <v>0</v>
      </c>
      <c r="X107" s="60">
        <f t="shared" si="69"/>
        <v>16966.22</v>
      </c>
      <c r="Y107" s="60">
        <f t="shared" si="69"/>
        <v>0</v>
      </c>
      <c r="Z107" s="60">
        <f t="shared" si="69"/>
        <v>19376.420000000002</v>
      </c>
      <c r="AA107" s="60">
        <f t="shared" si="69"/>
        <v>0</v>
      </c>
      <c r="AB107" s="60">
        <f t="shared" si="69"/>
        <v>10415.11</v>
      </c>
      <c r="AC107" s="60">
        <f t="shared" si="69"/>
        <v>0</v>
      </c>
      <c r="AD107" s="60">
        <f t="shared" si="69"/>
        <v>12076.490000000002</v>
      </c>
      <c r="AE107" s="60">
        <f t="shared" si="69"/>
        <v>0</v>
      </c>
      <c r="AF107" s="102"/>
    </row>
    <row r="108" spans="1:32" x14ac:dyDescent="0.25">
      <c r="A108" s="2" t="s">
        <v>0</v>
      </c>
      <c r="B108" s="3">
        <f>B102+B81+B71+B64+B57+B50+B36+B8</f>
        <v>0</v>
      </c>
      <c r="C108" s="3">
        <f>C102+C81+C71+C64+C57+C50+C36+C8</f>
        <v>0</v>
      </c>
      <c r="D108" s="3">
        <f>D102+D81+D71+D64+D57+D50+D36+D8</f>
        <v>0</v>
      </c>
      <c r="E108" s="3">
        <f>E102+E81+E71+E64+E57+E50+E36+E8</f>
        <v>0</v>
      </c>
      <c r="F108" s="3"/>
      <c r="G108" s="3"/>
      <c r="H108" s="21">
        <f t="shared" ref="H108:AE108" si="70">H102+H81+H71+H64+H57+H50+H36+H8</f>
        <v>0</v>
      </c>
      <c r="I108" s="62">
        <f t="shared" si="70"/>
        <v>0</v>
      </c>
      <c r="J108" s="21">
        <f t="shared" si="70"/>
        <v>0</v>
      </c>
      <c r="K108" s="21">
        <f t="shared" si="70"/>
        <v>0</v>
      </c>
      <c r="L108" s="21">
        <f t="shared" si="70"/>
        <v>0</v>
      </c>
      <c r="M108" s="21">
        <f t="shared" si="70"/>
        <v>0</v>
      </c>
      <c r="N108" s="21">
        <f t="shared" si="70"/>
        <v>0</v>
      </c>
      <c r="O108" s="21">
        <f t="shared" si="70"/>
        <v>0</v>
      </c>
      <c r="P108" s="21">
        <f t="shared" si="70"/>
        <v>0</v>
      </c>
      <c r="Q108" s="21">
        <f t="shared" si="70"/>
        <v>0</v>
      </c>
      <c r="R108" s="21">
        <f t="shared" si="70"/>
        <v>0</v>
      </c>
      <c r="S108" s="21">
        <f t="shared" si="70"/>
        <v>0</v>
      </c>
      <c r="T108" s="21">
        <f t="shared" si="70"/>
        <v>0</v>
      </c>
      <c r="U108" s="21">
        <f t="shared" si="70"/>
        <v>0</v>
      </c>
      <c r="V108" s="21">
        <f t="shared" si="70"/>
        <v>0</v>
      </c>
      <c r="W108" s="21">
        <f t="shared" si="70"/>
        <v>0</v>
      </c>
      <c r="X108" s="21">
        <f t="shared" si="70"/>
        <v>0</v>
      </c>
      <c r="Y108" s="21">
        <f t="shared" si="70"/>
        <v>0</v>
      </c>
      <c r="Z108" s="21">
        <f t="shared" si="70"/>
        <v>0</v>
      </c>
      <c r="AA108" s="21">
        <f t="shared" si="70"/>
        <v>0</v>
      </c>
      <c r="AB108" s="21">
        <f t="shared" si="70"/>
        <v>0</v>
      </c>
      <c r="AC108" s="21">
        <f t="shared" si="70"/>
        <v>0</v>
      </c>
      <c r="AD108" s="21">
        <f t="shared" si="70"/>
        <v>0</v>
      </c>
      <c r="AE108" s="21">
        <f t="shared" si="70"/>
        <v>0</v>
      </c>
      <c r="AF108" s="103"/>
    </row>
    <row r="109" spans="1:32" x14ac:dyDescent="0.25">
      <c r="A109" s="5" t="s">
        <v>4</v>
      </c>
      <c r="B109" s="3">
        <f>B78</f>
        <v>992.2</v>
      </c>
      <c r="C109" s="3">
        <f>C103+C96+C82+C72+C65+C58+C51+C37+C9</f>
        <v>0</v>
      </c>
      <c r="D109" s="3">
        <f>D103+D96+D82+D72+D65+D58+D51+D37+D9</f>
        <v>0</v>
      </c>
      <c r="E109" s="3">
        <f>E103+E96+E82+E72+E65+E58+E51+E37+E9</f>
        <v>0</v>
      </c>
      <c r="F109" s="3">
        <f t="shared" ref="F109:F110" si="71">E109/B109%</f>
        <v>0</v>
      </c>
      <c r="G109" s="3" t="e">
        <f t="shared" ref="G109:G110" si="72">E109/C109%</f>
        <v>#DIV/0!</v>
      </c>
      <c r="H109" s="21">
        <f t="shared" ref="H109:AE109" si="73">H103+H96+H82+H72+H65+H58+H51+H37+H9</f>
        <v>0</v>
      </c>
      <c r="I109" s="62">
        <f t="shared" si="73"/>
        <v>0</v>
      </c>
      <c r="J109" s="21">
        <f t="shared" si="73"/>
        <v>0</v>
      </c>
      <c r="K109" s="21">
        <f t="shared" si="73"/>
        <v>0</v>
      </c>
      <c r="L109" s="21">
        <f t="shared" si="73"/>
        <v>0</v>
      </c>
      <c r="M109" s="21">
        <f t="shared" si="73"/>
        <v>0</v>
      </c>
      <c r="N109" s="21">
        <f t="shared" si="73"/>
        <v>0</v>
      </c>
      <c r="O109" s="21">
        <f t="shared" si="73"/>
        <v>0</v>
      </c>
      <c r="P109" s="21">
        <f t="shared" si="73"/>
        <v>0</v>
      </c>
      <c r="Q109" s="21">
        <f t="shared" si="73"/>
        <v>0</v>
      </c>
      <c r="R109" s="21">
        <f t="shared" si="73"/>
        <v>0</v>
      </c>
      <c r="S109" s="21">
        <f t="shared" si="73"/>
        <v>0</v>
      </c>
      <c r="T109" s="21">
        <f t="shared" si="73"/>
        <v>0</v>
      </c>
      <c r="U109" s="21">
        <f t="shared" si="73"/>
        <v>0</v>
      </c>
      <c r="V109" s="21">
        <f t="shared" si="73"/>
        <v>0</v>
      </c>
      <c r="W109" s="21">
        <f t="shared" si="73"/>
        <v>0</v>
      </c>
      <c r="X109" s="21">
        <f t="shared" si="73"/>
        <v>0</v>
      </c>
      <c r="Y109" s="21">
        <f t="shared" si="73"/>
        <v>0</v>
      </c>
      <c r="Z109" s="21">
        <f t="shared" si="73"/>
        <v>0</v>
      </c>
      <c r="AA109" s="21">
        <f t="shared" si="73"/>
        <v>0</v>
      </c>
      <c r="AB109" s="21">
        <f t="shared" si="73"/>
        <v>0</v>
      </c>
      <c r="AC109" s="21">
        <f t="shared" si="73"/>
        <v>0</v>
      </c>
      <c r="AD109" s="21">
        <f t="shared" si="73"/>
        <v>0</v>
      </c>
      <c r="AE109" s="21">
        <f t="shared" si="73"/>
        <v>0</v>
      </c>
      <c r="AF109" s="103"/>
    </row>
    <row r="110" spans="1:32" x14ac:dyDescent="0.25">
      <c r="A110" s="5" t="s">
        <v>2</v>
      </c>
      <c r="B110" s="3">
        <f t="shared" ref="B110:E112" si="74">B104+B83+B73+B66+B59+B52+B38+B10</f>
        <v>178042.23999999999</v>
      </c>
      <c r="C110" s="3">
        <f>C104+C83+C73+C66+C59+C52+C38+C10</f>
        <v>80341.820000000007</v>
      </c>
      <c r="D110" s="3">
        <f t="shared" si="74"/>
        <v>70290.899999999994</v>
      </c>
      <c r="E110" s="3">
        <f t="shared" si="74"/>
        <v>70290.899999999994</v>
      </c>
      <c r="F110" s="3">
        <f t="shared" si="71"/>
        <v>39.479900949347751</v>
      </c>
      <c r="G110" s="3">
        <f t="shared" si="72"/>
        <v>87.489802944469005</v>
      </c>
      <c r="H110" s="21">
        <f t="shared" ref="H110:AE112" si="75">H104+H83+H73+H66+H59+H52+H38+H10</f>
        <v>17237.650000000001</v>
      </c>
      <c r="I110" s="62">
        <f t="shared" si="75"/>
        <v>12380.74</v>
      </c>
      <c r="J110" s="21">
        <f t="shared" si="75"/>
        <v>20405.120000000003</v>
      </c>
      <c r="K110" s="21">
        <f t="shared" si="75"/>
        <v>17643.98</v>
      </c>
      <c r="L110" s="21">
        <f t="shared" si="75"/>
        <v>14160.92</v>
      </c>
      <c r="M110" s="21">
        <f t="shared" si="75"/>
        <v>12153.73</v>
      </c>
      <c r="N110" s="21">
        <f t="shared" si="75"/>
        <v>16277.66</v>
      </c>
      <c r="O110" s="21">
        <f t="shared" si="75"/>
        <v>18396.57</v>
      </c>
      <c r="P110" s="21">
        <f t="shared" si="75"/>
        <v>12260.470000000001</v>
      </c>
      <c r="Q110" s="21">
        <f t="shared" si="75"/>
        <v>9715.880000000001</v>
      </c>
      <c r="R110" s="21">
        <f t="shared" si="75"/>
        <v>12217.73</v>
      </c>
      <c r="S110" s="21">
        <f t="shared" si="75"/>
        <v>0</v>
      </c>
      <c r="T110" s="21">
        <f t="shared" si="75"/>
        <v>13244.23</v>
      </c>
      <c r="U110" s="21">
        <f t="shared" si="75"/>
        <v>0</v>
      </c>
      <c r="V110" s="21">
        <f t="shared" si="75"/>
        <v>13404.22</v>
      </c>
      <c r="W110" s="21">
        <f t="shared" si="75"/>
        <v>0</v>
      </c>
      <c r="X110" s="21">
        <f t="shared" si="75"/>
        <v>16966.22</v>
      </c>
      <c r="Y110" s="21">
        <f t="shared" si="75"/>
        <v>0</v>
      </c>
      <c r="Z110" s="21">
        <f t="shared" si="75"/>
        <v>19376.420000000002</v>
      </c>
      <c r="AA110" s="21">
        <f t="shared" si="75"/>
        <v>0</v>
      </c>
      <c r="AB110" s="21">
        <f t="shared" si="75"/>
        <v>10415.11</v>
      </c>
      <c r="AC110" s="21">
        <f t="shared" si="75"/>
        <v>0</v>
      </c>
      <c r="AD110" s="21">
        <f t="shared" si="75"/>
        <v>12076.490000000002</v>
      </c>
      <c r="AE110" s="21">
        <f t="shared" si="75"/>
        <v>0</v>
      </c>
      <c r="AF110" s="103"/>
    </row>
    <row r="111" spans="1:32" s="26" customFormat="1" ht="15" x14ac:dyDescent="0.25">
      <c r="A111" s="23" t="s">
        <v>22</v>
      </c>
      <c r="B111" s="24">
        <f t="shared" si="74"/>
        <v>0</v>
      </c>
      <c r="C111" s="24">
        <f t="shared" si="74"/>
        <v>0</v>
      </c>
      <c r="D111" s="24">
        <f t="shared" si="74"/>
        <v>0</v>
      </c>
      <c r="E111" s="24">
        <f t="shared" si="74"/>
        <v>0</v>
      </c>
      <c r="F111" s="24"/>
      <c r="G111" s="24"/>
      <c r="H111" s="25">
        <f t="shared" si="75"/>
        <v>0</v>
      </c>
      <c r="I111" s="25">
        <f t="shared" si="75"/>
        <v>0</v>
      </c>
      <c r="J111" s="25">
        <f t="shared" si="75"/>
        <v>0</v>
      </c>
      <c r="K111" s="25">
        <f t="shared" si="75"/>
        <v>0</v>
      </c>
      <c r="L111" s="25">
        <f t="shared" si="75"/>
        <v>0</v>
      </c>
      <c r="M111" s="25">
        <f t="shared" si="75"/>
        <v>0</v>
      </c>
      <c r="N111" s="25">
        <f t="shared" si="75"/>
        <v>0</v>
      </c>
      <c r="O111" s="25">
        <f t="shared" si="75"/>
        <v>0</v>
      </c>
      <c r="P111" s="25">
        <f t="shared" si="75"/>
        <v>0</v>
      </c>
      <c r="Q111" s="25">
        <f t="shared" si="75"/>
        <v>0</v>
      </c>
      <c r="R111" s="25">
        <f t="shared" si="75"/>
        <v>0</v>
      </c>
      <c r="S111" s="25">
        <f t="shared" si="75"/>
        <v>0</v>
      </c>
      <c r="T111" s="25">
        <f t="shared" si="75"/>
        <v>0</v>
      </c>
      <c r="U111" s="25">
        <f t="shared" si="75"/>
        <v>0</v>
      </c>
      <c r="V111" s="25">
        <f t="shared" si="75"/>
        <v>0</v>
      </c>
      <c r="W111" s="25">
        <f t="shared" si="75"/>
        <v>0</v>
      </c>
      <c r="X111" s="25">
        <f t="shared" si="75"/>
        <v>0</v>
      </c>
      <c r="Y111" s="25">
        <f t="shared" si="75"/>
        <v>0</v>
      </c>
      <c r="Z111" s="25">
        <f t="shared" si="75"/>
        <v>0</v>
      </c>
      <c r="AA111" s="25">
        <f t="shared" si="75"/>
        <v>0</v>
      </c>
      <c r="AB111" s="25">
        <f t="shared" si="75"/>
        <v>0</v>
      </c>
      <c r="AC111" s="25">
        <f t="shared" si="75"/>
        <v>0</v>
      </c>
      <c r="AD111" s="25">
        <f t="shared" si="75"/>
        <v>0</v>
      </c>
      <c r="AE111" s="25">
        <f t="shared" si="75"/>
        <v>0</v>
      </c>
      <c r="AF111" s="103"/>
    </row>
    <row r="112" spans="1:32" x14ac:dyDescent="0.25">
      <c r="A112" s="4" t="s">
        <v>3</v>
      </c>
      <c r="B112" s="3">
        <f t="shared" si="74"/>
        <v>54790.78</v>
      </c>
      <c r="C112" s="3">
        <f t="shared" si="74"/>
        <v>16437.23</v>
      </c>
      <c r="D112" s="3">
        <f t="shared" si="74"/>
        <v>16437.23</v>
      </c>
      <c r="E112" s="3">
        <f t="shared" si="74"/>
        <v>16437.23</v>
      </c>
      <c r="F112" s="3"/>
      <c r="G112" s="3"/>
      <c r="H112" s="21">
        <f t="shared" si="75"/>
        <v>0</v>
      </c>
      <c r="I112" s="62">
        <f t="shared" si="75"/>
        <v>0</v>
      </c>
      <c r="J112" s="21">
        <f t="shared" si="75"/>
        <v>16437.23</v>
      </c>
      <c r="K112" s="21">
        <f t="shared" si="75"/>
        <v>16437.23</v>
      </c>
      <c r="L112" s="21">
        <f t="shared" si="75"/>
        <v>0</v>
      </c>
      <c r="M112" s="21">
        <f t="shared" si="75"/>
        <v>0</v>
      </c>
      <c r="N112" s="21">
        <f t="shared" si="75"/>
        <v>0</v>
      </c>
      <c r="O112" s="21">
        <f t="shared" si="75"/>
        <v>0</v>
      </c>
      <c r="P112" s="21">
        <f t="shared" si="75"/>
        <v>0</v>
      </c>
      <c r="Q112" s="21">
        <f t="shared" si="75"/>
        <v>0</v>
      </c>
      <c r="R112" s="21">
        <f t="shared" si="75"/>
        <v>0</v>
      </c>
      <c r="S112" s="21">
        <f t="shared" si="75"/>
        <v>0</v>
      </c>
      <c r="T112" s="21">
        <f t="shared" si="75"/>
        <v>0</v>
      </c>
      <c r="U112" s="21">
        <f t="shared" si="75"/>
        <v>0</v>
      </c>
      <c r="V112" s="21">
        <f t="shared" si="75"/>
        <v>38353.550000000003</v>
      </c>
      <c r="W112" s="21">
        <f t="shared" si="75"/>
        <v>0</v>
      </c>
      <c r="X112" s="21">
        <f t="shared" si="75"/>
        <v>0</v>
      </c>
      <c r="Y112" s="21">
        <f t="shared" si="75"/>
        <v>0</v>
      </c>
      <c r="Z112" s="21">
        <f t="shared" si="75"/>
        <v>0</v>
      </c>
      <c r="AA112" s="21">
        <f t="shared" si="75"/>
        <v>0</v>
      </c>
      <c r="AB112" s="21">
        <f t="shared" si="75"/>
        <v>0</v>
      </c>
      <c r="AC112" s="21">
        <f t="shared" si="75"/>
        <v>0</v>
      </c>
      <c r="AD112" s="21">
        <f t="shared" si="75"/>
        <v>0</v>
      </c>
      <c r="AE112" s="21">
        <f t="shared" si="75"/>
        <v>0</v>
      </c>
      <c r="AF112" s="104"/>
    </row>
    <row r="113" spans="1:35" x14ac:dyDescent="0.25">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row>
    <row r="114" spans="1:35" x14ac:dyDescent="0.25">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row>
    <row r="115" spans="1:35" s="70" customFormat="1" ht="26.25" customHeight="1" x14ac:dyDescent="0.3">
      <c r="A115" s="111" t="s">
        <v>23</v>
      </c>
      <c r="B115" s="111"/>
      <c r="C115" s="63"/>
      <c r="D115" s="63"/>
      <c r="E115" s="63"/>
      <c r="F115" s="64"/>
      <c r="G115" s="65" t="s">
        <v>51</v>
      </c>
      <c r="H115" s="65"/>
      <c r="I115" s="65"/>
      <c r="J115" s="65"/>
      <c r="K115" s="66"/>
      <c r="L115" s="66"/>
      <c r="M115" s="66"/>
      <c r="N115" s="66"/>
      <c r="O115" s="67"/>
      <c r="P115" s="67"/>
      <c r="Q115" s="67"/>
      <c r="R115" s="67"/>
      <c r="S115" s="67"/>
      <c r="T115" s="67"/>
      <c r="U115" s="67"/>
      <c r="V115" s="67"/>
      <c r="W115" s="67"/>
      <c r="X115" s="67"/>
      <c r="Y115" s="67"/>
      <c r="Z115" s="67"/>
      <c r="AA115" s="67"/>
      <c r="AB115" s="67"/>
      <c r="AC115" s="67"/>
      <c r="AD115" s="67"/>
      <c r="AE115" s="67"/>
      <c r="AF115" s="68"/>
      <c r="AG115" s="69"/>
      <c r="AH115" s="69"/>
      <c r="AI115" s="69"/>
    </row>
    <row r="116" spans="1:35" s="72" customFormat="1" ht="39" customHeight="1" x14ac:dyDescent="0.3">
      <c r="A116" s="71"/>
      <c r="B116" s="88" t="s">
        <v>21</v>
      </c>
      <c r="D116" s="63"/>
      <c r="E116" s="63"/>
      <c r="F116" s="73"/>
      <c r="G116" s="112"/>
      <c r="H116" s="112"/>
      <c r="I116" s="113" t="s">
        <v>52</v>
      </c>
      <c r="J116" s="113"/>
      <c r="K116" s="113"/>
      <c r="L116" s="73"/>
      <c r="M116" s="73"/>
      <c r="N116" s="73"/>
      <c r="O116" s="73"/>
      <c r="P116" s="73"/>
      <c r="Q116" s="73"/>
      <c r="R116" s="73"/>
      <c r="S116" s="73"/>
      <c r="T116" s="73"/>
      <c r="U116" s="73"/>
      <c r="V116" s="73"/>
      <c r="W116" s="73"/>
      <c r="X116" s="73"/>
      <c r="Y116" s="73"/>
      <c r="Z116" s="73"/>
      <c r="AA116" s="73"/>
      <c r="AB116" s="73"/>
      <c r="AC116" s="73"/>
      <c r="AD116" s="73"/>
      <c r="AE116" s="74"/>
      <c r="AF116" s="75"/>
    </row>
    <row r="117" spans="1:35" s="72" customFormat="1" ht="19.5" customHeight="1" x14ac:dyDescent="0.25">
      <c r="A117" s="76" t="s">
        <v>53</v>
      </c>
      <c r="B117" s="77"/>
      <c r="C117" s="74"/>
      <c r="D117" s="74"/>
      <c r="E117" s="74"/>
      <c r="F117" s="74"/>
      <c r="G117" s="114" t="s">
        <v>53</v>
      </c>
      <c r="H117" s="11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8"/>
    </row>
    <row r="118" spans="1:35" s="72" customFormat="1" ht="24.75" customHeight="1" x14ac:dyDescent="0.3">
      <c r="A118" s="79">
        <v>43986</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4"/>
      <c r="AF118" s="80"/>
    </row>
    <row r="119" spans="1:35" x14ac:dyDescent="0.25">
      <c r="A119" s="99"/>
      <c r="B119" s="99"/>
      <c r="C119" s="99"/>
      <c r="D119" s="99"/>
      <c r="E119" s="99"/>
      <c r="F119" s="99"/>
      <c r="G119" s="99"/>
      <c r="H119" s="99"/>
      <c r="I119" s="99"/>
      <c r="J119" s="99"/>
      <c r="K119" s="99"/>
      <c r="L119" s="99"/>
      <c r="R119" s="99"/>
      <c r="S119" s="99"/>
      <c r="T119" s="99"/>
      <c r="U119" s="99"/>
      <c r="V119" s="99"/>
      <c r="W119" s="99"/>
      <c r="X119" s="99"/>
      <c r="Y119" s="99"/>
      <c r="Z119" s="99"/>
      <c r="AC119" s="12"/>
      <c r="AD119" s="12"/>
    </row>
    <row r="120" spans="1:35" x14ac:dyDescent="0.25">
      <c r="A120" s="7"/>
      <c r="B120" s="7"/>
      <c r="C120" s="7"/>
      <c r="D120" s="7"/>
      <c r="E120" s="7"/>
      <c r="F120" s="7"/>
      <c r="G120" s="7"/>
      <c r="AC120" s="13"/>
      <c r="AD120" s="13"/>
    </row>
    <row r="121" spans="1:35" x14ac:dyDescent="0.25">
      <c r="A121" s="20"/>
      <c r="B121" s="7"/>
      <c r="C121" s="7"/>
      <c r="D121" s="7"/>
      <c r="E121" s="7"/>
      <c r="F121" s="7"/>
      <c r="G121" s="7"/>
      <c r="AC121" s="13"/>
      <c r="AD121" s="13"/>
    </row>
    <row r="122" spans="1:35" x14ac:dyDescent="0.25">
      <c r="A122" s="20"/>
      <c r="B122" s="7"/>
      <c r="C122" s="7"/>
      <c r="D122" s="7"/>
      <c r="E122" s="7"/>
      <c r="F122" s="7"/>
      <c r="G122" s="7"/>
      <c r="AC122" s="13"/>
      <c r="AD122" s="13"/>
    </row>
    <row r="123" spans="1:35" x14ac:dyDescent="0.25">
      <c r="A123" s="20"/>
      <c r="B123" s="7"/>
      <c r="C123" s="7"/>
      <c r="D123" s="7"/>
      <c r="E123" s="7"/>
      <c r="F123" s="7"/>
      <c r="G123" s="7"/>
      <c r="AC123" s="13"/>
      <c r="AD123" s="13"/>
    </row>
    <row r="124" spans="1:35" x14ac:dyDescent="0.25">
      <c r="A124" s="20"/>
      <c r="B124" s="7"/>
      <c r="C124" s="7"/>
      <c r="D124" s="7"/>
      <c r="E124" s="7"/>
      <c r="F124" s="7"/>
      <c r="G124" s="7"/>
      <c r="AC124" s="13"/>
      <c r="AD124" s="13"/>
    </row>
    <row r="125" spans="1:35" x14ac:dyDescent="0.25">
      <c r="A125" s="20"/>
      <c r="B125" s="7"/>
      <c r="C125" s="7"/>
      <c r="D125" s="7"/>
      <c r="E125" s="7"/>
      <c r="F125" s="7"/>
      <c r="G125" s="7"/>
      <c r="AC125" s="13"/>
      <c r="AD125" s="13"/>
    </row>
    <row r="126" spans="1:35" x14ac:dyDescent="0.25">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35" x14ac:dyDescent="0.25">
      <c r="H127" s="12"/>
      <c r="I127" s="13"/>
      <c r="J127" s="13"/>
      <c r="K127" s="13"/>
      <c r="L127" s="13"/>
      <c r="M127" s="13"/>
      <c r="N127" s="13"/>
      <c r="O127" s="13"/>
      <c r="P127" s="13"/>
      <c r="Q127" s="13"/>
      <c r="R127" s="13"/>
      <c r="S127" s="13"/>
      <c r="T127" s="13"/>
      <c r="U127" s="13"/>
      <c r="V127" s="13"/>
      <c r="W127" s="13"/>
      <c r="X127" s="13"/>
      <c r="Y127" s="13"/>
      <c r="Z127" s="13"/>
      <c r="AA127" s="13"/>
      <c r="AB127" s="13"/>
      <c r="AC127" s="13"/>
      <c r="AD127" s="13"/>
    </row>
    <row r="128" spans="1:35" x14ac:dyDescent="0.25">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row>
    <row r="129" spans="1:30" ht="81" x14ac:dyDescent="0.3">
      <c r="A129" s="81" t="s">
        <v>54</v>
      </c>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row>
    <row r="130" spans="1:30" x14ac:dyDescent="0.25">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row>
    <row r="131" spans="1:30" x14ac:dyDescent="0.25">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row>
    <row r="132" spans="1:30" x14ac:dyDescent="0.25">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row>
    <row r="133" spans="1:30" x14ac:dyDescent="0.25">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row>
    <row r="134" spans="1:30" x14ac:dyDescent="0.25">
      <c r="H134" s="15"/>
      <c r="I134" s="13"/>
      <c r="J134" s="15"/>
      <c r="K134" s="15"/>
      <c r="L134" s="15"/>
      <c r="M134" s="15"/>
      <c r="N134" s="15"/>
      <c r="O134" s="15"/>
      <c r="P134" s="15"/>
      <c r="Q134" s="15"/>
      <c r="R134" s="15"/>
      <c r="S134" s="15"/>
      <c r="T134" s="15"/>
      <c r="U134" s="15"/>
      <c r="V134" s="15"/>
      <c r="W134" s="15"/>
      <c r="X134" s="15"/>
      <c r="Y134" s="15"/>
      <c r="Z134" s="15"/>
      <c r="AA134" s="15"/>
      <c r="AB134" s="15"/>
      <c r="AC134" s="15"/>
      <c r="AD134" s="15"/>
    </row>
    <row r="135" spans="1:30" x14ac:dyDescent="0.25">
      <c r="H135" s="16"/>
      <c r="I135" s="14"/>
      <c r="J135" s="16"/>
      <c r="K135" s="16"/>
      <c r="L135" s="16"/>
      <c r="M135" s="16"/>
      <c r="N135" s="16"/>
      <c r="O135" s="16"/>
      <c r="P135" s="16"/>
      <c r="Q135" s="16"/>
      <c r="R135" s="16"/>
      <c r="S135" s="16"/>
      <c r="T135" s="16"/>
      <c r="U135" s="16"/>
      <c r="V135" s="16"/>
      <c r="W135" s="16"/>
      <c r="X135" s="16"/>
      <c r="Y135" s="16"/>
      <c r="Z135" s="16"/>
      <c r="AA135" s="16"/>
      <c r="AB135" s="16"/>
      <c r="AC135" s="16"/>
      <c r="AD135" s="16"/>
    </row>
    <row r="136" spans="1:30" x14ac:dyDescent="0.25">
      <c r="H136" s="16"/>
      <c r="I136" s="14"/>
      <c r="J136" s="16"/>
      <c r="K136" s="16"/>
      <c r="L136" s="16"/>
      <c r="M136" s="16"/>
      <c r="N136" s="16"/>
      <c r="O136" s="16"/>
      <c r="P136" s="16"/>
      <c r="Q136" s="16"/>
      <c r="R136" s="16"/>
      <c r="S136" s="16"/>
      <c r="T136" s="16"/>
      <c r="U136" s="16"/>
      <c r="V136" s="16"/>
      <c r="W136" s="16"/>
      <c r="X136" s="16"/>
      <c r="Y136" s="16"/>
      <c r="Z136" s="16"/>
      <c r="AA136" s="16"/>
      <c r="AB136" s="16"/>
      <c r="AC136" s="16"/>
      <c r="AD136" s="16"/>
    </row>
    <row r="137" spans="1:30" x14ac:dyDescent="0.25">
      <c r="H137" s="16"/>
      <c r="I137" s="14"/>
      <c r="J137" s="16"/>
      <c r="K137" s="16"/>
      <c r="L137" s="16"/>
      <c r="M137" s="16"/>
      <c r="N137" s="16"/>
      <c r="O137" s="16"/>
      <c r="P137" s="16"/>
      <c r="Q137" s="16"/>
      <c r="R137" s="16"/>
      <c r="S137" s="16"/>
      <c r="T137" s="16"/>
      <c r="U137" s="16"/>
      <c r="V137" s="16"/>
      <c r="W137" s="16"/>
      <c r="X137" s="16"/>
      <c r="Y137" s="16"/>
      <c r="Z137" s="16"/>
      <c r="AA137" s="16"/>
      <c r="AB137" s="16"/>
      <c r="AC137" s="16"/>
      <c r="AD137" s="16"/>
    </row>
    <row r="138" spans="1:30" x14ac:dyDescent="0.25">
      <c r="H138" s="16"/>
      <c r="I138" s="14"/>
      <c r="J138" s="16"/>
      <c r="K138" s="16"/>
      <c r="L138" s="16"/>
      <c r="M138" s="16"/>
      <c r="N138" s="16"/>
      <c r="O138" s="16"/>
      <c r="P138" s="16"/>
      <c r="Q138" s="16"/>
      <c r="R138" s="16"/>
      <c r="S138" s="16"/>
      <c r="T138" s="16"/>
      <c r="U138" s="16"/>
      <c r="V138" s="16"/>
      <c r="W138" s="16"/>
      <c r="X138" s="16"/>
      <c r="Y138" s="16"/>
      <c r="Z138" s="16"/>
      <c r="AA138" s="16"/>
      <c r="AB138" s="16"/>
      <c r="AC138" s="16"/>
      <c r="AD138" s="16"/>
    </row>
    <row r="139" spans="1:30" x14ac:dyDescent="0.25">
      <c r="H139" s="16"/>
      <c r="I139" s="14"/>
      <c r="J139" s="16"/>
      <c r="K139" s="16"/>
      <c r="L139" s="16"/>
      <c r="M139" s="16"/>
      <c r="N139" s="16"/>
      <c r="O139" s="16"/>
      <c r="P139" s="16"/>
      <c r="Q139" s="16"/>
      <c r="R139" s="16"/>
      <c r="S139" s="16"/>
      <c r="T139" s="16"/>
      <c r="U139" s="16"/>
      <c r="V139" s="16"/>
      <c r="W139" s="16"/>
      <c r="X139" s="16"/>
      <c r="Y139" s="16"/>
      <c r="Z139" s="16"/>
      <c r="AA139" s="16"/>
      <c r="AB139" s="16"/>
      <c r="AC139" s="16"/>
      <c r="AD139" s="16"/>
    </row>
    <row r="140" spans="1:30" x14ac:dyDescent="0.25">
      <c r="H140" s="15"/>
      <c r="I140" s="13"/>
      <c r="J140" s="15"/>
      <c r="K140" s="15"/>
      <c r="L140" s="15"/>
      <c r="M140" s="15"/>
      <c r="N140" s="15"/>
      <c r="O140" s="15"/>
      <c r="P140" s="15"/>
      <c r="Q140" s="15"/>
      <c r="R140" s="15"/>
      <c r="S140" s="15"/>
      <c r="T140" s="15"/>
      <c r="U140" s="15"/>
      <c r="V140" s="15"/>
      <c r="W140" s="15"/>
      <c r="X140" s="15"/>
      <c r="Y140" s="15"/>
      <c r="Z140" s="15"/>
      <c r="AA140" s="15"/>
      <c r="AB140" s="15"/>
      <c r="AC140" s="15"/>
      <c r="AD140" s="15"/>
    </row>
    <row r="141" spans="1:30" x14ac:dyDescent="0.25">
      <c r="H141" s="15"/>
      <c r="I141" s="13"/>
      <c r="J141" s="15"/>
      <c r="K141" s="15"/>
      <c r="L141" s="15"/>
      <c r="M141" s="15"/>
      <c r="N141" s="15"/>
      <c r="O141" s="15"/>
      <c r="P141" s="15"/>
      <c r="Q141" s="15"/>
      <c r="R141" s="15"/>
      <c r="S141" s="15"/>
      <c r="T141" s="15"/>
      <c r="U141" s="15"/>
      <c r="V141" s="15"/>
      <c r="W141" s="15"/>
      <c r="X141" s="15"/>
      <c r="Y141" s="15"/>
      <c r="Z141" s="15"/>
      <c r="AA141" s="15"/>
      <c r="AB141" s="15"/>
      <c r="AC141" s="15"/>
      <c r="AD141" s="15"/>
    </row>
    <row r="142" spans="1:30" x14ac:dyDescent="0.25">
      <c r="H142" s="15"/>
      <c r="I142" s="13"/>
      <c r="J142" s="15"/>
      <c r="K142" s="15"/>
      <c r="L142" s="15"/>
      <c r="M142" s="15"/>
      <c r="N142" s="15"/>
      <c r="O142" s="15"/>
      <c r="P142" s="15"/>
      <c r="Q142" s="15"/>
      <c r="R142" s="15"/>
      <c r="S142" s="15"/>
      <c r="T142" s="15"/>
      <c r="U142" s="15"/>
      <c r="V142" s="15"/>
      <c r="W142" s="15"/>
      <c r="X142" s="15"/>
      <c r="Y142" s="15"/>
      <c r="Z142" s="15"/>
      <c r="AA142" s="15"/>
      <c r="AB142" s="15"/>
      <c r="AC142" s="15"/>
      <c r="AD142" s="15"/>
    </row>
    <row r="143" spans="1:30" x14ac:dyDescent="0.25">
      <c r="H143" s="15"/>
      <c r="I143" s="13"/>
      <c r="J143" s="15"/>
      <c r="K143" s="15"/>
      <c r="L143" s="15"/>
      <c r="M143" s="15"/>
      <c r="N143" s="15"/>
      <c r="O143" s="15"/>
      <c r="P143" s="15"/>
      <c r="Q143" s="15"/>
      <c r="R143" s="15"/>
      <c r="S143" s="15"/>
      <c r="T143" s="15"/>
      <c r="U143" s="15"/>
      <c r="V143" s="15"/>
      <c r="W143" s="15"/>
      <c r="X143" s="15"/>
      <c r="Y143" s="15"/>
      <c r="Z143" s="15"/>
      <c r="AA143" s="15"/>
      <c r="AB143" s="15"/>
      <c r="AC143" s="15"/>
      <c r="AD143" s="15"/>
    </row>
    <row r="144" spans="1:30" x14ac:dyDescent="0.25">
      <c r="H144" s="15"/>
      <c r="I144" s="13"/>
      <c r="J144" s="15"/>
      <c r="K144" s="15"/>
      <c r="L144" s="15"/>
      <c r="M144" s="15"/>
      <c r="N144" s="15"/>
      <c r="O144" s="15"/>
      <c r="P144" s="15"/>
      <c r="Q144" s="15"/>
      <c r="R144" s="15"/>
      <c r="S144" s="15"/>
      <c r="T144" s="15"/>
      <c r="U144" s="15"/>
      <c r="V144" s="15"/>
      <c r="W144" s="15"/>
      <c r="X144" s="15"/>
      <c r="Y144" s="15"/>
      <c r="Z144" s="15"/>
      <c r="AA144" s="15"/>
      <c r="AB144" s="15"/>
      <c r="AC144" s="15"/>
      <c r="AD144" s="15"/>
    </row>
    <row r="145" spans="8:30" x14ac:dyDescent="0.25">
      <c r="H145" s="15"/>
      <c r="I145" s="13"/>
      <c r="J145" s="15"/>
      <c r="K145" s="15"/>
      <c r="L145" s="15"/>
      <c r="M145" s="15"/>
      <c r="N145" s="15"/>
      <c r="O145" s="15"/>
      <c r="P145" s="15"/>
      <c r="Q145" s="15"/>
      <c r="R145" s="15"/>
      <c r="S145" s="15"/>
      <c r="T145" s="15"/>
      <c r="U145" s="15"/>
      <c r="V145" s="15"/>
      <c r="W145" s="15"/>
      <c r="X145" s="15"/>
      <c r="Y145" s="15"/>
      <c r="Z145" s="15"/>
      <c r="AA145" s="15"/>
      <c r="AB145" s="15"/>
      <c r="AC145" s="15"/>
      <c r="AD145" s="15"/>
    </row>
    <row r="146" spans="8:30" x14ac:dyDescent="0.25">
      <c r="H146" s="15"/>
      <c r="I146" s="13"/>
      <c r="J146" s="15"/>
      <c r="K146" s="15"/>
      <c r="L146" s="15"/>
      <c r="M146" s="15"/>
      <c r="N146" s="15"/>
      <c r="O146" s="15"/>
      <c r="P146" s="15"/>
      <c r="Q146" s="15"/>
      <c r="R146" s="15"/>
      <c r="S146" s="15"/>
      <c r="T146" s="15"/>
      <c r="U146" s="15"/>
      <c r="V146" s="15"/>
      <c r="W146" s="15"/>
      <c r="X146" s="15"/>
      <c r="Y146" s="15"/>
      <c r="Z146" s="15"/>
      <c r="AA146" s="15"/>
      <c r="AB146" s="15"/>
      <c r="AC146" s="15"/>
      <c r="AD146" s="15"/>
    </row>
    <row r="147" spans="8:30" x14ac:dyDescent="0.25">
      <c r="H147" s="15"/>
      <c r="I147" s="13"/>
      <c r="J147" s="15"/>
      <c r="K147" s="15"/>
      <c r="L147" s="15"/>
      <c r="M147" s="15"/>
      <c r="N147" s="15"/>
      <c r="O147" s="15"/>
      <c r="P147" s="15"/>
      <c r="Q147" s="15"/>
      <c r="R147" s="15"/>
      <c r="S147" s="15"/>
      <c r="T147" s="15"/>
      <c r="U147" s="15"/>
      <c r="V147" s="15"/>
      <c r="W147" s="15"/>
      <c r="X147" s="15"/>
      <c r="Y147" s="15"/>
      <c r="Z147" s="15"/>
      <c r="AA147" s="15"/>
      <c r="AB147" s="15"/>
      <c r="AC147" s="15"/>
      <c r="AD147" s="15"/>
    </row>
    <row r="148" spans="8:30" x14ac:dyDescent="0.25">
      <c r="H148" s="15"/>
      <c r="I148" s="13"/>
      <c r="J148" s="15"/>
      <c r="K148" s="15"/>
      <c r="L148" s="15"/>
      <c r="M148" s="15"/>
      <c r="N148" s="15"/>
      <c r="O148" s="15"/>
      <c r="P148" s="15"/>
      <c r="Q148" s="15"/>
      <c r="R148" s="15"/>
      <c r="S148" s="15"/>
      <c r="T148" s="15"/>
      <c r="U148" s="15"/>
      <c r="V148" s="15"/>
      <c r="W148" s="15"/>
      <c r="X148" s="15"/>
      <c r="Y148" s="15"/>
      <c r="Z148" s="15"/>
      <c r="AA148" s="15"/>
      <c r="AB148" s="15"/>
      <c r="AC148" s="15"/>
      <c r="AD148" s="15"/>
    </row>
    <row r="149" spans="8:30" x14ac:dyDescent="0.25">
      <c r="H149" s="15"/>
      <c r="I149" s="13"/>
      <c r="J149" s="15"/>
      <c r="K149" s="15"/>
      <c r="L149" s="15"/>
      <c r="M149" s="15"/>
      <c r="N149" s="15"/>
      <c r="O149" s="15"/>
      <c r="P149" s="15"/>
      <c r="Q149" s="15"/>
      <c r="R149" s="15"/>
      <c r="S149" s="15"/>
      <c r="T149" s="15"/>
      <c r="U149" s="15"/>
      <c r="V149" s="15"/>
      <c r="W149" s="15"/>
      <c r="X149" s="15"/>
      <c r="Y149" s="15"/>
      <c r="Z149" s="15"/>
      <c r="AA149" s="15"/>
      <c r="AB149" s="15"/>
      <c r="AC149" s="15"/>
      <c r="AD149" s="15"/>
    </row>
    <row r="150" spans="8:30" x14ac:dyDescent="0.25">
      <c r="H150" s="15"/>
      <c r="I150" s="13"/>
      <c r="J150" s="15"/>
      <c r="K150" s="15"/>
      <c r="L150" s="15"/>
      <c r="M150" s="15"/>
      <c r="N150" s="15"/>
      <c r="O150" s="15"/>
      <c r="P150" s="15"/>
      <c r="Q150" s="15"/>
      <c r="R150" s="15"/>
      <c r="S150" s="15"/>
      <c r="T150" s="15"/>
      <c r="U150" s="15"/>
      <c r="V150" s="15"/>
      <c r="W150" s="15"/>
      <c r="X150" s="15"/>
      <c r="Y150" s="15"/>
      <c r="Z150" s="15"/>
      <c r="AA150" s="15"/>
      <c r="AB150" s="15"/>
      <c r="AC150" s="15"/>
      <c r="AD150" s="15"/>
    </row>
    <row r="151" spans="8:30" x14ac:dyDescent="0.25">
      <c r="H151" s="15"/>
      <c r="I151" s="13"/>
      <c r="J151" s="15"/>
      <c r="K151" s="15"/>
      <c r="L151" s="15"/>
      <c r="M151" s="15"/>
      <c r="N151" s="15"/>
      <c r="O151" s="15"/>
      <c r="P151" s="15"/>
      <c r="Q151" s="15"/>
      <c r="R151" s="15"/>
      <c r="S151" s="15"/>
      <c r="T151" s="15"/>
      <c r="U151" s="15"/>
      <c r="V151" s="15"/>
      <c r="W151" s="15"/>
      <c r="X151" s="15"/>
      <c r="Y151" s="15"/>
      <c r="Z151" s="15"/>
      <c r="AA151" s="15"/>
      <c r="AB151" s="15"/>
      <c r="AC151" s="15"/>
      <c r="AD151" s="15"/>
    </row>
    <row r="152" spans="8:30" x14ac:dyDescent="0.25">
      <c r="H152" s="15"/>
      <c r="I152" s="13"/>
      <c r="J152" s="15"/>
      <c r="K152" s="15"/>
      <c r="L152" s="15"/>
      <c r="M152" s="15"/>
      <c r="N152" s="15"/>
      <c r="O152" s="15"/>
      <c r="P152" s="15"/>
      <c r="Q152" s="15"/>
      <c r="R152" s="15"/>
      <c r="S152" s="15"/>
      <c r="T152" s="15"/>
      <c r="U152" s="15"/>
      <c r="V152" s="15"/>
      <c r="W152" s="15"/>
      <c r="X152" s="15"/>
      <c r="Y152" s="15"/>
      <c r="Z152" s="15"/>
      <c r="AA152" s="15"/>
      <c r="AB152" s="15"/>
      <c r="AC152" s="15"/>
      <c r="AD152" s="15"/>
    </row>
    <row r="153" spans="8:30" x14ac:dyDescent="0.25">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row>
    <row r="154" spans="8:30" x14ac:dyDescent="0.25">
      <c r="H154" s="16"/>
      <c r="I154" s="14"/>
      <c r="J154" s="16"/>
      <c r="K154" s="16"/>
      <c r="L154" s="16"/>
      <c r="M154" s="16"/>
      <c r="N154" s="16"/>
      <c r="O154" s="16"/>
      <c r="P154" s="16"/>
      <c r="Q154" s="16"/>
      <c r="R154" s="16"/>
      <c r="S154" s="16"/>
      <c r="T154" s="16"/>
      <c r="U154" s="16"/>
      <c r="V154" s="16"/>
      <c r="W154" s="16"/>
      <c r="X154" s="16"/>
      <c r="Y154" s="16"/>
      <c r="Z154" s="16"/>
      <c r="AA154" s="16"/>
      <c r="AB154" s="16"/>
      <c r="AC154" s="16"/>
      <c r="AD154" s="16"/>
    </row>
    <row r="155" spans="8:30" x14ac:dyDescent="0.25">
      <c r="H155" s="16"/>
      <c r="I155" s="14"/>
      <c r="J155" s="16"/>
      <c r="K155" s="16"/>
      <c r="L155" s="16"/>
      <c r="M155" s="16"/>
      <c r="N155" s="16"/>
      <c r="O155" s="16"/>
      <c r="P155" s="16"/>
      <c r="Q155" s="16"/>
      <c r="R155" s="16"/>
      <c r="S155" s="16"/>
      <c r="T155" s="16"/>
      <c r="U155" s="16"/>
      <c r="V155" s="16"/>
      <c r="W155" s="16"/>
      <c r="X155" s="16"/>
      <c r="Y155" s="16"/>
      <c r="Z155" s="16"/>
      <c r="AA155" s="16"/>
      <c r="AB155" s="16"/>
      <c r="AC155" s="16"/>
      <c r="AD155" s="16"/>
    </row>
    <row r="156" spans="8:30" x14ac:dyDescent="0.25">
      <c r="H156" s="16"/>
      <c r="I156" s="14"/>
      <c r="J156" s="16"/>
      <c r="K156" s="16"/>
      <c r="L156" s="16"/>
      <c r="M156" s="16"/>
      <c r="N156" s="16"/>
      <c r="O156" s="16"/>
      <c r="P156" s="16"/>
      <c r="Q156" s="16"/>
      <c r="R156" s="16"/>
      <c r="S156" s="16"/>
      <c r="T156" s="16"/>
      <c r="U156" s="16"/>
      <c r="V156" s="16"/>
      <c r="W156" s="16"/>
      <c r="X156" s="16"/>
      <c r="Y156" s="16"/>
      <c r="Z156" s="16"/>
      <c r="AA156" s="16"/>
      <c r="AB156" s="16"/>
      <c r="AC156" s="16"/>
      <c r="AD156" s="16"/>
    </row>
    <row r="157" spans="8:30" x14ac:dyDescent="0.25">
      <c r="H157" s="16"/>
      <c r="I157" s="14"/>
      <c r="J157" s="16"/>
      <c r="K157" s="16"/>
      <c r="L157" s="16"/>
      <c r="M157" s="16"/>
      <c r="N157" s="16"/>
      <c r="O157" s="16"/>
      <c r="P157" s="16"/>
      <c r="Q157" s="16"/>
      <c r="R157" s="16"/>
      <c r="S157" s="16"/>
      <c r="T157" s="16"/>
      <c r="U157" s="16"/>
      <c r="V157" s="16"/>
      <c r="W157" s="16"/>
      <c r="X157" s="16"/>
      <c r="Y157" s="16"/>
      <c r="Z157" s="16"/>
      <c r="AA157" s="16"/>
      <c r="AB157" s="16"/>
      <c r="AC157" s="16"/>
      <c r="AD157" s="16"/>
    </row>
    <row r="158" spans="8:30" x14ac:dyDescent="0.25">
      <c r="H158" s="16"/>
      <c r="I158" s="14"/>
      <c r="J158" s="16"/>
      <c r="K158" s="16"/>
      <c r="L158" s="16"/>
      <c r="M158" s="16"/>
      <c r="N158" s="16"/>
      <c r="O158" s="16"/>
      <c r="P158" s="16"/>
      <c r="Q158" s="16"/>
      <c r="R158" s="16"/>
      <c r="S158" s="16"/>
      <c r="T158" s="16"/>
      <c r="U158" s="16"/>
      <c r="V158" s="16"/>
      <c r="W158" s="16"/>
      <c r="X158" s="16"/>
      <c r="Y158" s="16"/>
      <c r="Z158" s="16"/>
      <c r="AA158" s="16"/>
      <c r="AB158" s="16"/>
      <c r="AC158" s="16"/>
      <c r="AD158" s="16"/>
    </row>
    <row r="159" spans="8:30" x14ac:dyDescent="0.25">
      <c r="H159" s="15"/>
      <c r="I159" s="13"/>
      <c r="J159" s="15"/>
      <c r="K159" s="15"/>
      <c r="L159" s="15"/>
      <c r="M159" s="15"/>
      <c r="N159" s="15"/>
      <c r="O159" s="15"/>
      <c r="P159" s="15"/>
      <c r="Q159" s="15"/>
      <c r="R159" s="15"/>
      <c r="S159" s="15"/>
      <c r="T159" s="15"/>
      <c r="U159" s="15"/>
      <c r="V159" s="15"/>
      <c r="W159" s="15"/>
      <c r="X159" s="15"/>
      <c r="Y159" s="15"/>
      <c r="Z159" s="15"/>
      <c r="AA159" s="15"/>
      <c r="AB159" s="15"/>
      <c r="AC159" s="15"/>
      <c r="AD159" s="15"/>
    </row>
    <row r="160" spans="8:30" x14ac:dyDescent="0.25">
      <c r="H160" s="15"/>
      <c r="I160" s="13"/>
      <c r="J160" s="15"/>
      <c r="K160" s="15"/>
      <c r="L160" s="15"/>
      <c r="M160" s="15"/>
      <c r="N160" s="15"/>
      <c r="O160" s="15"/>
      <c r="P160" s="15"/>
      <c r="Q160" s="15"/>
      <c r="R160" s="15"/>
      <c r="S160" s="15"/>
      <c r="T160" s="15"/>
      <c r="U160" s="15"/>
      <c r="V160" s="15"/>
      <c r="W160" s="15"/>
      <c r="X160" s="15"/>
      <c r="Y160" s="15"/>
      <c r="Z160" s="15"/>
      <c r="AA160" s="15"/>
      <c r="AB160" s="15"/>
      <c r="AC160" s="15"/>
      <c r="AD160" s="15"/>
    </row>
    <row r="161" spans="8:30" x14ac:dyDescent="0.25">
      <c r="H161" s="15"/>
      <c r="I161" s="13"/>
      <c r="J161" s="15"/>
      <c r="K161" s="15"/>
      <c r="L161" s="15"/>
      <c r="M161" s="15"/>
      <c r="N161" s="15"/>
      <c r="O161" s="15"/>
      <c r="P161" s="15"/>
      <c r="Q161" s="15"/>
      <c r="R161" s="15"/>
      <c r="S161" s="15"/>
      <c r="T161" s="15"/>
      <c r="U161" s="15"/>
      <c r="V161" s="15"/>
      <c r="W161" s="15"/>
      <c r="X161" s="15"/>
      <c r="Y161" s="15"/>
      <c r="Z161" s="15"/>
      <c r="AA161" s="15"/>
      <c r="AB161" s="15"/>
      <c r="AC161" s="15"/>
      <c r="AD161" s="15"/>
    </row>
    <row r="162" spans="8:30" x14ac:dyDescent="0.25">
      <c r="H162" s="15"/>
      <c r="I162" s="13"/>
      <c r="J162" s="15"/>
      <c r="K162" s="15"/>
      <c r="L162" s="15"/>
      <c r="M162" s="15"/>
      <c r="N162" s="15"/>
      <c r="O162" s="15"/>
      <c r="P162" s="15"/>
      <c r="Q162" s="15"/>
      <c r="R162" s="15"/>
      <c r="S162" s="15"/>
      <c r="T162" s="15"/>
      <c r="U162" s="15"/>
      <c r="V162" s="15"/>
      <c r="W162" s="15"/>
      <c r="X162" s="15"/>
      <c r="Y162" s="15"/>
      <c r="Z162" s="15"/>
      <c r="AA162" s="15"/>
      <c r="AB162" s="15"/>
      <c r="AC162" s="15"/>
      <c r="AD162" s="15"/>
    </row>
    <row r="163" spans="8:30" x14ac:dyDescent="0.25">
      <c r="H163" s="15"/>
      <c r="I163" s="13"/>
      <c r="J163" s="15"/>
      <c r="K163" s="15"/>
      <c r="L163" s="15"/>
      <c r="M163" s="15"/>
      <c r="N163" s="15"/>
      <c r="O163" s="15"/>
      <c r="P163" s="15"/>
      <c r="Q163" s="15"/>
      <c r="R163" s="15"/>
      <c r="S163" s="15"/>
      <c r="T163" s="15"/>
      <c r="U163" s="15"/>
      <c r="V163" s="15"/>
      <c r="W163" s="15"/>
      <c r="X163" s="15"/>
      <c r="Y163" s="15"/>
      <c r="Z163" s="15"/>
      <c r="AA163" s="15"/>
      <c r="AB163" s="15"/>
      <c r="AC163" s="15"/>
      <c r="AD163" s="15"/>
    </row>
    <row r="164" spans="8:30" x14ac:dyDescent="0.25">
      <c r="H164" s="15"/>
      <c r="I164" s="13"/>
      <c r="J164" s="15"/>
      <c r="K164" s="15"/>
      <c r="L164" s="15"/>
      <c r="M164" s="15"/>
      <c r="N164" s="15"/>
      <c r="O164" s="15"/>
      <c r="P164" s="15"/>
      <c r="Q164" s="15"/>
      <c r="R164" s="15"/>
      <c r="S164" s="15"/>
      <c r="T164" s="15"/>
      <c r="U164" s="15"/>
      <c r="V164" s="15"/>
      <c r="W164" s="15"/>
      <c r="X164" s="15"/>
      <c r="Y164" s="15"/>
      <c r="Z164" s="15"/>
      <c r="AA164" s="15"/>
      <c r="AB164" s="15"/>
      <c r="AC164" s="15"/>
      <c r="AD164" s="15"/>
    </row>
    <row r="165" spans="8:30" x14ac:dyDescent="0.25">
      <c r="H165" s="15"/>
      <c r="I165" s="13"/>
      <c r="J165" s="15"/>
      <c r="K165" s="15"/>
      <c r="L165" s="15"/>
      <c r="M165" s="15"/>
      <c r="N165" s="15"/>
      <c r="O165" s="15"/>
      <c r="P165" s="15"/>
      <c r="Q165" s="15"/>
      <c r="R165" s="15"/>
      <c r="S165" s="15"/>
      <c r="T165" s="15"/>
      <c r="U165" s="15"/>
      <c r="V165" s="15"/>
      <c r="W165" s="15"/>
      <c r="X165" s="15"/>
      <c r="Y165" s="15"/>
      <c r="Z165" s="15"/>
      <c r="AA165" s="15"/>
      <c r="AB165" s="15"/>
      <c r="AC165" s="15"/>
      <c r="AD165" s="15"/>
    </row>
    <row r="166" spans="8:30" x14ac:dyDescent="0.25">
      <c r="H166" s="6"/>
      <c r="I166" s="35"/>
      <c r="J166" s="6"/>
      <c r="K166" s="6"/>
      <c r="L166" s="6"/>
      <c r="M166" s="15"/>
      <c r="N166" s="15"/>
      <c r="O166" s="15"/>
      <c r="P166" s="15"/>
      <c r="Q166" s="15"/>
      <c r="R166" s="96"/>
      <c r="S166" s="96"/>
      <c r="T166" s="96"/>
      <c r="U166" s="96"/>
      <c r="V166" s="96"/>
      <c r="W166" s="96"/>
      <c r="X166" s="96"/>
      <c r="Y166" s="96"/>
      <c r="Z166" s="96"/>
      <c r="AA166" s="15"/>
      <c r="AB166" s="15"/>
      <c r="AC166" s="15"/>
      <c r="AD166" s="15"/>
    </row>
    <row r="167" spans="8:30" x14ac:dyDescent="0.25">
      <c r="H167" s="15"/>
      <c r="I167" s="13"/>
      <c r="J167" s="15"/>
      <c r="K167" s="15"/>
      <c r="L167" s="15"/>
      <c r="M167" s="15"/>
      <c r="N167" s="15"/>
      <c r="O167" s="15"/>
      <c r="P167" s="15"/>
      <c r="Q167" s="15"/>
      <c r="R167" s="15"/>
      <c r="S167" s="15"/>
      <c r="T167" s="15"/>
      <c r="U167" s="15"/>
      <c r="V167" s="15"/>
      <c r="W167" s="15"/>
      <c r="X167" s="15"/>
      <c r="Y167" s="15"/>
      <c r="Z167" s="15"/>
      <c r="AA167" s="15"/>
      <c r="AB167" s="15"/>
      <c r="AC167" s="15"/>
      <c r="AD167" s="15"/>
    </row>
  </sheetData>
  <mergeCells count="54">
    <mergeCell ref="A1:AD1"/>
    <mergeCell ref="A3:A5"/>
    <mergeCell ref="B3:B4"/>
    <mergeCell ref="C3:C4"/>
    <mergeCell ref="D3:D4"/>
    <mergeCell ref="E3:E4"/>
    <mergeCell ref="F3:G3"/>
    <mergeCell ref="H3:I3"/>
    <mergeCell ref="J3:K3"/>
    <mergeCell ref="L3:M3"/>
    <mergeCell ref="AF7:AF12"/>
    <mergeCell ref="N3:O3"/>
    <mergeCell ref="P3:Q3"/>
    <mergeCell ref="R3:S3"/>
    <mergeCell ref="T3:U3"/>
    <mergeCell ref="V3:W3"/>
    <mergeCell ref="X3:Y3"/>
    <mergeCell ref="Z3:AA3"/>
    <mergeCell ref="AB3:AC3"/>
    <mergeCell ref="AD3:AE3"/>
    <mergeCell ref="AF3:AF4"/>
    <mergeCell ref="A6:AE6"/>
    <mergeCell ref="AF56:AF61"/>
    <mergeCell ref="A13:AE13"/>
    <mergeCell ref="AF14:AF19"/>
    <mergeCell ref="A20:AE20"/>
    <mergeCell ref="AF21:AF26"/>
    <mergeCell ref="A27:AE27"/>
    <mergeCell ref="AF28:AF33"/>
    <mergeCell ref="A34:AE34"/>
    <mergeCell ref="AF35:AF40"/>
    <mergeCell ref="A48:AE48"/>
    <mergeCell ref="AF49:AF54"/>
    <mergeCell ref="A55:AE55"/>
    <mergeCell ref="AF101:AF106"/>
    <mergeCell ref="A62:AE62"/>
    <mergeCell ref="AF63:AF68"/>
    <mergeCell ref="A69:AE69"/>
    <mergeCell ref="AF70:AF75"/>
    <mergeCell ref="A79:AE79"/>
    <mergeCell ref="AF80:AF85"/>
    <mergeCell ref="A86:AE86"/>
    <mergeCell ref="AF87:AF92"/>
    <mergeCell ref="A93:AE93"/>
    <mergeCell ref="AF94:AF99"/>
    <mergeCell ref="A100:AE100"/>
    <mergeCell ref="R166:Z166"/>
    <mergeCell ref="AF107:AF112"/>
    <mergeCell ref="A115:B115"/>
    <mergeCell ref="G116:H116"/>
    <mergeCell ref="I116:K116"/>
    <mergeCell ref="G117:H117"/>
    <mergeCell ref="A119:L119"/>
    <mergeCell ref="R119:Z119"/>
  </mergeCells>
  <hyperlinks>
    <hyperlink ref="AG1" location="ОГЛАВЛЕНИЕ!A1" display="ОГЛАВЛЕНИЕ!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июнь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2020-04-08T11:10:45Z</cp:lastPrinted>
  <dcterms:created xsi:type="dcterms:W3CDTF">2018-12-22T07:29:00Z</dcterms:created>
  <dcterms:modified xsi:type="dcterms:W3CDTF">2020-07-06T06:14:53Z</dcterms:modified>
</cp:coreProperties>
</file>