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2435"/>
  </bookViews>
  <sheets>
    <sheet name="приложение 1" sheetId="1" r:id="rId1"/>
  </sheets>
  <definedNames>
    <definedName name="_xlnm.Print_Area" localSheetId="0">'приложение 1'!$A$1:$K$271</definedName>
  </definedNames>
  <calcPr calcId="145621"/>
</workbook>
</file>

<file path=xl/calcChain.xml><?xml version="1.0" encoding="utf-8"?>
<calcChain xmlns="http://schemas.openxmlformats.org/spreadsheetml/2006/main">
  <c r="G202" i="1" l="1"/>
  <c r="F201" i="1"/>
  <c r="E201" i="1"/>
  <c r="G201" i="1" l="1"/>
  <c r="F271" i="1"/>
  <c r="E271" i="1"/>
  <c r="E269" i="1"/>
  <c r="E268" i="1"/>
  <c r="G224" i="1"/>
  <c r="G225" i="1"/>
  <c r="G223" i="1"/>
  <c r="F222" i="1"/>
  <c r="E222" i="1"/>
  <c r="G208" i="1"/>
  <c r="G207" i="1"/>
  <c r="F206" i="1"/>
  <c r="E206" i="1"/>
  <c r="K187" i="1"/>
  <c r="G46" i="1"/>
  <c r="G222" i="1" l="1"/>
  <c r="G206" i="1"/>
  <c r="K30" i="1" l="1"/>
  <c r="K258" i="1" l="1"/>
  <c r="K254" i="1"/>
  <c r="K237" i="1"/>
  <c r="K234" i="1"/>
  <c r="K211" i="1"/>
  <c r="K198" i="1"/>
  <c r="K195" i="1"/>
  <c r="K185" i="1"/>
  <c r="K151" i="1"/>
  <c r="K149" i="1"/>
  <c r="K136" i="1"/>
  <c r="K124" i="1"/>
  <c r="K121" i="1" l="1"/>
  <c r="K119" i="1"/>
  <c r="K109" i="1"/>
  <c r="K98" i="1"/>
  <c r="K96" i="1"/>
  <c r="K94" i="1"/>
  <c r="K92" i="1" l="1"/>
  <c r="K90" i="1"/>
  <c r="F85" i="1" l="1"/>
  <c r="E85" i="1"/>
  <c r="E270" i="1" s="1"/>
  <c r="F76" i="1" l="1"/>
  <c r="E76" i="1"/>
  <c r="G77" i="1"/>
  <c r="G76" i="1" l="1"/>
  <c r="K68" i="1"/>
  <c r="K58" i="1"/>
  <c r="K56" i="1"/>
  <c r="K52" i="1"/>
  <c r="K43" i="1" l="1"/>
  <c r="F28" i="1"/>
  <c r="E28" i="1"/>
  <c r="K27" i="1" l="1"/>
  <c r="K25" i="1"/>
  <c r="K17" i="1" l="1"/>
  <c r="F20" i="1"/>
  <c r="E20" i="1"/>
  <c r="K13" i="1"/>
  <c r="K11" i="1"/>
  <c r="K9" i="1"/>
  <c r="F43" i="1" l="1"/>
  <c r="F270" i="1" s="1"/>
  <c r="F42" i="1"/>
  <c r="E41" i="1"/>
  <c r="G43" i="1" l="1"/>
  <c r="F41" i="1"/>
  <c r="G41" i="1" s="1"/>
  <c r="E267" i="1"/>
  <c r="G271" i="1"/>
  <c r="G42" i="1"/>
  <c r="G29" i="1"/>
  <c r="F45" i="1"/>
  <c r="E45" i="1"/>
  <c r="G45" i="1" l="1"/>
  <c r="G28" i="1"/>
  <c r="G270" i="1" l="1"/>
  <c r="G85" i="1"/>
  <c r="G84" i="1"/>
  <c r="F83" i="1"/>
  <c r="E83" i="1"/>
  <c r="G83" i="1" l="1"/>
  <c r="G109" i="1"/>
  <c r="G108" i="1" s="1"/>
  <c r="F108" i="1"/>
  <c r="E108" i="1"/>
  <c r="G93" i="1"/>
  <c r="G92" i="1"/>
  <c r="F91" i="1"/>
  <c r="E91" i="1"/>
  <c r="G90" i="1"/>
  <c r="G89" i="1"/>
  <c r="F88" i="1"/>
  <c r="E88" i="1"/>
  <c r="G88" i="1" l="1"/>
  <c r="G91" i="1"/>
  <c r="E50" i="1"/>
  <c r="G50" i="1" s="1"/>
  <c r="G51" i="1"/>
  <c r="G22" i="1" l="1"/>
  <c r="G21" i="1"/>
  <c r="G10" i="1"/>
  <c r="G11" i="1"/>
  <c r="G12" i="1"/>
  <c r="G9" i="1"/>
  <c r="E219" i="1" l="1"/>
  <c r="G219" i="1" s="1"/>
  <c r="G220" i="1"/>
  <c r="E214" i="1"/>
  <c r="G217" i="1"/>
  <c r="F269" i="1"/>
  <c r="F268" i="1"/>
  <c r="F267" i="1" l="1"/>
  <c r="G268" i="1"/>
  <c r="G216" i="1"/>
  <c r="G269" i="1"/>
  <c r="F214" i="1"/>
  <c r="G214" i="1" s="1"/>
  <c r="G215" i="1"/>
  <c r="G267" i="1" l="1"/>
  <c r="F233" i="1" l="1"/>
  <c r="E233" i="1"/>
  <c r="G234" i="1"/>
  <c r="G233" i="1" s="1"/>
  <c r="G20" i="1" l="1"/>
  <c r="G67" i="1" l="1"/>
  <c r="G68" i="1"/>
  <c r="E66" i="1" l="1"/>
  <c r="F66" i="1" s="1"/>
  <c r="G66" i="1" s="1"/>
  <c r="E8" i="1" l="1"/>
  <c r="F8" i="1"/>
  <c r="G8" i="1" l="1"/>
</calcChain>
</file>

<file path=xl/sharedStrings.xml><?xml version="1.0" encoding="utf-8"?>
<sst xmlns="http://schemas.openxmlformats.org/spreadsheetml/2006/main" count="373" uniqueCount="268">
  <si>
    <t>№п/п</t>
  </si>
  <si>
    <t>Срок реализации</t>
  </si>
  <si>
    <t>план</t>
  </si>
  <si>
    <t>факт</t>
  </si>
  <si>
    <t>Результат реализации, причины отклонения</t>
  </si>
  <si>
    <t>Направление 1. Развитие человеческого потенциала и социальной сферы</t>
  </si>
  <si>
    <t>Задача 1. Формирование актуальных компетенций и аккумуляция передового опыта в сфере развития человеческого потенциала и социальной сферы</t>
  </si>
  <si>
    <t>1.1.1.</t>
  </si>
  <si>
    <t>Развитие инфраструктуры муниципальных образовательных организаций в соответствии с современными требованиями для осуществления образовательной деятельности</t>
  </si>
  <si>
    <t>2019-2030</t>
  </si>
  <si>
    <t>Всего</t>
  </si>
  <si>
    <t>бюджет автономного округа</t>
  </si>
  <si>
    <t>бюджет города Когалыма</t>
  </si>
  <si>
    <t>привлеченные средства</t>
  </si>
  <si>
    <t>Увеличение уровня обеспеченности объектами дошкольного образования с 85,7% в 2018 году до 100% к 2030 году</t>
  </si>
  <si>
    <t>Увеличение уровня обеспеченности объектами общего образования с 67,8% в 2018 году до 90% к 2030 году</t>
  </si>
  <si>
    <t>Снижение доли учащихся, обучающихся во вторую смену с 23,3% в 2018 году до 0% в 2030 году</t>
  </si>
  <si>
    <t>1.1.2.</t>
  </si>
  <si>
    <t>Строительство новых объектов спортивной инфраструктуры (в том числе обустройство спортивных площадок)</t>
  </si>
  <si>
    <t>2020-2030</t>
  </si>
  <si>
    <t>Количество вновь созданных объектов; ед.</t>
  </si>
  <si>
    <t xml:space="preserve">Увеличение единовременной пропускной способности объектов спорта с 43,6% до 44% </t>
  </si>
  <si>
    <t>-</t>
  </si>
  <si>
    <t>федеральный бюджет</t>
  </si>
  <si>
    <t>1.1.3.</t>
  </si>
  <si>
    <t xml:space="preserve">Создание инфраструктуры детского и молодежного технического творчества </t>
  </si>
  <si>
    <t>2021-2030</t>
  </si>
  <si>
    <t>1.1.4.</t>
  </si>
  <si>
    <t>Создание условий для развития надпрофессиональных навыков (лидерство, управление проектами, креативность и т.д.) и социальной ответственности детей и молодёжи</t>
  </si>
  <si>
    <t>Увеличение числа детей и молодёжи, принявших участие в мероприятиях по развитию надпрофессиональных навыков (лидерство, управление проектами, креативность и т.д.) и социальной ответственности с 480 человек в 2018 году до 1 500 человек в 2030 году</t>
  </si>
  <si>
    <t>Увеличение количества детей и молодежи, воспользовавшихся услугами объединений, площадок по развитию технического творчества в течение года с 800 человек в 2018 году до 
1094 человек в 2030 году</t>
  </si>
  <si>
    <t>Создание инкубатора культурных и спортивных инноваций</t>
  </si>
  <si>
    <t>1.1.5.</t>
  </si>
  <si>
    <t>2025-2030</t>
  </si>
  <si>
    <t>1.1.6.</t>
  </si>
  <si>
    <t xml:space="preserve">Содействие развитию услуг сферы здравоохранения (негосударственного сектора), в том числе в левобережной части города </t>
  </si>
  <si>
    <t>1.1.7.</t>
  </si>
  <si>
    <t>Содействие созданию социального объекта «Научно-образовательный центр мирового уровня на основе интеграции Научно-проектного комплекса ПАО «ЛУКОЙЛ» и Пермского национального исследовательского политехнического университета»</t>
  </si>
  <si>
    <t>2019-2022</t>
  </si>
  <si>
    <t>Задача 2. Повышение экономического эффекта эксплуатации объектов социальной сферы, культуры и спорта</t>
  </si>
  <si>
    <t>1.2.1.</t>
  </si>
  <si>
    <t xml:space="preserve">«Перезагрузка» кинофестиваля «Золотая лента» (включая: проведение кинематографических мастер-классов, мастер-классов видеоблогеров, создание арт-объектов в городской среде, проведение «кино-завтраков», конкурса любительских кинофильмов молодежи Югры и др.) </t>
  </si>
  <si>
    <t>Увеличение числа посетителей фестиваля с 
5 840 человек в 2018 году до 
6 080 человек в 2030 году</t>
  </si>
  <si>
    <t>1.2.2.</t>
  </si>
  <si>
    <t>Разработка и актуализация Единого календарного плана культурных, спортивных и молодежных социально-значимых мероприятий города Когалыма, в том числе мероприятий регионального уровня</t>
  </si>
  <si>
    <t>Наличие актуального календарного плана на год</t>
  </si>
  <si>
    <t>1.2.3.</t>
  </si>
  <si>
    <t xml:space="preserve">Проведение мероприятий окружного и всероссийского уровня в сфере культуры, спорта и молодежной политики </t>
  </si>
  <si>
    <t>Увеличение числа мероприятий в сфере культуры, спорта и молодежной политики окружного и всероссийского уровня с 8 единиц в 2018 году до 12 единиц в 2030 году</t>
  </si>
  <si>
    <t>1.2.4.</t>
  </si>
  <si>
    <t>Развитие практики инициативного бюджетирования</t>
  </si>
  <si>
    <t>Сохранение количества реализованных проектов на уровне 6 единиц до 2030 года</t>
  </si>
  <si>
    <t>Задача 3. Обеспечение возможностей всестороннего творческого развития, включая возможности образования, реализации местных инициатив, самореализации в предпринимательстве, деятельности гражданского общества.</t>
  </si>
  <si>
    <t>1.3.1.</t>
  </si>
  <si>
    <t>Внедрение механизмов поддержки социально-значимых молодёжных инициатив</t>
  </si>
  <si>
    <t>Количество реализованных молодежных инициатив (проектов) в количестве 2-х единиц ежегодно (начиная с 2020 года)</t>
  </si>
  <si>
    <t>1.3.2.</t>
  </si>
  <si>
    <t>Внедрение инструментов взаимодействия власти, бизнеса и гражданского общества</t>
  </si>
  <si>
    <t>Количество проектов и программ, получивших поддержку</t>
  </si>
  <si>
    <t>Направление 2. Развитие и поддержка малого и среднего предпринимательства, инновационной деятельности на территории города Когалыма</t>
  </si>
  <si>
    <t>Задача 1. Развитие новых компетенций в предпринимательской сфере, создание возможностей для развития «умного» предпринимательства, реализация Национальной предпринимательской инициативы</t>
  </si>
  <si>
    <t>2.1.1.</t>
  </si>
  <si>
    <t>Стимулирование развития субъектов малого и среднего предпринимательства. Поддержка местных товаропроизводителей, в том числе связанных с производством товаров и услуг под маркой «Сделано в Югре»</t>
  </si>
  <si>
    <t>Увеличение объема производства продукции сельского хозяйства с 63,19 млн. рублей в 2018 году до 100,91 млн. рублей в 2030 году</t>
  </si>
  <si>
    <t>Рост удельного веса занятых в малом бизнесе от всех занятых в экономике с 22,8% в 2018 году до 28,5% в 2030 году</t>
  </si>
  <si>
    <t>Увеличение количества созданных новых рабочих мест субъектами малого и среднего предпринимательства с 94 в 2018 году до 343 в 2030 году</t>
  </si>
  <si>
    <t>Увеличение количества мер поддержки, оказанных субъектам малого и среднего предпринимательства, имеющим знак «Сделано в Югре» с 4 в 2019 году до 10 в 2030 году</t>
  </si>
  <si>
    <t>Увеличение налоговых поступлений в бюджет города Когалыма от 3 млн. рублей до 5 млн. рублей ежегодно</t>
  </si>
  <si>
    <t xml:space="preserve">Предоставление муниципальных услуг для субъектов малого и среднего предпринимательства (в том числе услуг по предоставлению финансовой поддержки) в электронном виде </t>
  </si>
  <si>
    <t>2.1.2.</t>
  </si>
  <si>
    <t>2.1.3.</t>
  </si>
  <si>
    <t>Организация непрерывного обучения предпринимательской деятельности (включая: создание «Предпринимательского класса» на базе одной из городских школ, создание молодежного банка, школы молодого предпринимателя)</t>
  </si>
  <si>
    <t>Доля муниципальных услуг, предоставленных субъектам малого и среднего предпринимательства в электронном виде 100% (начиная с 2020 года)</t>
  </si>
  <si>
    <t>Количество обучающихся, охваченных обучением предпринимательской деятельности в «Предпринимательском классе», в том числе молодёжи – 20 человек ежегодно начиная с 2024 года</t>
  </si>
  <si>
    <t>Задача 2. Развитие «неторгового» предпринимательства</t>
  </si>
  <si>
    <t>2.2.1.</t>
  </si>
  <si>
    <t>Маркетинг туристического потенциала города, в том числе продвижение туристического потенциала города в интернет пространстве</t>
  </si>
  <si>
    <t>2.2.2.</t>
  </si>
  <si>
    <t>Содействие развитию проектов в сфере туризма, в том числе промышленного туризма</t>
  </si>
  <si>
    <t>Количество реализуемых проектов, в том числе получивших поддержку, ед.</t>
  </si>
  <si>
    <t>2.2.3.</t>
  </si>
  <si>
    <t>Содействие созданию социального объекта «Гостиница Ибис Стайлс Когалым»</t>
  </si>
  <si>
    <t>2018-2020</t>
  </si>
  <si>
    <t>Увеличение количества спальных мест в коллективных средствах размещения с 221 до 494 мест</t>
  </si>
  <si>
    <t>Задача 3. Развитие предпринимательской деятельности, направленной на повышение разнообразия городской среды</t>
  </si>
  <si>
    <t>2.3.1.</t>
  </si>
  <si>
    <t xml:space="preserve">Организация проведения мониторинга деятельности субъектов малого и среднего предпринимательства с целью определения наиболее востребованных, недостаточно развитых видов деятельности </t>
  </si>
  <si>
    <t>Увеличение количества субъектов малого и среднего предпринимательства, осуществляющих деятельность в определенных мониторингом наиболее востребованных и недостаточно развитых видов деятельности с 11 единиц в 2018 году до 12 единиц в 2030 году</t>
  </si>
  <si>
    <t>2.3.2.</t>
  </si>
  <si>
    <t>Формирование земельных участков для реализации инвестиционных проектов в наиболее востребованных и недостаточно развитых видах деятельности</t>
  </si>
  <si>
    <t>Сохранение количества сформированных земельных участков для реализации инвестиционных проектов на уровне 11 единиц</t>
  </si>
  <si>
    <t>2.3.3.</t>
  </si>
  <si>
    <t>Совершенствование мер поддержки предпринимательской деятельности</t>
  </si>
  <si>
    <t>Создание новых рабочих мест получателями поддержки от 10 до 20 мест ежегодно</t>
  </si>
  <si>
    <t xml:space="preserve">Направление 3. Инвестиционная деятельность, поддержка развития реального сектора экономики </t>
  </si>
  <si>
    <t>Задача 1. Развитие кадрового потенциала реального сектора экономики</t>
  </si>
  <si>
    <t>3.1.1.</t>
  </si>
  <si>
    <t xml:space="preserve">Содействие:
- развитию бюджетного учреждения профессионального образования Ханты-Мансийского автономного округа - Югры «Когалымский политехнический колледж» (далее также БУ ПО ХМАО – Югры «Когалымский политехнический колледж», - созданию Многофункционального центра прикладных квалификаций по подготовке персонала на базе БУ ПО ХМАО – Югры «Когалымский политехнический колледж» (Общежитие кампусного типа на 100 мест) 
</t>
  </si>
  <si>
    <t>2020-2025</t>
  </si>
  <si>
    <t>Задача 2. Укрепление инвестиционного потенциала города</t>
  </si>
  <si>
    <t>3.2.1.</t>
  </si>
  <si>
    <t>Создание инвестиционного интернет-портала города Когалыма</t>
  </si>
  <si>
    <t>2020-2021</t>
  </si>
  <si>
    <t>Увеличение количества посетителей инвестиционного портала с 3 120 человек в 2018 году до 3 350 человек в 2030 году</t>
  </si>
  <si>
    <t>3.2.2.</t>
  </si>
  <si>
    <t>Разработка брендбука города Когалыма</t>
  </si>
  <si>
    <t>Наличие брендбука города Когалыма</t>
  </si>
  <si>
    <t>3.2.3.</t>
  </si>
  <si>
    <t>Реализация проектов в обрабатывающем производстве, агропромышленном комплексе города Когалыма</t>
  </si>
  <si>
    <t>Увеличение налоговых поступлений в бюджет города Когалыма от 27 млн. рублей до 80 млн. рублей ежегодно</t>
  </si>
  <si>
    <t>Задача 3. Реализация инвестиционных проектов в сфере культуры, спорта, организации досуга</t>
  </si>
  <si>
    <t>3.3.1.</t>
  </si>
  <si>
    <t>Содействие созданию Регионального центра спортивной подготовки в городе Когалыме</t>
  </si>
  <si>
    <t>2017-2021</t>
  </si>
  <si>
    <t>Увеличение количества занимающихся физической культурой и спортом с 23 261 человека в 2018 году до 42 140 человек в 2030 году</t>
  </si>
  <si>
    <t>3.3.2.</t>
  </si>
  <si>
    <t>Организация гастрольной деятельности в сфере культуры и искусства в городе Когалыме</t>
  </si>
  <si>
    <t>Увеличение числа организованных гастролей с 15 единиц в 2018 году до 21 единицы в 2030 году</t>
  </si>
  <si>
    <t>Направление 4. Мероприятия по развитию строительного и инфраструктурного комплексов, в том числе жилищно-коммунального комплекса;
реализация Стратегии развития информационного общества в Российской Федерации на 2017-2030 годы</t>
  </si>
  <si>
    <t>Задача 1. Содействию аккумуляции в городе новых знаний и компетенций</t>
  </si>
  <si>
    <t>4.1.1.</t>
  </si>
  <si>
    <t>Разработка системы мероприятий «50 талантов Когалыма» и их реализация в рамках действующих муниципальных программ</t>
  </si>
  <si>
    <t>Количество проектов, реализованных приглашенными в рамках программы специалистами</t>
  </si>
  <si>
    <t>Задача 2. Повышение эффективности эксплуатации городской инфраструктуры</t>
  </si>
  <si>
    <t>4.2.1.</t>
  </si>
  <si>
    <t>Разработка системы мероприятий (проекта) «Когалым: территория умных решений»</t>
  </si>
  <si>
    <t>Количество реализованных мероприятий (проектов)</t>
  </si>
  <si>
    <t>4.2.2.</t>
  </si>
  <si>
    <t>Внедрение инновационных технологий (решений) в сферу благоустройства городской среды</t>
  </si>
  <si>
    <t>Количество внедренных технологий, направленных на улучшение качества благоустройства городской среды</t>
  </si>
  <si>
    <t>Задача 3. Развитие инфраструктуры, направленной на повышение разнообразия и комфорта городской среды</t>
  </si>
  <si>
    <t>4.3.1.</t>
  </si>
  <si>
    <t>Развитие жилищного строительства</t>
  </si>
  <si>
    <t>Увеличение общей площади жилых помещений, приходящихся в среднем на одного жителя с 16 кв. м в 2018 году до 16,7 кв. м в 2030 году</t>
  </si>
  <si>
    <t>4.3.2.</t>
  </si>
  <si>
    <t>Создание общественных пространств в условиях северного города</t>
  </si>
  <si>
    <t>Количество созданных объектов, ед.</t>
  </si>
  <si>
    <t>4.3.3.</t>
  </si>
  <si>
    <t>Содействие созданию социального объекта «Сад тропических растений «Яранга»</t>
  </si>
  <si>
    <t>сроки реализации уточняются</t>
  </si>
  <si>
    <t>4.3.4.</t>
  </si>
  <si>
    <t>Содействие созданию жилого комплекса «Философский камень»</t>
  </si>
  <si>
    <t>4.3.5.</t>
  </si>
  <si>
    <t>Содействие созданию жилого комплекса «ЛУКОЙЛ»</t>
  </si>
  <si>
    <t>Направление 5. Бережливый регион</t>
  </si>
  <si>
    <t xml:space="preserve">Задача 1. Внедрение концепции «Бережливый регион» </t>
  </si>
  <si>
    <t>5.1.1.</t>
  </si>
  <si>
    <t xml:space="preserve">Внедрение принципов бережливого производства в структурных подразделениях Администрации города Когалыма </t>
  </si>
  <si>
    <t>Количество структурных подразделений, реализующих принципы бережливого производства</t>
  </si>
  <si>
    <t>5.1.2.</t>
  </si>
  <si>
    <t>Внедрение принципов бережливого производства в муниципальных учреждениях Администрации города Когалыма</t>
  </si>
  <si>
    <t>Количество муниципальных учреждений, реализующих принципы бережливого производства</t>
  </si>
  <si>
    <t>Направление 6. Гражданское общество</t>
  </si>
  <si>
    <t>Задача 1. Повышение компетентности жителей города в сфере социальных технологий и управления развитием городским сообществом</t>
  </si>
  <si>
    <t>6.1.1.</t>
  </si>
  <si>
    <t>Проведение Гражданского форума</t>
  </si>
  <si>
    <t>Проведение мероприятия – факт</t>
  </si>
  <si>
    <t>Увеличение количества участников Гражданского форума с 200 человек в 2018 году до 240 человек в 2030 году</t>
  </si>
  <si>
    <t>Увеличение количества общественных инициатив с 17 единиц в 2018 году до 30 единиц в 2030 году</t>
  </si>
  <si>
    <t>Задача 2. Развитие предпринимательской деятельности на базе успешных общественных инициатив</t>
  </si>
  <si>
    <t>Поддержка социального предпринимательства</t>
  </si>
  <si>
    <t>6.2.1.</t>
  </si>
  <si>
    <t>Сохранение количества субъектов малого и среднего предпринимательства, осуществляющих деятельность в социальной сфере, получивших поддержку на уровне 5 единиц</t>
  </si>
  <si>
    <t xml:space="preserve">Задача 3. Реализация инициатив, направленных на повышение комфортности городской среды </t>
  </si>
  <si>
    <t>6.3.1.</t>
  </si>
  <si>
    <t>Вовлечение граждан города Когалыма к участию в вопросах благоустройства территорий в рамках приоритетного проекта «Формирование комфортной городской среды»</t>
  </si>
  <si>
    <t>2019-2020</t>
  </si>
  <si>
    <t>Увеличение количества граждан, принявших участие к определению направлений деятельности по благоустройству территорий до 15 000 человек</t>
  </si>
  <si>
    <t>Увеличение количества граждан, принявших непосредственное (трудовое, финансовое) участие в благоустройстве территорий до 330 человек</t>
  </si>
  <si>
    <t>Увеличение количества граждан, принявших участие в сдаче-приемке объектов благоустройства до 45 человек</t>
  </si>
  <si>
    <t>Направление 7. Проектное управление</t>
  </si>
  <si>
    <t>Задача 1. Развитие и совершенствование механизмов проектного управления (одна задача на направление)</t>
  </si>
  <si>
    <t>7.1.1.</t>
  </si>
  <si>
    <t>Внедрение в деятельность муниципальных служащих города Когалыма проектно-ориентированных стимулов – премирование, ориентированное на результат проекта</t>
  </si>
  <si>
    <t>Доля сотрудников Администрации города Когалыма, участвующих в проектной деятельности</t>
  </si>
  <si>
    <t>Доля сотрудников Администрации города Когалыма, вовлеченных в межведомственные проекты</t>
  </si>
  <si>
    <t xml:space="preserve">Подготовлен проект технического задания на создание инвестиционного интернет-портала города Когалыма (далее – Портал). Данный проект был направлен на рассмотрение членам Совета по вопросам развития инвестиционной деятельности города Когалыма (далее – Совет), 24.12.2019 были получены предложения от членов Совета. Расходы на создание Портала включены в дополнительную потребность к бюджету на 2020 год и плановый период 2021-2022 годов. Вопрос о создании Портала включен в план работы Совета на 2020 год и находится на контроле членов Совета. </t>
  </si>
  <si>
    <t>Количество реализованных проектов в сфере промышленного производства, ед.</t>
  </si>
  <si>
    <t>Достигнутые результаты в 2019 году (показатели запланированные к достижению)</t>
  </si>
  <si>
    <t>степень достижения,%</t>
  </si>
  <si>
    <r>
      <t xml:space="preserve">В 2019 году количество сотрудников Администрации города Когалыма, участвующих в проектной деятельности – </t>
    </r>
    <r>
      <rPr>
        <b/>
        <sz val="10"/>
        <color theme="1"/>
        <rFont val="Times New Roman"/>
        <family val="1"/>
        <charset val="204"/>
      </rPr>
      <t>32</t>
    </r>
    <r>
      <rPr>
        <sz val="10"/>
        <color theme="1"/>
        <rFont val="Times New Roman"/>
        <family val="1"/>
        <charset val="204"/>
      </rPr>
      <t xml:space="preserve">;
количество сотрудников муниципальных казенных учреждений города Когалыма участвующих в проектной деятельности – 9.
Действующим положением о видах поощрения муниципальных служащих и порядке их применения в Администрации города Когалыма, утвержденным распоряжением Администрации города Когалыма от 11.08.2016 № 127-р за выполнение мероприятий и достижение показателей в рамках проектной деятельности могут применяться несколько видов поощрений и награждений. 
</t>
    </r>
  </si>
  <si>
    <t>Гражданский форум проводится раз в два года. Запланирован к проведению в 2020 году.</t>
  </si>
  <si>
    <t xml:space="preserve">61 заявка из 113, на оказание финансовой поддержки субъектам малого и среднего предпринимательства, была подана на сайте Администрации города Когалыма. </t>
  </si>
  <si>
    <t>Предоставление данной услуги не требует финансовых затрат.</t>
  </si>
  <si>
    <t>Увеличение количества созданных площадок по развитию технического творчества с 12 единиц в 2018 году до 17 единиц к 2030 году</t>
  </si>
  <si>
    <t>Денежные средства на реализацию мероприятия в 2019 году не предусмотрены.</t>
  </si>
  <si>
    <t>В рамках Соглашения между Правительством ХМАО-Югры и ПАО НК «ЛУКОЙЛ» запланировано строительство социального объекта "Сад тропических растений "Яранга"". Планируемый срок строительства объекта 2022 год.</t>
  </si>
  <si>
    <t>Финансирование в 2019 году не предусмотрено.</t>
  </si>
  <si>
    <t>исполнение,%</t>
  </si>
  <si>
    <t>Мероприятие не требует финансового обеспечения.</t>
  </si>
  <si>
    <t xml:space="preserve">Наименование мероприятия </t>
  </si>
  <si>
    <t>Увеличение количества туристов, посетивших город с 
4 000 человек в 2018 году до 4 400 человек в 2030 году</t>
  </si>
  <si>
    <t>В 2019 году финансовых затрат на реализацию мероприятия не требовалось.</t>
  </si>
  <si>
    <t>Увеличение объемов промышленного производства с 
34 423,8 млн. рублей в 2018 году до 61 846,7 млн. рублей в 2030 году</t>
  </si>
  <si>
    <t xml:space="preserve">Реконструкция объекта "Городской пляж" </t>
  </si>
  <si>
    <t>Реконструкция объекта «Бульвар вдоль улицы Мира»</t>
  </si>
  <si>
    <t xml:space="preserve">Отчет об исполнении </t>
  </si>
  <si>
    <t>плана мероприятий по реализации Стратегии социально - экономического развития города Когалыма до 2030 года</t>
  </si>
  <si>
    <t xml:space="preserve">В связи с несоответствием требованиям организации мероприятий в сфере культуры (приказ Департамента культуры от 8.09.2017 №09-ОД-274) мероприятия окружного и всероссийского масштаба не проводились в городе Когалыме. В сфере физической культуры и спорта мероприятия окружного и всероссийского масштаба также не проводились по предписанию ОМВД России (замечания устраняются).  </t>
  </si>
  <si>
    <t>Увеличение количества коллективных средств размещения с 2 до 3 единиц</t>
  </si>
  <si>
    <t>Сохранение количества субъектов малого и среднего предпринимательства, получивших меры поддержки на уровне 50 единиц</t>
  </si>
  <si>
    <t>Увеличение числа обучающихся в БУ ПО ХМАО – Югры «Когалымский политехнический колледж» с 931 обучающегося в 2018 году до 1 088 обучающихся в 2030 году</t>
  </si>
  <si>
    <t>Сохранение количества мероприятий по сдаче-приемке объектов благоустройства, проведенных с непосредственным участием граждан на уровне 2-х единиц</t>
  </si>
  <si>
    <t>В 2019 году мероприятие не требовало финансовых затрат.</t>
  </si>
  <si>
    <t>Финансирование мероприятия в 2019 году не осуществлялось.</t>
  </si>
  <si>
    <t>Финансирование мероприятия в 2019 году не предусмотрено.</t>
  </si>
  <si>
    <t>В 2019 году финансирование мероприятия не предусмотрено.</t>
  </si>
  <si>
    <t>Целями проведения мониторинга являются получение информации о состоянии малого и среднего предпринимательства в городе Когалыме, оценки эффективности реализуемых мер государственной поддержки и определения приоритетных направлений развития малого и среднего предпринимательства в городе Когалыме. В 2019 году мониторинг не проводился, следующий запланирован в 2024 году. В 2018 году осуществлялся мониторинг деятельности субъектов малого и среднего предпринимательства  сфере дошкольного и дополнительного образования, а также в сфере общественного питания.</t>
  </si>
  <si>
    <t xml:space="preserve">Реализация мероприятия предусмотрена с 2020 года. </t>
  </si>
  <si>
    <r>
      <t xml:space="preserve">В 2019 году МАУ «Культурно-досуговый комплекс «АРТ-Праздник» организовано </t>
    </r>
    <r>
      <rPr>
        <b/>
        <sz val="10"/>
        <color theme="1"/>
        <rFont val="Times New Roman"/>
        <family val="1"/>
        <charset val="204"/>
      </rPr>
      <t>15 гастролей</t>
    </r>
    <r>
      <rPr>
        <sz val="10"/>
        <color theme="1"/>
        <rFont val="Times New Roman"/>
        <family val="1"/>
        <charset val="204"/>
      </rPr>
      <t xml:space="preserve">, что соответствует плановому значению. Количество посетителей – 36 626 человек. </t>
    </r>
  </si>
  <si>
    <t>Финансирование в рамках муниципальных программ не предусмотрено.</t>
  </si>
  <si>
    <t>Нет данных по финансовому обеспечению социального объекта.</t>
  </si>
  <si>
    <t>Итого по мероприятиям</t>
  </si>
  <si>
    <t xml:space="preserve">привлеченные средства </t>
  </si>
  <si>
    <t xml:space="preserve"> -</t>
  </si>
  <si>
    <r>
      <t xml:space="preserve">В целях роста обеспеченности местами в дошкольных образовательных организациях в 2019 году в рамках муниципальной программы "Развитие образования в городе Когалыме" утвержденной постановлением Администрации города Когалыма от 11.10.2013 №2899, начато строительство объекта "Детский </t>
    </r>
    <r>
      <rPr>
        <sz val="11"/>
        <rFont val="Times New Roman"/>
        <family val="1"/>
        <charset val="204"/>
      </rPr>
      <t>сад на 320 мест в 8 микрорайоне города Когалыма", запланированный срок окончания работ конец 2020 года.</t>
    </r>
    <r>
      <rPr>
        <sz val="11"/>
        <color rgb="FFFF0000"/>
        <rFont val="Times New Roman"/>
        <family val="1"/>
        <charset val="204"/>
      </rPr>
      <t xml:space="preserve">
</t>
    </r>
    <r>
      <rPr>
        <sz val="11"/>
        <rFont val="Times New Roman"/>
        <family val="1"/>
        <charset val="204"/>
      </rPr>
      <t>Низкое освоение денежных средств в 2019 году обусловлено низкими темпами выполнения строительно - монтажных работ, подрядной организацией нарушены сроки исполнения контракта. 
Кроме того, запланировано строительство школы с универсальной безбарьерной средой на 1125 мест.  Земельный участок сформирован и поставлен на кадастровый учет. Обеспечено технологическое подключение к сетям водоснабжения, водоотведения, теплоснабжения. Предварительные сроки строительства объекта 2020-2022 годы. 
Значения целевых показателей выше запланированного за счет оптимизации использования имеющихся площадей в образовательных организациях</t>
    </r>
  </si>
  <si>
    <r>
      <t>в 2019 году</t>
    </r>
    <r>
      <rPr>
        <sz val="14"/>
        <color theme="1"/>
        <rFont val="Times New Roman"/>
        <family val="1"/>
        <charset val="204"/>
      </rPr>
      <t xml:space="preserve"> (далее - План мероприятий по реализации Стратегии)</t>
    </r>
  </si>
  <si>
    <t>Согласно Плану мероприятий по реализации Стратегии реализация указанного  мероприятия предусмотрена с 2021 года.
В 2019 году в результате проведенной работы по состоянию на конец года в городе Когалыме функционирует 13 площадок для развития технического творчества детей и молодежи:
- 7 площадок на базе общеобразовательных организаций;
- 4 площадки на базе дошкольных образовательных организаций;
- 1 площадка на базе Муниципального автономного учреждения дополнительного образования «Дом детского творчества»;
- 1 площадка – «Школа робототехники и моделизма» (индивидуальный предприниматель по сертифицированным программам в рамках системы персонифицированного финансирования дополнительного образования).
Финансирование мероприятия осуществляется в рамках муниципальной программы "Развитие образования в городе Когалыме", утвержденной постановлением Администрации города Когалыма от 11.10.2013 №2899. В рамках доведенных субвенций осуществляется закупка оборудования для технического творчества.</t>
  </si>
  <si>
    <t>839 мун образовательные орг-ции, 101 ИП</t>
  </si>
  <si>
    <r>
      <t xml:space="preserve">Согласно Плану мероприятий по реализации Стратегии реализация указанного  мероприятия предусмотрена с 2021 года.
В марте 2019 года в целях активизации и развития детского и молодежного движения в городе Когалыме был проведен </t>
    </r>
    <r>
      <rPr>
        <b/>
        <sz val="10"/>
        <color theme="1"/>
        <rFont val="Times New Roman"/>
        <family val="1"/>
        <charset val="204"/>
      </rPr>
      <t>городской конкурс «Лидер ХХI века»</t>
    </r>
    <r>
      <rPr>
        <sz val="10"/>
        <color theme="1"/>
        <rFont val="Times New Roman"/>
        <family val="1"/>
        <charset val="204"/>
      </rPr>
      <t xml:space="preserve">. В конкурсе приняли участие лидеры детского движения образовательных организаций, общий охват обучающихся в данном мероприятии составил </t>
    </r>
    <r>
      <rPr>
        <b/>
        <sz val="10"/>
        <color theme="1"/>
        <rFont val="Times New Roman"/>
        <family val="1"/>
        <charset val="204"/>
      </rPr>
      <t>87 человек</t>
    </r>
    <r>
      <rPr>
        <sz val="10"/>
        <color theme="1"/>
        <rFont val="Times New Roman"/>
        <family val="1"/>
        <charset val="204"/>
      </rPr>
      <t xml:space="preserve">.
В феврале 2019 года проведен </t>
    </r>
    <r>
      <rPr>
        <b/>
        <sz val="10"/>
        <color theme="1"/>
        <rFont val="Times New Roman"/>
        <family val="1"/>
        <charset val="204"/>
      </rPr>
      <t>Первый форум молодёжных советов (активов, объединений) города Когалыма</t>
    </r>
    <r>
      <rPr>
        <sz val="10"/>
        <color theme="1"/>
        <rFont val="Times New Roman"/>
        <family val="1"/>
        <charset val="204"/>
      </rPr>
      <t xml:space="preserve"> (охват - </t>
    </r>
    <r>
      <rPr>
        <b/>
        <sz val="10"/>
        <color theme="1"/>
        <rFont val="Times New Roman"/>
        <family val="1"/>
        <charset val="204"/>
      </rPr>
      <t>87 человек</t>
    </r>
    <r>
      <rPr>
        <sz val="10"/>
        <color theme="1"/>
        <rFont val="Times New Roman"/>
        <family val="1"/>
        <charset val="204"/>
      </rPr>
      <t xml:space="preserve">). В рамках форума произошло знакомство представителей советов (активов, объединений) молодёжи города Когалыма, представлена информация об имеющихся возможностях для самореализации и социальных лифтах для молодёжи города Когалыма, проведены игры на командообразование и выявление лидерских качеств. По итогам форума принято решение о создании Молодёжного актива при главе города Когалыма. Финансового обеспечения не требовалось.
</t>
    </r>
    <r>
      <rPr>
        <b/>
        <sz val="10"/>
        <color theme="1"/>
        <rFont val="Times New Roman"/>
        <family val="1"/>
        <charset val="204"/>
      </rPr>
      <t>Муниципальный этап окружного проекта «Молодёжная лига управленцев Югры»</t>
    </r>
    <r>
      <rPr>
        <sz val="10"/>
        <color theme="1"/>
        <rFont val="Times New Roman"/>
        <family val="1"/>
        <charset val="204"/>
      </rPr>
      <t xml:space="preserve"> в городе Когалыме прошел осенью 2019 года, участниками проекта стали 9 человек, общий охват –</t>
    </r>
    <r>
      <rPr>
        <b/>
        <sz val="10"/>
        <color theme="1"/>
        <rFont val="Times New Roman"/>
        <family val="1"/>
        <charset val="204"/>
      </rPr>
      <t xml:space="preserve"> 112 человек. </t>
    </r>
    <r>
      <rPr>
        <sz val="10"/>
        <color theme="1"/>
        <rFont val="Times New Roman"/>
        <family val="1"/>
        <charset val="204"/>
      </rPr>
      <t xml:space="preserve">Финансового обеспечения не требовалось.
В октябре 2019 года осуществляла свою работу </t>
    </r>
    <r>
      <rPr>
        <b/>
        <sz val="10"/>
        <color theme="1"/>
        <rFont val="Times New Roman"/>
        <family val="1"/>
        <charset val="204"/>
      </rPr>
      <t>Проектная мастерская по социальному проектированию</t>
    </r>
    <r>
      <rPr>
        <sz val="10"/>
        <color theme="1"/>
        <rFont val="Times New Roman"/>
        <family val="1"/>
        <charset val="204"/>
      </rPr>
      <t xml:space="preserve">. В рамках мероприятия участники обучились основам социального проектирования. Общий охват участников – </t>
    </r>
    <r>
      <rPr>
        <b/>
        <sz val="10"/>
        <color theme="1"/>
        <rFont val="Times New Roman"/>
        <family val="1"/>
        <charset val="204"/>
      </rPr>
      <t>18 человек</t>
    </r>
    <r>
      <rPr>
        <sz val="10"/>
        <color theme="1"/>
        <rFont val="Times New Roman"/>
        <family val="1"/>
        <charset val="204"/>
      </rPr>
      <t xml:space="preserve">. На проведение мероприятия было затрачено 80,0 тыс. рублей из бюджета города Когалыма в рамках реализации муниципальной программы "Развитие образования в городе Когалыме", утвержденной постановлением Администрации города Когалыма от 11.10.2013 №2899.
В ноябре 2019 года состоялся </t>
    </r>
    <r>
      <rPr>
        <b/>
        <sz val="10"/>
        <color theme="1"/>
        <rFont val="Times New Roman"/>
        <family val="1"/>
        <charset val="204"/>
      </rPr>
      <t>Второй Форум молодёжных советов (активов, объединений) города Когалыма</t>
    </r>
    <r>
      <rPr>
        <sz val="10"/>
        <color theme="1"/>
        <rFont val="Times New Roman"/>
        <family val="1"/>
        <charset val="204"/>
      </rPr>
      <t xml:space="preserve"> с общим охватом участников  – </t>
    </r>
    <r>
      <rPr>
        <b/>
        <sz val="10"/>
        <color theme="1"/>
        <rFont val="Times New Roman"/>
        <family val="1"/>
        <charset val="204"/>
      </rPr>
      <t>200 человек</t>
    </r>
    <r>
      <rPr>
        <sz val="10"/>
        <color theme="1"/>
        <rFont val="Times New Roman"/>
        <family val="1"/>
        <charset val="204"/>
      </rPr>
      <t xml:space="preserve">.  В рамках форума приглашённые спикеры из города Тюмени организовали для участников общее интерактивное событие на знакомство, снятие барьеров, целеполагание, работу образовательных площадок по различным направлениям. На проведение было затрачено 73,58 тыс. рублей из бюджета города Когалыма в рамках реализации муниципальной программы "Развитие образования в городе Когалыме".
</t>
    </r>
    <r>
      <rPr>
        <b/>
        <sz val="10"/>
        <color theme="1"/>
        <rFont val="Times New Roman"/>
        <family val="1"/>
        <charset val="204"/>
      </rPr>
      <t>Итого</t>
    </r>
    <r>
      <rPr>
        <sz val="10"/>
        <color theme="1"/>
        <rFont val="Times New Roman"/>
        <family val="1"/>
        <charset val="204"/>
      </rPr>
      <t xml:space="preserve"> в мероприятиях по развитию надпрофессиональных навыков и социальной ответственности в 2019 году приняли участие </t>
    </r>
    <r>
      <rPr>
        <b/>
        <sz val="10"/>
        <color theme="1"/>
        <rFont val="Times New Roman"/>
        <family val="1"/>
        <charset val="204"/>
      </rPr>
      <t>504 человека.</t>
    </r>
  </si>
  <si>
    <t>Согласно Плану мероприятий по реализации Стратегии реализация указанного  мероприятия предусмотрена с 2025 года.</t>
  </si>
  <si>
    <t>Увеличение количества негосударственных (частных) медицинских организаций, имеющих лицензию на осуществление медицинской деятельности в автономном округе, на 10 тыс. населения с 4,1 в 2018 году до 5 в 2030</t>
  </si>
  <si>
    <t>В соответствии с Порядком проведения конкурсного отбора проектов (инициатив) граждан по вопросам местного значения в городе Когалыме, утвержденного постановлением Администрации города Когалым от 28.07.2017 №1621 "О реализации проекта по поддержке местных инициатив в городе Когалыме "Твоя инициатива""(в редакции от 20.06.2019 №1349), в 2019 году от граждан поступило 12 проектов (инициатив), по итогам проведения конкурсного отбора, победителями признаны 6 проектов (инициатив) граждан, набравших наибольшее количество баллов.
Также, членами комиссии было принято решение остаток от предусмотренных в бюджете средств на реализацию проектов в сумме 469,6 тыс. рублей направить на реализацию проекта "Расширение материальной базы МАУ "МКЦ "Феникс"" для занятий спортивным туризмом".
Таким образом, количество реализованных проектов инициативного бюджетирования в городе Когалыме в 2019 году - 7 проектов (инициатив).
Денежные средства на реализацию проектов, по итогам конкурсного отбора признанными победителями, распределены в муниципальных программах, финансирующих соответствующую сферу.</t>
  </si>
  <si>
    <r>
      <t xml:space="preserve">Согласно Плану мероприятий по реализации Стратегии реализация указанного  мероприятия предусмотрена с 2020 года. 
В 2019 году внедрен механизм грантовой поддержки молодёжи города Когалыма – Конкурс молодёжных инициатив. Согласно постановлению Администрации города Когалыма от 26.03.2019 №641 «Об утверждении порядка предоставления гранта в форме субсидии физическим лицам – победителям конкурса молодёжных инициатив города Когалыма на реализацию проекта» был осуществлен прием заявок в виде проектов. 
1.Грант в форме субсидии на реализацию проекта «Бережливое будущее 1.0» в размере 100,00 тыс. рублей получила Шангареева О.А.
2. В июне 2019 года была оказана организационная поддержка проекту Молодёжного актива при главе города Когалыма – «Чистые игры» (предоставление транспорта, звукового оборудования, площадки). Данный проект был удостоен гранта Губернатора Ханты-Мансийского автономного округа - Югры.
Также в 2019 году были реализованы 2 спортивных проекта:
- </t>
    </r>
    <r>
      <rPr>
        <sz val="10"/>
        <rFont val="Times New Roman"/>
        <family val="1"/>
        <charset val="204"/>
      </rPr>
      <t>«Беги Когалым, беги» (2019 год);
- Региональный спортивный проект «Free Training UGRA».</t>
    </r>
    <r>
      <rPr>
        <sz val="10"/>
        <color theme="1"/>
        <rFont val="Times New Roman"/>
        <family val="1"/>
        <charset val="204"/>
      </rPr>
      <t xml:space="preserve">
</t>
    </r>
  </si>
  <si>
    <t>мероприятие 3.2.1 МП Образование</t>
  </si>
  <si>
    <t>увеличение в 4 раза</t>
  </si>
  <si>
    <r>
      <t xml:space="preserve">Всего в 2019 году получили поддержку </t>
    </r>
    <r>
      <rPr>
        <b/>
        <sz val="10"/>
        <color theme="1"/>
        <rFont val="Times New Roman"/>
        <family val="1"/>
        <charset val="204"/>
      </rPr>
      <t>12 немуниципальных организаций</t>
    </r>
    <r>
      <rPr>
        <sz val="10"/>
        <color theme="1"/>
        <rFont val="Times New Roman"/>
        <family val="1"/>
        <charset val="204"/>
      </rPr>
      <t xml:space="preserve">, в том числе </t>
    </r>
    <r>
      <rPr>
        <b/>
        <sz val="10"/>
        <rFont val="Times New Roman"/>
        <family val="1"/>
        <charset val="204"/>
      </rPr>
      <t>4</t>
    </r>
    <r>
      <rPr>
        <b/>
        <sz val="10"/>
        <color theme="1"/>
        <rFont val="Times New Roman"/>
        <family val="1"/>
        <charset val="204"/>
      </rPr>
      <t xml:space="preserve"> социально - ориентированные некоммерческие организации</t>
    </r>
    <r>
      <rPr>
        <sz val="10"/>
        <color theme="1"/>
        <rFont val="Times New Roman"/>
        <family val="1"/>
        <charset val="204"/>
      </rPr>
      <t xml:space="preserve">.
Поддержка некоммерческих организаций в сфере физической культуры и спорта осуществлялась в рамках муниципальной программы "Развитие физической культуры и спорта в городе Когалыме", утвержденной постановлением от 02.10.2013 №2920 за счет средств местного бюджета в размере 296,6 тыс. рублей:
- "Когалымский боксерский клуб" - 137,93 тыс. рублей;
- "Федерация лыжных гонок города Когалыма"- 46,5 тыс. рублей;
- "Когалымская Федерация Детского хоккея" - 112,2 тыс. рублей.
Поддержка некоммерческой организации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осуществлялась в рамках муниципальной программы "Социальное и демографическое развитие города Когалыма", утвержденной постановлением от 11.10.2013 №2904, за счет бюджетных средств автономного округа. Денежные средства освоены в размере 599,82 тыс. рублей или 97% от запланированных денежных средств к реализации.  
</t>
    </r>
  </si>
  <si>
    <t xml:space="preserve"> - </t>
  </si>
  <si>
    <t>Мероприятия направленные на развитие туристического потенциала города Когалыма финансируются за счет средств местного бюджета в рамках муниципальной программы "Культурное пространство города Когалыма", утвержденной постановлением Администрации города Когалыма от 02.10.2013 №2932 в рамках подпрограммы 4. "Развитие туризма".
В Муниципальном бюджетном учреждении "Музейно - выставочный центр" (далее - МБУ "МВЦ") осуществляет свою деятельность туристско - информационный центр (далее - центр) целью которого является: 
- создание единого информационного банка данных о туристском потенциале города Когалыма, 
- организация информационного и консультационного обеспечения по вопросам туристской деятельности, 
- продвижение туристского потенциала города и региона на российском и международном туристских рынках.
 На сайте МБУ "МВЦ" во вкладке "Туризм" размещена информация о городе Когалыме, о предлагаемых центром экскурсиях, достопримечательностях города, ресторанах, кафе, гостиницах и т.д.
В 2019 году туристический поток в город Когалым составил 98 242 человека (2018 год – 58 093 туриста), в том числе количество туристов, зарегистрированных в коллективных средствах размещения составило 
11 112 человек (2018 год – 4 654 человека).
Значительное увеличение туристического потока связано с:
- вводом в эксплуатацию нового объекта – филиал Государственного академического Малого театра России;
- приездом в город делегаций Министерства культуры РФ, Министерства спорта РФ, связанных с вводом новых объектов.
Необходимо отметить, что туристический поток учитывает только тех туристов, которые размещены в коллективных средствах размещения (гостиницы, хостел).</t>
  </si>
  <si>
    <t>В городе Когалыме реализуются инвестиционные проекты, направленные на развитие  сферы туризма:  строительство объекта "Гостиница Ибис Стайлс Когалым" 3 звезды - за счет внебюджетных источников, реконструкция объекта «Городской пляж» в городе Когалыме в 2019-2020 годах» за счет средств федерального, окружного и местного бюджетов (реализация осуществляется в рамках проектного управления), в среднесрочной перспективе планируется реализация проекта «Этностойбище в городе Когалыме» (информация по источникам будет уточнена после подготовки проекта).</t>
  </si>
  <si>
    <r>
      <t xml:space="preserve">В рамках Соглашения между Правительством ХМАО - Югры и ПАО НК «ЛУКОЙЛ» запланировано строительство социального объекта "Гостиница Ибис Стайлс". На сегодняшний день подготовлено свайное поле, завершена </t>
    </r>
    <r>
      <rPr>
        <sz val="10"/>
        <rFont val="Times New Roman"/>
        <family val="1"/>
        <charset val="204"/>
      </rPr>
      <t>прокладка наружных инженерных сетей, продо</t>
    </r>
    <r>
      <rPr>
        <sz val="10"/>
        <color theme="1"/>
        <rFont val="Times New Roman"/>
        <family val="1"/>
        <charset val="204"/>
      </rPr>
      <t>лжается армирование каркаса стен и колонн первого этажа, выполнено 50% объёма железобетонных работ. По плану архитекторов здание площадью почти 6,4 тыс. кв. метров будет шестиэтажным и сможет принять 273 постояльца. Запланированная сдача объекта сентябрь 2020 года.</t>
    </r>
  </si>
  <si>
    <t>Мероприятие реализуется в рамках основной деятельности</t>
  </si>
  <si>
    <r>
      <t xml:space="preserve">В 2019 году Когалым стал площадкой для проведения следующих мероприятий:
1. </t>
    </r>
    <r>
      <rPr>
        <b/>
        <sz val="10"/>
        <color theme="1"/>
        <rFont val="Times New Roman"/>
        <family val="1"/>
        <charset val="204"/>
      </rPr>
      <t xml:space="preserve">Волонтёрские стажировки в рамках всероссийской программы мобильности волонтёров. </t>
    </r>
    <r>
      <rPr>
        <sz val="10"/>
        <color theme="1"/>
        <rFont val="Times New Roman"/>
        <family val="1"/>
        <charset val="204"/>
      </rPr>
      <t xml:space="preserve">В ноябре 2019 года 15 представителей СО НКО и добровольческих (волонтёрских) объединений России в сопровождении представителей округа приехали в Югру и в город Когалым, чтобы познакомиться с местными волонтерскими практиками. Гостям были презентованы добровольческие проекты города Когалыма (35 человек).
2. В октябре 2019 года в Когалыме состоялись </t>
    </r>
    <r>
      <rPr>
        <b/>
        <sz val="10"/>
        <color theme="1"/>
        <rFont val="Times New Roman"/>
        <family val="1"/>
        <charset val="204"/>
      </rPr>
      <t>встречи с Героем России С.С.Шейко в рамках всероссийского проекта «Диалоги с Героями»</t>
    </r>
    <r>
      <rPr>
        <sz val="10"/>
        <color theme="1"/>
        <rFont val="Times New Roman"/>
        <family val="1"/>
        <charset val="204"/>
      </rPr>
      <t xml:space="preserve">, курируемого Росмолодёжью. 18 ноября – встреча С.С.Шейко с прикованным к постели бойцом ПВПК «Пересвет» Романом Шиповским; 19 ноября - встреча с воспитанниками военно-патриотических клубов, представителями юнармейских отрядов, студентами групп МЧС, обучающимися кадетских классов, классов МЧС (130 человек).  
3. </t>
    </r>
    <r>
      <rPr>
        <b/>
        <sz val="10"/>
        <color theme="1"/>
        <rFont val="Times New Roman"/>
        <family val="1"/>
        <charset val="204"/>
      </rPr>
      <t>Общероссийский квест</t>
    </r>
    <r>
      <rPr>
        <sz val="10"/>
        <color theme="1"/>
        <rFont val="Times New Roman"/>
        <family val="1"/>
        <charset val="204"/>
      </rPr>
      <t xml:space="preserve">, посвящённый 75-летию со дня снятии блокады Ленинграда (в рамках Дней единых действий). Муниципальное автономное учреждение «Молодежный комплексный центр «Феникс»» совместно с муниципальным штабом  Всероссийское общественное движение (ВОД) "Волонтёры Победы» в городе Когалыме в честь памятной даты был организован квест по материалам, предоставленным ВОД «Волонтёры Победы». Участников ожидали девять испытаний, каждое из которых рассказывало о тех страшных, но таких важных для нашей истории военных днях. Гостями квеста стали представители «Городской общественной организации ветеранов (пенсионеров) войны, труда». Член Совета ветеранов, житель блокадного Ленинграда, рассказала ребятам о пережитых годах в блокадном Ленинграде. Завершился квест минутой молчания о погибших в годы блокады (общий охват 66 человек). </t>
    </r>
  </si>
  <si>
    <r>
      <t>Согласно Плану мероприятий по реализации Стратегии реализация указанного  мероприятия предусмотрена с 2020 года. 
В 2019 году при поддержке Департамента образования и молодежной политики Ханты-Мансийского автономного округа – Югры в Ханты-Мансийском автономном округе – Югре начал внедряться проект «Бизнес Цифра» (организатор - Автономная некоммерческая организация «Открытый молодежный университет» (г. Томск)).  В рамках этого проекта реализуется дополнительная общеразвивающая программа «Бизнес Цифра», целью которой является формирование и развитие у обучающихся компетенций предпринимательской деятельности в сфере информационных технологий.  Участниками этого проекта от города Когалыма стали 9 учащихся. По состоянию на декабрь 2019 года подготовили бизнес - проекты 3 человека (1 учащаяся стала победителем в 6 номинациях и получила за реализацию своего цифрового бизнес-проекта денежное вознаграждение), а остальные 6 человек продолжают работу над проектами.
С 01.09.2019 года в Муниципальном автономном общеобразовательном учреждении «Средняя общеобразовательная школа №5» открыта профильная социально-экономическая группа с предпринимательской направленностью (</t>
    </r>
    <r>
      <rPr>
        <b/>
        <sz val="10"/>
        <color theme="1"/>
        <rFont val="Times New Roman"/>
        <family val="1"/>
        <charset val="204"/>
      </rPr>
      <t>18 человек</t>
    </r>
    <r>
      <rPr>
        <sz val="10"/>
        <color theme="1"/>
        <rFont val="Times New Roman"/>
        <family val="1"/>
        <charset val="204"/>
      </rPr>
      <t>). Учащиеся этой группы осваивают на профильном уровне учебный предмет «Экономика», курс «Основы предпринимательской деятельности».</t>
    </r>
  </si>
  <si>
    <t>Согласно Плану мероприятий по реализации Стратегии реализация указанного  мероприятия предусмотрена с 2021 года. 
В 2019 году из 11 земельных участков, сформированных для реализации инвестиционных проектов 2 участка были реализованы путем проведения аукциона на право заключения договора аренды. В 2020 году планируются к реализации, также на условиях заключения договора аренды, остальные 9 участков.</t>
  </si>
  <si>
    <t>Финансирование отражено в мероприятии 2.1.1</t>
  </si>
  <si>
    <t xml:space="preserve">Согласно Плану мероприятий по реализации Стратегии реализация указанного  мероприятия предусмотрена с 2020 года. </t>
  </si>
  <si>
    <r>
      <t xml:space="preserve">Реализация проекта ведется в соответствии с соглашением о сотрудничестве между Минспортом Российской Федерации, правительством Югры и ПАО "НК "ЛУКОЙЛ"" и в рамках регионального проекта "Спорт - норма жизни" национального проекта "Демография". Реализация мероприятия предусмотрена в рамках муниципальной программы "Развитие физической культуры и спорта в городе Когалыме", утвержденной постановлением Администрации города Когалыма от 02.10.2013 №2920. В целях обеспечения населения объектами спорта, увеличения количества занимающихся зимними видами спорта в 2019 году завершены работы по проектированию объекта: </t>
    </r>
    <r>
      <rPr>
        <b/>
        <sz val="10"/>
        <color theme="1"/>
        <rFont val="Times New Roman"/>
        <family val="1"/>
        <charset val="204"/>
      </rPr>
      <t>"Региональный центр спортивной подготовки в городе Когалыме"</t>
    </r>
    <r>
      <rPr>
        <sz val="10"/>
        <color theme="1"/>
        <rFont val="Times New Roman"/>
        <family val="1"/>
        <charset val="204"/>
      </rPr>
      <t xml:space="preserve">. В январе 2019 года получено положительное заключение государственной экспертизы на проектную документацию, в июне получено положительное заключение о проверке достоверности определения сметной стоимости строительства объекта.
Общая площадь здания 12 482,4 кв.м,вместимость зрительских трибун 450 мест, две ледовые арены для занятий хоккеем с шайбой, следж - хоккеем, фигурным катанием, шорт-треком, кёрлингом, массовым катанием на коньках. В соответствии с Распоряжением Правительства ХМАО-Югры от 31.05.2019 №264-рп дальнейшая реализация мероприятия по созданию Объекта будет осуществляться заказчиком Казенным учреждением ХМАО-Югры "Управление капитального строительства". </t>
    </r>
  </si>
  <si>
    <t>Затраты отражены в мероприятии 1.1.2</t>
  </si>
  <si>
    <t>Единый календарный план культурных, спортивных и молодежных социально-значимых мероприятий города Когалыма на 2020 год разработан, утвержден и размещен на официальном сайте Администрации города Когалыма в разделе "Туризм".</t>
  </si>
  <si>
    <t>Количество негосударственных (частных) медицинских организаций, имеющих лицензию на осуществление медицинской деятельности в автономном округе, на 10 тыс. населения составило 4,9 в 2019 году. 
Всего в реестре лицензий на медицинскую деятельность, выданных органом государственной власти Ханты-Мансийского автономного округа – Югры,  в сфере охраны здоровья по городу Когалыму действуют 33 объекта негосударственного сектора.</t>
  </si>
  <si>
    <t xml:space="preserve">Поддержка субъектов малого и среднего предпринимательства осуществляется в рамках муниципальной программы "Социально - экономическое развитие и инвестиции муниципального образования город Когалым", утвержденной постановлением Администрации города Когалыма от 11.10.2013 №2919. Администрацией города Когалыма была оказана информационная, консультационная и финансовая поддержка. 
По итогам 2019 года финансовая поддержка оказана 70 субъектам малого и среднего предпринимательства (в 2018 году - 62 субъектам).
В рамках муниципальной программы "Развитие агропромышленного комплекса и рынков сельскохозяйственной продукции, сырья и продовольствия в городе Когалыме", утвержденной постановлением Администрации города Когалыма от 11.10.2013 №2900 местным товаропроизводителям сельскохозяйственной продукции, была оказана поддержка по переработке и реализации продуктов животноводства, в части возмещения затрат, связанных с реализацией продуктов животноводства (в том числе в части расходов по аренде торговых мест) на общую сумму 3846,9 тыс. рублей (3303,0 тыс. рублей  - средства бюджета автономного округа, 543,9 тыс. рублей - средства местного бюджета). 
Реализация мероприятий по развитию агропромышленного комплекса позволили в 2019 году обеспечить выпуск продукции сельского хозяйства, на сумму 41,6 млн. рублей, что на 0,1 млн. рублей больше уровня 2018 года (2018 год – 41,5 млн. рублей). 
В 2019 году ООО "МС Аутсорсинг", имеющий знак "Сделано в Югре" была оказана консультационная поддержка и обеспечено участие в выставке-ярмарке "Товары земли Югорской" (всего оказано 5 мер поддержки).
Производство сельскохозяйственной продукции на территории города Когалыма в 2019 году осуществляли 9 крестьянских (фермерских) хозяйств (2018 год - 8 крестьянских (фермерских) хозяйств). Основное направление деятельности фермерских хозяйств - животноводство, связанное с разведением крупного, мелкого рогатого скота, свиней и птицы.
В 2019 году получателями субсидии стали 2 главы крестьянско-фермерских хозяйств. 
</t>
  </si>
  <si>
    <t>Справочно: в соответствии с Адресной инвестиционной программой Ханты-Мансийского автономного округа - Югры на реализацию мероприятия в 2019 году было предусмотрено 88 179,6 тыс. рублей</t>
  </si>
  <si>
    <r>
      <t xml:space="preserve">Согласно Плану мероприятий по реализации Стратегии реализация указанного  мероприятия предусмотрена с 2020 года. 
Реализация проекта «Строительство здания для производства топливных пеллет и складского помещения для складирования готовой продукции и приема сырья» осуществляется на финансовые средства инвестора, Администрация города Когалыма оказывает информационно - консультационную поддержку. В 2019 году начата реализация проекта в сфере лесопромышленности «Строительство здания для производства топливных пеллет и складского помещения для складирования готовой продукции и приема сырья».
Срок реализации проекта 2019-2021 годы. Проектом предусмотрено создание 8 рабочих мест,  налоговых </t>
    </r>
    <r>
      <rPr>
        <sz val="10"/>
        <rFont val="Times New Roman"/>
        <family val="1"/>
        <charset val="204"/>
      </rPr>
      <t>отчислений в бюджет 11,17 млн. рублей.
Субъектами малого и среднего предпринимательства осуществлялся запуск проектов, но на стадию реализации в 2019 году данные проекты не вышли, в связи с чем не оказали влияние на увеличение налоговых поступлений в бюджет города.</t>
    </r>
    <r>
      <rPr>
        <sz val="10"/>
        <color theme="1"/>
        <rFont val="Times New Roman"/>
        <family val="1"/>
        <charset val="204"/>
      </rPr>
      <t xml:space="preserve">
</t>
    </r>
  </si>
  <si>
    <r>
      <t>Всего в отчетном периоде введено в эксплуатацию</t>
    </r>
    <r>
      <rPr>
        <b/>
        <sz val="10"/>
        <color theme="1"/>
        <rFont val="Times New Roman"/>
        <family val="1"/>
        <charset val="204"/>
      </rPr>
      <t xml:space="preserve"> 7 297,9 кв. м жилья</t>
    </r>
    <r>
      <rPr>
        <sz val="10"/>
        <color theme="1"/>
        <rFont val="Times New Roman"/>
        <family val="1"/>
        <charset val="204"/>
      </rPr>
      <t xml:space="preserve"> (129 квартир), в том числе 4 индивидуальных жилых дома общей площадью </t>
    </r>
    <r>
      <rPr>
        <b/>
        <sz val="10"/>
        <color theme="1"/>
        <rFont val="Times New Roman"/>
        <family val="1"/>
        <charset val="204"/>
      </rPr>
      <t>644,3 кв.м</t>
    </r>
    <r>
      <rPr>
        <sz val="10"/>
        <color theme="1"/>
        <rFont val="Times New Roman"/>
        <family val="1"/>
        <charset val="204"/>
      </rPr>
      <t xml:space="preserve">.
</t>
    </r>
  </si>
  <si>
    <r>
      <t xml:space="preserve">Срок реализации мероприятия не наступил. В 2019 году осуществлялась реконструкция </t>
    </r>
    <r>
      <rPr>
        <b/>
        <sz val="10"/>
        <color theme="1"/>
        <rFont val="Times New Roman"/>
        <family val="1"/>
        <charset val="204"/>
      </rPr>
      <t>объектов "Городской пляж"</t>
    </r>
    <r>
      <rPr>
        <sz val="10"/>
        <color theme="1"/>
        <rFont val="Times New Roman"/>
        <family val="1"/>
        <charset val="204"/>
      </rPr>
      <t xml:space="preserve"> и </t>
    </r>
    <r>
      <rPr>
        <b/>
        <sz val="10"/>
        <color theme="1"/>
        <rFont val="Times New Roman"/>
        <family val="1"/>
        <charset val="204"/>
      </rPr>
      <t>"Бульвар вдоль улицы Мира"</t>
    </r>
    <r>
      <rPr>
        <sz val="10"/>
        <color theme="1"/>
        <rFont val="Times New Roman"/>
        <family val="1"/>
        <charset val="204"/>
      </rPr>
      <t xml:space="preserve"> в рамках муниципальной программы "Формирование комфортной городской среды в городе Когалыме", утв. постановлением Администрации города Когалыма от 14.11.2017 №2354. 
</t>
    </r>
    <r>
      <rPr>
        <b/>
        <sz val="10"/>
        <color theme="1"/>
        <rFont val="Times New Roman"/>
        <family val="1"/>
        <charset val="204"/>
      </rPr>
      <t xml:space="preserve">"Городской пляж "реконструкция 1 этап. </t>
    </r>
    <r>
      <rPr>
        <sz val="10"/>
        <color theme="1"/>
        <rFont val="Times New Roman"/>
        <family val="1"/>
        <charset val="204"/>
      </rPr>
      <t xml:space="preserve">Площадь покрытия из тротуарной плитки с установкой бордюров составила 5009,5 кв.м, покрытия из асфальтобетона  - 6 140 кв.м. Установлена 71 опора наружного освещения. Проложены сети наружного освещения, электроснабжения протяженностью - 1 475 м.п., сети водоснабжения протяженностью  - 347 м.п.,сети водоотведения протяженностью 57 м.п. В 2020 году планируется завершить 2 этап реконструкции объекта "Городской пляж".
</t>
    </r>
    <r>
      <rPr>
        <b/>
        <sz val="10"/>
        <color theme="1"/>
        <rFont val="Times New Roman"/>
        <family val="1"/>
        <charset val="204"/>
      </rPr>
      <t>"Бульвар вдоль улицы Мира".</t>
    </r>
    <r>
      <rPr>
        <sz val="10"/>
        <color theme="1"/>
        <rFont val="Times New Roman"/>
        <family val="1"/>
        <charset val="204"/>
      </rPr>
      <t xml:space="preserve"> Площадь покрытия из тротуарной плитки с установкой бордюров составила - 1 933 кв.м, покрытия из резиновой плитки, 840 кв.м, установлено 10 опор наружного освещения.
</t>
    </r>
    <r>
      <rPr>
        <b/>
        <sz val="10"/>
        <color theme="1"/>
        <rFont val="Times New Roman"/>
        <family val="1"/>
        <charset val="204"/>
      </rPr>
      <t xml:space="preserve">«Благоустройство дворовой территории ул. Сибирская, д.15, д.17, д.19, ул. Степана Повха, д.22 в городе Когалыме». </t>
    </r>
    <r>
      <rPr>
        <sz val="10"/>
        <color theme="1"/>
        <rFont val="Times New Roman"/>
        <family val="1"/>
        <charset val="204"/>
      </rPr>
      <t xml:space="preserve">Выполнен демонтаж асфальтового покрытия и дорожных плит, проведены работы по обустройству ливневой канализации и системы наружного освещения, устройству тротуаров и асфальтирования, расширены парковочные места, установлены урны и скамейки. 
Для юных жителей разных возрастов установлено детское игровое и спортивное оборудование:
- устройство спортивной площадки: разработка грунта с перемещением до 10 м бульдозерами, устройство оснований (щебень + песок), устройство покрытий из плиток и бордюров, установка ограждения и гандбольных ворот с баскетбольным щитом;
- детское игровое оборудование возрастная группа от 3 до 7 лет: установка карусели (шестиместной), горки, скамьи детской на металлических ножках, качелей двойных на металлических стойках (2 ед.), песочного дворика, детского игрового комплекса, щита информационного.
- детское игровое оборудование возрастная группа от 6 до 12 лет: установка детского игрового комплекса, тренажеров для верхней и нижней группы мышц, щита информационного. </t>
    </r>
    <r>
      <rPr>
        <b/>
        <sz val="10"/>
        <color theme="1"/>
        <rFont val="Times New Roman"/>
        <family val="1"/>
        <charset val="204"/>
      </rPr>
      <t xml:space="preserve">
</t>
    </r>
  </si>
  <si>
    <t>«Благоустройство дворовой территории ул. Сибирская, д.15, д.17, д.19, ул. Степана Повха, д.22 в городе Когалыме»</t>
  </si>
  <si>
    <t>средства собственников помещений</t>
  </si>
  <si>
    <t>Источники финансирования, тыс. рублей</t>
  </si>
  <si>
    <t>Сроки реализации мероприятий уточняются</t>
  </si>
  <si>
    <r>
      <t xml:space="preserve">Реализация мероприятия осуществляется в рамках муниципальной программы "Формирование комфортной городской среды в городе Когалыме", утвержденной постановлением Администрации города Когалыма от 14.11.2017 №2354. 
В 2019 году общее количество граждан, принявших участие к определению направлений деятельности по благоустройству, составило </t>
    </r>
    <r>
      <rPr>
        <b/>
        <sz val="10"/>
        <color theme="1"/>
        <rFont val="Times New Roman"/>
        <family val="1"/>
        <charset val="204"/>
      </rPr>
      <t>980 человек</t>
    </r>
    <r>
      <rPr>
        <sz val="10"/>
        <color theme="1"/>
        <rFont val="Times New Roman"/>
        <family val="1"/>
        <charset val="204"/>
      </rPr>
      <t xml:space="preserve">. 
Начиная с 2017 года Администрация города Когалыма проводит информационную агитацию населения через средства массовой информации, разъяснительную работу по подаче заявок на участие  в мероприятиях по благоустройству дворовых территорий в рамках проекта «Формирование комфортной городской среды». 
За период участия города Когалыма в реализации проекта в 2017, 2018 и 2019 годах созданы две общественные территории это зона отдыха «Метелица» и сквер «Фестивальный», выполнен 1-й этап реконструкции объекта «Городской пляж», благоустроены четыре дворовые территории по улице Дружбы народов, д.12, 12/1, 12а, 12б; улице Молодежная, д.2; улице Мира, д.14а, 14б; улице Сибирская, д.15, 17, 19, улице Степана Повха, д.22.
В 2019 году непосредственное (трудовое, финансовое) участие в благоустройстве приняли 872 человека, из них: трудовое участие 32 человека, финансовое участие 840 человек. 
Все больше жителей города Когалыма проявляют интерес к проекту и инициируют других принимать участие в его реализации. Для большего вовлечения жителей в проект проводятся общественные обсуждения мероприятий по благоустройству, организуются трудовые субботники, конкурс рисунков среди учащихся образовательных учреждений на тему «Двор моей мечты», мероприятия «День соседей» и «Выходи гулять».
</t>
    </r>
    <r>
      <rPr>
        <sz val="10"/>
        <color theme="1"/>
        <rFont val="Times New Roman"/>
        <family val="1"/>
        <charset val="204"/>
      </rPr>
      <t xml:space="preserve">
</t>
    </r>
  </si>
  <si>
    <r>
      <t xml:space="preserve">В целях поддержки социального предпринимательства в 2019 году финансовую помощь получили </t>
    </r>
    <r>
      <rPr>
        <b/>
        <sz val="10"/>
        <color theme="1"/>
        <rFont val="Times New Roman"/>
        <family val="1"/>
        <charset val="204"/>
      </rPr>
      <t>9</t>
    </r>
    <r>
      <rPr>
        <sz val="10"/>
        <color theme="1"/>
        <rFont val="Times New Roman"/>
        <family val="1"/>
        <charset val="204"/>
      </rPr>
      <t xml:space="preserve"> субъектов малого и среднего предпринимательства в сфере дополнительного образования: ООО «Орхидея»,  Мирсаяпов Ф.Р.,  Дёмина О.Н.,  Хуснетдинова Т.Г., Колеватых С.Н., Солоницына А.Н.,  Багапова Г.Х., Болыспаева Р.М., Долженко Е.А..
Всего в рамках муниципальной программы "Социально - экономическое развитие и инвестиции муниципального образования город Когалым", утв. постановлением Администрации города Когалыма от 11.10.2013 №2919 была оказана поддержка на общую сумму 2143,75 тыс. рублей (1715,0 тыс. рублей - бюджет автономного округа, 428,75 тыс. рублей - бюджет города Когалыма).
Субъектам оказаны следующие виды поддержки:
- возмещение части затрат связанных с созданием или развитием центров времяпрепровождения детей;
- затраты на предоставление консалтинговых услуг;
- затраты связанные с прохождением курсов повышения квалификации и т.д.
</t>
    </r>
  </si>
  <si>
    <t>Финансирование мероприятия осуществлялось в рамках текущей деятельности.</t>
  </si>
  <si>
    <t>Финансирование отражено в мероприятии 2.1.1.</t>
  </si>
  <si>
    <t>Реализация мероприятия предусмотрена с 2020 года. В рамках муниципальной программы "Развитие транспортной системы города Когалыма" на средства по соглашению между Правительством Ханты-Мансийского автономного округа - Югры и ПАО НК «ЛУКОЙЛ» были заменены 15 остановочных павильонов с благоустройством прилегающей территории, также на 12 павильонах в рамках финансовых средств бюджета города Когалыма были установлены информационные табло.
Также, в рамках муниципальной программы для удобства и комфорта пассажиров организована работа приложения «Умный транспорт», позволяющее отслеживать в онлайн – режиме местонахождение автобусов и прогнозировать время их прибытия на остановку.</t>
  </si>
  <si>
    <t>в 2,4 раза</t>
  </si>
  <si>
    <t xml:space="preserve">Реализация указанного  мероприятия предусмотрена с 2020 года. 
Функции заказчика осуществляет Государственное казенное учреждение Ханты - Мансийского автономного округа - Югры "Управление капитального строительства". </t>
  </si>
  <si>
    <r>
      <t xml:space="preserve">Строительство объекта запланировано в рамках Соглашения между Публичным акционерным обществом «Нефтяная компания «ЛУКОЙЛ», Федеральным государственным бюджетным образовательным учреждением высшего образования «Пермский национальный исследовательский политехнический университет» и Администрацией города Когалыма о взаимодействии в рамках создания научно-образовательного центра в городе Когалыме, ввод объекта планируется в 2023 году </t>
    </r>
    <r>
      <rPr>
        <i/>
        <sz val="10"/>
        <rFont val="Times New Roman"/>
        <family val="1"/>
        <charset val="204"/>
      </rPr>
      <t>(сроки строительства 2019-2022, площадь объекта 38 400 кв. метров, 4 этажа, 380 учащихся</t>
    </r>
    <r>
      <rPr>
        <sz val="10"/>
        <rFont val="Times New Roman"/>
        <family val="1"/>
        <charset val="204"/>
      </rPr>
      <t xml:space="preserve">).
В целях обеспечения инженерной инфраструктуры земельного участка на котором планируется строительство объекта муниципальным заказчиком в рамках муниципальной программы "Развитие жилищно - коммунального комплекса и повышение энергетической эффективности в городе Когалыме" ведется реализация контрактов на выполнение проектно - изыскательских работ на строительство, реконструкцию следующих видов сетей:
- реконструкция участка  высоковольтных линий (сумма контракта 4 307,39 тыс. рублей);
- строительство водовода (сумма контракта 5 078,27 тыс. рублей);
- строительство газопровода (сумма контракта 5 513,76 тыс. рублей).
Окончание работ по условиям контрактов запланировано в 2020 году. </t>
    </r>
  </si>
  <si>
    <t>С 2017 года работала программа по приглашению высококвалифицированных специалистов, которая позволила пригласить 32 педагога. В 2019 году 10 педагогам были осуществлены единовременные выплаты на общую сумму 2500,0 тыс. рублей; 30 специалистам была выплачена компенсация по съему жилья в размере 2328,0 тыс. рублей.  Педагоги активно распространяют свой опыт, участвуют в проектах на уровне образовательной организации.
Также, в 2019 году мерами социальной поддержки обеспечены 3 приглашенных врача - специалиста (терапевт, хирург, анестезиолог) бюджетного учреждения ХМАО-Югры "Когалымская городская больница". Общая сумма выплат 1500,0 тыс. рублей.
Финансирование осуществлялось в рамках муниципальной программы "Социальное и демографическое развитие города Когалыма".</t>
  </si>
  <si>
    <t>в 2,3 раза</t>
  </si>
  <si>
    <t>в 3,5 раза</t>
  </si>
  <si>
    <t>в 3,6 раза</t>
  </si>
  <si>
    <t xml:space="preserve">Субъектам малого и среднего предпринимательства оказываются следующие виды поддержки:
- консультационная;
- информационная;
- имущественная (в 2019 году была предоставлена поддержка в виде льготной аренды недвижимого имущества 54 Субъектам МСП (2018 год – 50 субъектам));
- финансовая;
- образовательная (всего за 2019 год в рамках реализации регионального проекта «Популяризация предпринимательства» было организовано и проведено 3 обучающих мероприятия с участием 67 человек (2018 год - 1 мероприятие с участием 48 человек).  
В рамках оказания финансовой поддержки наиболее эффективными мерами поддержки предпринимательской деятельности являются возмещение части затрат на аренду нежилых помещений, возмещение части затрат на приобретение оборудования и лицензионных программных продуктов, а также финансовая поддержка начинающих предпринимателей. Данные меры позволяют увеличить количество субъектов, получивших меры финансовой поддержки. </t>
  </si>
  <si>
    <r>
      <t xml:space="preserve">Для результативного и качественного внедрения бережливого производства в Администрации города Когалыма, главой города было принято решение о применении проектного подхода и в апреле 2019 года был запущен проект «Внедрение принципов бережливого производства в процессах деятельности </t>
    </r>
    <r>
      <rPr>
        <b/>
        <sz val="10"/>
        <color theme="1"/>
        <rFont val="Times New Roman"/>
        <family val="1"/>
        <charset val="204"/>
      </rPr>
      <t>управления экономики</t>
    </r>
    <r>
      <rPr>
        <sz val="10"/>
        <color theme="1"/>
        <rFont val="Times New Roman"/>
        <family val="1"/>
        <charset val="204"/>
      </rPr>
      <t xml:space="preserve"> и </t>
    </r>
    <r>
      <rPr>
        <b/>
        <sz val="10"/>
        <color theme="1"/>
        <rFont val="Times New Roman"/>
        <family val="1"/>
        <charset val="204"/>
      </rPr>
      <t>управления инвестиционной деятельности и развития предпринимательства Администрации города Когалыма</t>
    </r>
    <r>
      <rPr>
        <sz val="10"/>
        <color theme="1"/>
        <rFont val="Times New Roman"/>
        <family val="1"/>
        <charset val="204"/>
      </rPr>
      <t>». В 2019 году запущены и реализованы 6 подпроектов. В целом реализация данного проекта позволила освоить и применить элементы формирования культуры бережливости, в том числе внедрить систему организации рабочего пространства 5S, инструменты «бережливого офиса» (оптимизацию рабочего пространства, минимизацию бумажного документооборота посредством автоматизации процессов, ликвидацию дублирующих функций) с учетом специфики муниципалитета. Реализация мероприятия осуществлялась в рамках муниципальной программы "Социально - экономическое развитие и инвестиции муниципального образования город Когалым", утвержденной постановлением Администрации города Когалыма от 11.10.2013 №2919. Полученный опыт и методология тиражируется на все структурные подразделения Администрации города.</t>
    </r>
  </si>
  <si>
    <t xml:space="preserve">Согласно исполнения Федерального закона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в 2019 году Муниципальным казённым учреждением «Управление обеспечения деятельности органов местного самоуправления» проведен ряд мероприятий и заключен муниципальный контракт на выполнение работ по замене и монтажу 156 современных светодиодных светильников внешнего освещения фасада здания Администрации города Когалыма по адресу: улица Дружбы Народов, 7 и здания отдела записи актов гражданского состояния Администрации города Когалыма по адресу: улица Дружбы Народов, 9, и муниципальный контракт на оказание услуг по замене 80 люминесцентных светильников на светодиодные с датчиком движения внутри здания Администрации города Когалыма. 
Во исполнение Распоряжения Администрации города Когалыма от 07.05.2018 года №73-р «О внедрении технологий бережливого производства в Администрации города Когалыма», в 2019 году пилотным проектом на первоначальном этапе внедрения технологий бережливого производства в МКУ «УОДОМС» определен информационно-технологический отдел. Согласно плана мероприятий проведена работа по организации корпоративного и юридически значимого документооборота. Настроен механизм подписания электронных документов с использованием электронной цифровой подписи в СЭД «Дело». Настроен «Календарь» в Microsoft Outlook с последующим уведомлением о проводимом совещании приглашенных сотрудников. Данные мероприятия позволили внедрить принципы бережливого производства в процессах деятельности структурных подразделений Администрации города Когалыма и подведомственных учреждениях.
</t>
  </si>
  <si>
    <r>
      <t xml:space="preserve">Согласно Плану мероприятий по реализации Стратегии реализация указанного  мероприятия предусмотрена с 2020 года. Но уже в 2019 году  было </t>
    </r>
    <r>
      <rPr>
        <b/>
        <sz val="10"/>
        <rFont val="Times New Roman"/>
        <family val="1"/>
        <charset val="204"/>
      </rPr>
      <t xml:space="preserve">введено 5 объектов </t>
    </r>
    <r>
      <rPr>
        <sz val="10"/>
        <rFont val="Times New Roman"/>
        <family val="1"/>
        <charset val="204"/>
      </rPr>
      <t xml:space="preserve">спортивной инфраструктуры (спортивные площадки). 
В рамках муниципальной программы  "Развитие физической культуры и спорта в городе Когалыме", утвержденной постановлением Администрации города Когалыма от 02.10.2013 №2920 (далее - МП развитие физической культуры и спорта), с использованием средств местного бюджета в размере 3500,0 тыс. рублей на территории Муниципального автономного учреждения "Дворец спорта" установлены два спортивных комплекса Street Workout и уличный тренажерный комплекс "Джунгли".
Кроме того между домами №17 и №19 по улице Сибирская введена в эксплуатацию спортивная площадка для игры в мини-футбол и баскетбол. Финансирование обустройства спортивной площадки предусмотрено в рамках мероприятия по благоустройству дворовой территории, муниципальной программы "Формирование комфортной городской среды в городе Когалыме", утвержденной постановлением Администрации города Когалыма от 14.11.2017 №2354, в которое входят работы не только по строительству спортивной площадки, но и работы по асфальтированию, ремонту наружного освещения, установке скамеек, урн, устройству тротуаров, оборудованию дополнительных автомобильных парковок и т.д.
На территории Когалымского политехнического колледжа на  средства ПАО "НК "ЛУКОЙЛ" установлена полоса препятствий.
В 2019 году в соответствии с соглашением о сотрудничестве между Минспортом Российской Федерации, Правительством Югры и ПАО "НК "ЛУКОЙЛ"" (далее - Соглашение) и в рамках федерального проекта "Спорт - норма жизни" национального проекта "Демография" завершено проектирование </t>
    </r>
    <r>
      <rPr>
        <b/>
        <sz val="10"/>
        <rFont val="Times New Roman"/>
        <family val="1"/>
        <charset val="204"/>
      </rPr>
      <t>объекта "Региональный центр спортивной подготовки в городе Когалыме"</t>
    </r>
    <r>
      <rPr>
        <i/>
        <sz val="10"/>
        <rFont val="Times New Roman"/>
        <family val="1"/>
        <charset val="204"/>
      </rPr>
      <t xml:space="preserve"> (общая площадь здания 12 482,37м2. Вместимость трибун 450 мест (350 арена 1+100 арена 2), две ледовые арены для занятий хоккеем с шайбой, следж-хоккеем, фигурным катанием, шорт-треком, кёрлингом, массовым катанием на коньках)</t>
    </r>
    <r>
      <rPr>
        <sz val="10"/>
        <rFont val="Times New Roman"/>
        <family val="1"/>
        <charset val="204"/>
      </rPr>
      <t xml:space="preserve">. В рамках МП развитие физической культуры и спорта  заключены контракты на проведение проектно - изыскательских работ. Общая сумма контрактов 10365,31 тыс. рублей. Работы выполнены в срок и в полном объеме. Денежные средства реализованы полностью. Функции заказчика переданы Государственному казенному учреждению Ханты - Мансийского автономного округа - Югры "Управление капитального строительства". Планируемый срок введения объекта в эксплуатацию - 2021 год. 
Также в рамках Соглашения запланировано строительство </t>
    </r>
    <r>
      <rPr>
        <b/>
        <sz val="10"/>
        <rFont val="Times New Roman"/>
        <family val="1"/>
        <charset val="204"/>
      </rPr>
      <t>футбольного манежа</t>
    </r>
    <r>
      <rPr>
        <sz val="10"/>
        <rFont val="Times New Roman"/>
        <family val="1"/>
        <charset val="204"/>
      </rPr>
      <t xml:space="preserve"> (сроки строительства 2019-2021 года, площадь объекта 19 539 кв. метров, 2 этажа, 1058 мест- вместимость трибун). В 2019 году завершены проектные работы по данному объекту.
Кроме того, в 2019 году </t>
    </r>
    <r>
      <rPr>
        <b/>
        <sz val="10"/>
        <rFont val="Times New Roman"/>
        <family val="1"/>
        <charset val="204"/>
      </rPr>
      <t>началось строительство теннисного центра</t>
    </r>
    <r>
      <rPr>
        <sz val="10"/>
        <rFont val="Times New Roman"/>
        <family val="1"/>
        <charset val="204"/>
      </rPr>
      <t xml:space="preserve"> (сроки строительства 2019-2020, площадь объекта 6373 кв. метров, 3 этажа, 338 мест). 
</t>
    </r>
  </si>
  <si>
    <t xml:space="preserve">Согласно Плану мероприятий по реализации Стратегии реализация указанного  мероприятия предусмотрена с 2020 года.
В 2019 году  в рамках XVII фестиваля отечественного кино «Золотая лента» состоялись мероприятия:  
- открытие фестиваля отечественного кино «Золотая лента», в котором приняли участие Народные и заслуженные артисты России, актёры театра и кино;
- в Доме культуры «Сибирь» и филиале Государственного академического малого театра России в городе Когалыме прошли творческие встречи с актёрами театра и кино, Народными и заслуженными артистами России;
- для старшеклассников и педагогов общеобразовательных организаций города проведена программа «Кинопедагогика», которую представил директор Международного кинофестиваля «Ноль плюс» Н.Данн. Режиссёром, для школьников проведены мастер-классы «Мы сами снимаем кино»;
- в Доме культуры «Сибирь» и Муниципальном бюджетном учреждении "Музейно-выставочный центр" состоялись кинопоказы отечественных художественных фильмов. 
Финансирование мероприятия осуществлялось в рамках муниципальной программы "Культурное пространство города Когалыма", утвержденной постановлением Администрации города Когалыма от 02.10.2013 №2932. 
</t>
  </si>
  <si>
    <t>Финансирование проектов отражено в мероприятии 4.3.2.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</si>
</sst>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 _₽"/>
    <numFmt numFmtId="167" formatCode="#,##0.0"/>
  </numFmts>
  <fonts count="28" x14ac:knownFonts="1">
    <font>
      <sz val="11"/>
      <color theme="1"/>
      <name val="Calibri"/>
      <family val="2"/>
      <scheme val="minor"/>
    </font>
    <font>
      <sz val="11"/>
      <color theme="1"/>
      <name val="Times New Roman"/>
      <family val="1"/>
      <charset val="204"/>
    </font>
    <font>
      <sz val="14"/>
      <color theme="1"/>
      <name val="Times New Roman"/>
      <family val="1"/>
      <charset val="204"/>
    </font>
    <font>
      <b/>
      <sz val="14"/>
      <color theme="1"/>
      <name val="Times New Roman"/>
      <family val="1"/>
      <charset val="204"/>
    </font>
    <font>
      <b/>
      <sz val="11"/>
      <color theme="1"/>
      <name val="Times New Roman"/>
      <family val="1"/>
      <charset val="204"/>
    </font>
    <font>
      <b/>
      <sz val="13"/>
      <color theme="1"/>
      <name val="Times New Roman"/>
      <family val="1"/>
      <charset val="204"/>
    </font>
    <font>
      <sz val="11"/>
      <color rgb="FF000000"/>
      <name val="Times New Roman"/>
      <family val="1"/>
      <charset val="204"/>
    </font>
    <font>
      <sz val="9"/>
      <color theme="1"/>
      <name val="Times New Roman"/>
      <family val="1"/>
      <charset val="204"/>
    </font>
    <font>
      <b/>
      <sz val="9"/>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1"/>
      <color theme="1"/>
      <name val="Calibri"/>
      <family val="2"/>
      <scheme val="minor"/>
    </font>
    <font>
      <b/>
      <sz val="10"/>
      <name val="Times New Roman"/>
      <family val="1"/>
      <charset val="204"/>
    </font>
    <font>
      <b/>
      <sz val="11"/>
      <name val="Times New Roman"/>
      <family val="1"/>
      <charset val="204"/>
    </font>
    <font>
      <sz val="11"/>
      <name val="Times New Roman"/>
      <family val="1"/>
      <charset val="204"/>
    </font>
    <font>
      <sz val="13"/>
      <name val="Times New Roman"/>
      <family val="1"/>
      <charset val="204"/>
    </font>
    <font>
      <sz val="11"/>
      <color rgb="FFFF0000"/>
      <name val="Calibri"/>
      <family val="2"/>
      <scheme val="minor"/>
    </font>
    <font>
      <sz val="10"/>
      <color theme="1"/>
      <name val="Calibri"/>
      <family val="2"/>
      <scheme val="minor"/>
    </font>
    <font>
      <b/>
      <sz val="9"/>
      <name val="Times New Roman"/>
      <family val="1"/>
      <charset val="204"/>
    </font>
    <font>
      <sz val="9"/>
      <name val="Times New Roman"/>
      <family val="1"/>
      <charset val="204"/>
    </font>
    <font>
      <b/>
      <sz val="12"/>
      <color theme="1"/>
      <name val="Times New Roman"/>
      <family val="1"/>
      <charset val="204"/>
    </font>
    <font>
      <sz val="11"/>
      <color rgb="FFFF0000"/>
      <name val="Times New Roman"/>
      <family val="1"/>
      <charset val="204"/>
    </font>
    <font>
      <sz val="12"/>
      <color theme="1"/>
      <name val="Times New Roman"/>
      <family val="1"/>
      <charset val="204"/>
    </font>
    <font>
      <i/>
      <sz val="10"/>
      <name val="Times New Roman"/>
      <family val="1"/>
      <charset val="204"/>
    </font>
    <font>
      <sz val="12"/>
      <name val="Times New Roman"/>
      <family val="1"/>
      <charset val="204"/>
    </font>
    <font>
      <b/>
      <sz val="9"/>
      <color rgb="FFFF0000"/>
      <name val="Times New Roman"/>
      <family val="1"/>
      <charset val="204"/>
    </font>
    <font>
      <sz val="11"/>
      <color rgb="FFC0000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9" fontId="12" fillId="0" borderId="0" applyFont="0" applyFill="0" applyBorder="0" applyAlignment="0" applyProtection="0"/>
  </cellStyleXfs>
  <cellXfs count="226">
    <xf numFmtId="0" fontId="0" fillId="0" borderId="0" xfId="0"/>
    <xf numFmtId="0" fontId="2" fillId="0" borderId="0" xfId="0" applyFont="1" applyAlignment="1"/>
    <xf numFmtId="0" fontId="3" fillId="0" borderId="0" xfId="0" applyFont="1" applyAlignment="1"/>
    <xf numFmtId="0" fontId="0" fillId="0" borderId="1" xfId="0" applyBorder="1"/>
    <xf numFmtId="9" fontId="0" fillId="0" borderId="0" xfId="0" applyNumberFormat="1"/>
    <xf numFmtId="0" fontId="9" fillId="0" borderId="0" xfId="0" applyFont="1" applyBorder="1" applyAlignment="1">
      <alignment vertical="center" wrapText="1"/>
    </xf>
    <xf numFmtId="0" fontId="8" fillId="0" borderId="1" xfId="0" applyFont="1" applyFill="1" applyBorder="1"/>
    <xf numFmtId="0" fontId="7" fillId="0" borderId="1" xfId="0" applyFont="1" applyFill="1" applyBorder="1" applyAlignment="1">
      <alignment horizontal="left"/>
    </xf>
    <xf numFmtId="0" fontId="0" fillId="0" borderId="1" xfId="0" applyFill="1" applyBorder="1"/>
    <xf numFmtId="9" fontId="4" fillId="0" borderId="1" xfId="1" applyFont="1" applyFill="1" applyBorder="1" applyAlignment="1">
      <alignment horizontal="center"/>
    </xf>
    <xf numFmtId="9" fontId="1" fillId="0" borderId="1" xfId="1" applyFont="1" applyFill="1" applyBorder="1" applyAlignment="1">
      <alignment horizontal="center"/>
    </xf>
    <xf numFmtId="0" fontId="18" fillId="0" borderId="0" xfId="0" applyFont="1"/>
    <xf numFmtId="0" fontId="0" fillId="0" borderId="0" xfId="0" applyBorder="1"/>
    <xf numFmtId="166" fontId="4" fillId="0" borderId="1" xfId="0" applyNumberFormat="1" applyFont="1" applyFill="1" applyBorder="1" applyAlignment="1">
      <alignment horizontal="center"/>
    </xf>
    <xf numFmtId="166" fontId="1" fillId="0" borderId="1" xfId="0" applyNumberFormat="1" applyFont="1" applyFill="1" applyBorder="1" applyAlignment="1">
      <alignment horizontal="center"/>
    </xf>
    <xf numFmtId="0" fontId="0" fillId="0" borderId="0" xfId="0" applyAlignment="1">
      <alignment horizontal="left"/>
    </xf>
    <xf numFmtId="166" fontId="15" fillId="0" borderId="1" xfId="0" applyNumberFormat="1" applyFont="1" applyFill="1" applyBorder="1" applyAlignment="1">
      <alignment horizontal="center"/>
    </xf>
    <xf numFmtId="0" fontId="19" fillId="0" borderId="1" xfId="0" applyFont="1" applyFill="1" applyBorder="1"/>
    <xf numFmtId="165" fontId="14" fillId="0" borderId="1" xfId="0" applyNumberFormat="1" applyFont="1" applyFill="1" applyBorder="1" applyAlignment="1">
      <alignment horizontal="center"/>
    </xf>
    <xf numFmtId="9" fontId="14" fillId="0" borderId="1" xfId="1" applyFont="1" applyFill="1" applyBorder="1" applyAlignment="1">
      <alignment horizontal="center"/>
    </xf>
    <xf numFmtId="165" fontId="15" fillId="0" borderId="1" xfId="0" applyNumberFormat="1" applyFont="1" applyFill="1" applyBorder="1" applyAlignment="1">
      <alignment horizontal="center" vertical="center"/>
    </xf>
    <xf numFmtId="9" fontId="15" fillId="0" borderId="1" xfId="1" applyFont="1" applyFill="1" applyBorder="1" applyAlignment="1">
      <alignment horizontal="center"/>
    </xf>
    <xf numFmtId="166" fontId="14" fillId="0" borderId="1" xfId="0" applyNumberFormat="1" applyFont="1" applyFill="1" applyBorder="1" applyAlignment="1">
      <alignment horizontal="center"/>
    </xf>
    <xf numFmtId="9" fontId="4" fillId="0" borderId="1" xfId="0" applyNumberFormat="1" applyFont="1" applyFill="1" applyBorder="1" applyAlignment="1">
      <alignment horizontal="center"/>
    </xf>
    <xf numFmtId="0" fontId="17" fillId="0" borderId="1" xfId="0" applyFont="1" applyFill="1" applyBorder="1"/>
    <xf numFmtId="0" fontId="9"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18" fillId="0" borderId="0" xfId="0" applyFont="1" applyAlignment="1">
      <alignment wrapText="1"/>
    </xf>
    <xf numFmtId="165" fontId="14" fillId="0" borderId="1" xfId="0" applyNumberFormat="1" applyFont="1" applyFill="1" applyBorder="1" applyAlignment="1">
      <alignment horizontal="left" wrapText="1"/>
    </xf>
    <xf numFmtId="0" fontId="1" fillId="0" borderId="1" xfId="0" applyFont="1" applyFill="1" applyBorder="1" applyAlignment="1">
      <alignment wrapText="1"/>
    </xf>
    <xf numFmtId="0" fontId="1" fillId="0" borderId="0" xfId="0" applyFont="1"/>
    <xf numFmtId="165" fontId="23" fillId="0" borderId="1" xfId="0" applyNumberFormat="1" applyFont="1" applyBorder="1"/>
    <xf numFmtId="166" fontId="1" fillId="0" borderId="1" xfId="0" applyNumberFormat="1" applyFont="1" applyFill="1" applyBorder="1" applyAlignment="1">
      <alignment horizontal="center"/>
    </xf>
    <xf numFmtId="9" fontId="1" fillId="0" borderId="1" xfId="1" applyFont="1" applyFill="1" applyBorder="1" applyAlignment="1">
      <alignment horizontal="center"/>
    </xf>
    <xf numFmtId="1" fontId="23" fillId="0" borderId="1" xfId="0" applyNumberFormat="1" applyFont="1" applyBorder="1"/>
    <xf numFmtId="0" fontId="20" fillId="0" borderId="1" xfId="0" applyFont="1" applyFill="1" applyBorder="1" applyAlignment="1">
      <alignment wrapText="1"/>
    </xf>
    <xf numFmtId="0" fontId="20" fillId="0" borderId="1" xfId="0" applyFont="1" applyFill="1" applyBorder="1" applyAlignment="1">
      <alignment horizontal="left" wrapText="1"/>
    </xf>
    <xf numFmtId="164" fontId="14" fillId="0" borderId="1" xfId="0" applyNumberFormat="1" applyFont="1" applyFill="1" applyBorder="1" applyAlignment="1">
      <alignment horizontal="center"/>
    </xf>
    <xf numFmtId="164" fontId="15" fillId="0" borderId="1" xfId="0" applyNumberFormat="1" applyFont="1" applyFill="1" applyBorder="1" applyAlignment="1">
      <alignment horizontal="center"/>
    </xf>
    <xf numFmtId="0" fontId="7" fillId="0" borderId="1" xfId="0" applyFont="1" applyFill="1" applyBorder="1" applyAlignment="1">
      <alignment horizontal="left" wrapText="1"/>
    </xf>
    <xf numFmtId="0" fontId="0" fillId="0" borderId="0" xfId="0" applyAlignment="1">
      <alignment wrapText="1"/>
    </xf>
    <xf numFmtId="3" fontId="25" fillId="0" borderId="1" xfId="0" applyNumberFormat="1" applyFont="1" applyBorder="1"/>
    <xf numFmtId="165" fontId="23" fillId="0" borderId="1" xfId="0" applyNumberFormat="1" applyFont="1" applyBorder="1" applyAlignment="1">
      <alignment wrapText="1"/>
    </xf>
    <xf numFmtId="0" fontId="8" fillId="0" borderId="1" xfId="0" applyFont="1" applyFill="1" applyBorder="1" applyAlignment="1">
      <alignment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9" fontId="1" fillId="0" borderId="1" xfId="1" applyFont="1" applyFill="1" applyBorder="1" applyAlignment="1">
      <alignment horizontal="center"/>
    </xf>
    <xf numFmtId="166" fontId="1" fillId="0" borderId="1" xfId="0" applyNumberFormat="1" applyFont="1" applyFill="1" applyBorder="1" applyAlignment="1">
      <alignment horizontal="center"/>
    </xf>
    <xf numFmtId="167" fontId="25" fillId="0" borderId="1" xfId="0" applyNumberFormat="1" applyFont="1" applyBorder="1"/>
    <xf numFmtId="0" fontId="1" fillId="0" borderId="1" xfId="0" applyFont="1" applyBorder="1"/>
    <xf numFmtId="164" fontId="1" fillId="0" borderId="1" xfId="0" applyNumberFormat="1" applyFont="1" applyBorder="1"/>
    <xf numFmtId="3" fontId="25" fillId="0" borderId="1" xfId="0" applyNumberFormat="1" applyFont="1" applyBorder="1" applyAlignment="1">
      <alignment horizontal="center"/>
    </xf>
    <xf numFmtId="165" fontId="23" fillId="0" borderId="1" xfId="0" applyNumberFormat="1" applyFont="1" applyBorder="1" applyAlignment="1">
      <alignment horizontal="center"/>
    </xf>
    <xf numFmtId="0" fontId="0" fillId="0" borderId="5" xfId="0" applyFill="1" applyBorder="1"/>
    <xf numFmtId="0" fontId="9" fillId="0" borderId="5" xfId="0" applyFont="1" applyFill="1" applyBorder="1" applyAlignment="1">
      <alignment vertical="center" wrapText="1"/>
    </xf>
    <xf numFmtId="4" fontId="4" fillId="0" borderId="1" xfId="0" applyNumberFormat="1" applyFont="1" applyFill="1" applyBorder="1" applyAlignment="1">
      <alignment horizontal="center"/>
    </xf>
    <xf numFmtId="4" fontId="1" fillId="0" borderId="1" xfId="0" applyNumberFormat="1" applyFont="1" applyBorder="1" applyAlignment="1">
      <alignment horizontal="center"/>
    </xf>
    <xf numFmtId="9" fontId="1" fillId="0" borderId="1" xfId="1" applyFont="1" applyBorder="1" applyAlignment="1">
      <alignment horizontal="center"/>
    </xf>
    <xf numFmtId="0" fontId="27" fillId="0" borderId="0" xfId="0" applyFont="1"/>
    <xf numFmtId="4" fontId="25" fillId="0" borderId="1" xfId="0" applyNumberFormat="1" applyFont="1" applyBorder="1"/>
    <xf numFmtId="165" fontId="23" fillId="0" borderId="1" xfId="0" applyNumberFormat="1" applyFont="1" applyBorder="1" applyAlignment="1">
      <alignment horizontal="center"/>
    </xf>
    <xf numFmtId="9" fontId="1" fillId="0" borderId="1" xfId="1" applyFont="1" applyFill="1" applyBorder="1" applyAlignment="1">
      <alignment horizontal="center"/>
    </xf>
    <xf numFmtId="166" fontId="1" fillId="0" borderId="1" xfId="0" applyNumberFormat="1" applyFont="1" applyFill="1" applyBorder="1" applyAlignment="1">
      <alignment horizontal="center"/>
    </xf>
    <xf numFmtId="0" fontId="17" fillId="0" borderId="0" xfId="0" applyFont="1"/>
    <xf numFmtId="165" fontId="25" fillId="0" borderId="1" xfId="0" applyNumberFormat="1" applyFont="1" applyBorder="1"/>
    <xf numFmtId="4" fontId="13" fillId="0" borderId="1" xfId="0" applyNumberFormat="1" applyFont="1" applyFill="1" applyBorder="1" applyAlignment="1">
      <alignment horizontal="center"/>
    </xf>
    <xf numFmtId="166" fontId="10" fillId="0" borderId="1" xfId="0" applyNumberFormat="1" applyFont="1" applyFill="1" applyBorder="1" applyAlignment="1">
      <alignment horizontal="center"/>
    </xf>
    <xf numFmtId="0" fontId="21" fillId="0" borderId="1" xfId="0" applyFont="1" applyBorder="1" applyAlignment="1">
      <alignment horizontal="center" wrapText="1"/>
    </xf>
    <xf numFmtId="0" fontId="23" fillId="0" borderId="1" xfId="0" applyFont="1" applyBorder="1" applyAlignment="1">
      <alignment horizontal="center" wrapText="1"/>
    </xf>
    <xf numFmtId="3" fontId="25" fillId="0" borderId="1" xfId="0" applyNumberFormat="1" applyFont="1" applyFill="1" applyBorder="1" applyAlignment="1">
      <alignment horizontal="center"/>
    </xf>
    <xf numFmtId="165" fontId="23" fillId="0" borderId="1" xfId="0" applyNumberFormat="1" applyFont="1" applyFill="1" applyBorder="1" applyAlignment="1">
      <alignment horizontal="center"/>
    </xf>
    <xf numFmtId="3" fontId="25" fillId="0" borderId="1" xfId="0" applyNumberFormat="1" applyFont="1" applyFill="1" applyBorder="1"/>
    <xf numFmtId="165" fontId="25" fillId="0" borderId="1" xfId="0" applyNumberFormat="1" applyFont="1" applyFill="1" applyBorder="1" applyAlignment="1">
      <alignment horizontal="right"/>
    </xf>
    <xf numFmtId="165" fontId="23" fillId="0" borderId="1" xfId="0" applyNumberFormat="1" applyFont="1" applyBorder="1" applyAlignment="1">
      <alignment horizontal="right"/>
    </xf>
    <xf numFmtId="0" fontId="1" fillId="0" borderId="1" xfId="0" applyFont="1" applyBorder="1" applyAlignment="1">
      <alignment horizontal="center"/>
    </xf>
    <xf numFmtId="0" fontId="14" fillId="0" borderId="1" xfId="0" applyFont="1" applyBorder="1" applyAlignment="1">
      <alignment horizontal="center" wrapText="1"/>
    </xf>
    <xf numFmtId="0" fontId="4" fillId="0" borderId="1" xfId="0" applyFont="1" applyBorder="1" applyAlignment="1">
      <alignment horizontal="center" wrapText="1"/>
    </xf>
    <xf numFmtId="0" fontId="5" fillId="0" borderId="1" xfId="0" applyFont="1" applyFill="1" applyBorder="1" applyAlignment="1">
      <alignment horizontal="center" wrapText="1"/>
    </xf>
    <xf numFmtId="0" fontId="9" fillId="0" borderId="5" xfId="0" applyFont="1" applyFill="1" applyBorder="1" applyAlignment="1">
      <alignment horizontal="justify" vertical="top" wrapText="1"/>
    </xf>
    <xf numFmtId="0" fontId="9" fillId="0" borderId="14" xfId="0" applyFont="1" applyFill="1" applyBorder="1" applyAlignment="1">
      <alignment horizontal="justify" vertical="top" wrapText="1"/>
    </xf>
    <xf numFmtId="0" fontId="9" fillId="0" borderId="6" xfId="0" applyFont="1" applyFill="1" applyBorder="1" applyAlignment="1">
      <alignment horizontal="justify" vertical="top" wrapText="1"/>
    </xf>
    <xf numFmtId="3" fontId="25" fillId="0" borderId="1" xfId="0" applyNumberFormat="1" applyFont="1" applyBorder="1" applyAlignment="1">
      <alignment horizontal="center"/>
    </xf>
    <xf numFmtId="0" fontId="9" fillId="0" borderId="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1" xfId="0" applyFont="1" applyFill="1" applyBorder="1" applyAlignment="1">
      <alignment horizontal="center" wrapText="1"/>
    </xf>
    <xf numFmtId="0" fontId="9" fillId="0" borderId="1" xfId="0" applyFont="1" applyFill="1" applyBorder="1" applyAlignment="1">
      <alignment horizontal="justify" vertical="top" wrapText="1"/>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xf>
    <xf numFmtId="0" fontId="0" fillId="0" borderId="1" xfId="0" applyFill="1" applyBorder="1" applyAlignment="1">
      <alignment horizontal="center"/>
    </xf>
    <xf numFmtId="0" fontId="4" fillId="0" borderId="1" xfId="0" applyFont="1" applyFill="1" applyBorder="1" applyAlignment="1">
      <alignment horizontal="center" wrapText="1"/>
    </xf>
    <xf numFmtId="0" fontId="19" fillId="0" borderId="1" xfId="0" applyFont="1" applyFill="1" applyBorder="1" applyAlignment="1">
      <alignment horizontal="center"/>
    </xf>
    <xf numFmtId="0" fontId="20" fillId="0" borderId="1" xfId="0" applyFont="1" applyFill="1" applyBorder="1" applyAlignment="1">
      <alignment horizontal="center" wrapText="1"/>
    </xf>
    <xf numFmtId="0" fontId="10" fillId="0" borderId="1" xfId="0" applyFont="1" applyFill="1" applyBorder="1" applyAlignment="1">
      <alignment horizontal="justify" vertical="top" wrapText="1"/>
    </xf>
    <xf numFmtId="0" fontId="5" fillId="0" borderId="1" xfId="0" applyFont="1" applyBorder="1" applyAlignment="1">
      <alignment horizontal="center" wrapText="1"/>
    </xf>
    <xf numFmtId="0" fontId="4" fillId="0" borderId="2"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1" fillId="0" borderId="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left" wrapText="1"/>
    </xf>
    <xf numFmtId="0" fontId="1" fillId="0" borderId="6" xfId="0" applyFont="1" applyFill="1" applyBorder="1" applyAlignment="1">
      <alignment horizontal="left" wrapText="1"/>
    </xf>
    <xf numFmtId="166" fontId="1" fillId="0" borderId="5" xfId="0" applyNumberFormat="1" applyFont="1" applyFill="1" applyBorder="1" applyAlignment="1">
      <alignment horizontal="center"/>
    </xf>
    <xf numFmtId="166" fontId="1" fillId="0" borderId="6" xfId="0" applyNumberFormat="1" applyFont="1" applyFill="1" applyBorder="1" applyAlignment="1">
      <alignment horizontal="center"/>
    </xf>
    <xf numFmtId="9" fontId="1" fillId="0" borderId="5" xfId="1" applyFont="1" applyFill="1" applyBorder="1" applyAlignment="1">
      <alignment horizontal="center"/>
    </xf>
    <xf numFmtId="9" fontId="1" fillId="0" borderId="6" xfId="1" applyFont="1" applyFill="1" applyBorder="1" applyAlignment="1">
      <alignment horizontal="center"/>
    </xf>
    <xf numFmtId="0" fontId="1" fillId="0" borderId="5"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6" xfId="0" applyFont="1" applyFill="1" applyBorder="1" applyAlignment="1">
      <alignment horizontal="justify" vertical="top" wrapText="1"/>
    </xf>
    <xf numFmtId="0" fontId="8" fillId="0" borderId="1" xfId="0" applyFont="1" applyFill="1" applyBorder="1" applyAlignment="1">
      <alignment horizont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Alignment="1">
      <alignment horizontal="center"/>
    </xf>
    <xf numFmtId="0" fontId="4" fillId="0" borderId="1" xfId="0" applyFont="1" applyBorder="1" applyAlignment="1">
      <alignment horizontal="center" vertical="center"/>
    </xf>
    <xf numFmtId="0" fontId="16" fillId="0" borderId="1" xfId="0" applyFont="1" applyFill="1" applyBorder="1" applyAlignment="1">
      <alignment horizontal="center" vertical="center" wrapText="1"/>
    </xf>
    <xf numFmtId="9" fontId="1" fillId="0" borderId="1" xfId="1" applyFont="1" applyFill="1" applyBorder="1" applyAlignment="1">
      <alignment horizontal="center"/>
    </xf>
    <xf numFmtId="166" fontId="1" fillId="0" borderId="1" xfId="0" applyNumberFormat="1" applyFont="1" applyFill="1" applyBorder="1" applyAlignment="1">
      <alignment horizontal="center"/>
    </xf>
    <xf numFmtId="0" fontId="6" fillId="0" borderId="1"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0" xfId="0" applyFont="1" applyFill="1" applyBorder="1" applyAlignment="1">
      <alignment horizontal="center" vertical="center"/>
    </xf>
    <xf numFmtId="0" fontId="26" fillId="0" borderId="7" xfId="0" applyFont="1" applyFill="1" applyBorder="1" applyAlignment="1">
      <alignment horizontal="center"/>
    </xf>
    <xf numFmtId="0" fontId="26" fillId="0" borderId="11" xfId="0" applyFont="1" applyFill="1" applyBorder="1" applyAlignment="1">
      <alignment horizontal="center"/>
    </xf>
    <xf numFmtId="0" fontId="26" fillId="0" borderId="12" xfId="0" applyFont="1" applyFill="1" applyBorder="1" applyAlignment="1">
      <alignment horizontal="center"/>
    </xf>
    <xf numFmtId="0" fontId="26" fillId="0" borderId="8" xfId="0" applyFont="1" applyFill="1" applyBorder="1" applyAlignment="1">
      <alignment horizontal="center"/>
    </xf>
    <xf numFmtId="0" fontId="26" fillId="0" borderId="0" xfId="0" applyFont="1" applyFill="1" applyBorder="1" applyAlignment="1">
      <alignment horizontal="center"/>
    </xf>
    <xf numFmtId="0" fontId="26" fillId="0" borderId="13" xfId="0" applyFont="1" applyFill="1" applyBorder="1" applyAlignment="1">
      <alignment horizontal="center"/>
    </xf>
    <xf numFmtId="0" fontId="26" fillId="0" borderId="9" xfId="0" applyFont="1" applyFill="1" applyBorder="1" applyAlignment="1">
      <alignment horizontal="center"/>
    </xf>
    <xf numFmtId="0" fontId="26" fillId="0" borderId="4" xfId="0" applyFont="1" applyFill="1" applyBorder="1" applyAlignment="1">
      <alignment horizontal="center"/>
    </xf>
    <xf numFmtId="0" fontId="26" fillId="0" borderId="10" xfId="0" applyFont="1" applyFill="1" applyBorder="1" applyAlignment="1">
      <alignment horizontal="center"/>
    </xf>
    <xf numFmtId="0" fontId="5" fillId="0" borderId="7" xfId="0" applyFont="1" applyFill="1" applyBorder="1" applyAlignment="1">
      <alignment horizontal="center"/>
    </xf>
    <xf numFmtId="0" fontId="5" fillId="0" borderId="11" xfId="0" applyFont="1" applyFill="1" applyBorder="1" applyAlignment="1">
      <alignment horizontal="center"/>
    </xf>
    <xf numFmtId="0" fontId="5" fillId="0" borderId="8" xfId="0" applyFont="1" applyFill="1" applyBorder="1" applyAlignment="1">
      <alignment horizontal="center"/>
    </xf>
    <xf numFmtId="0" fontId="5" fillId="0" borderId="0" xfId="0" applyFont="1" applyFill="1" applyBorder="1" applyAlignment="1">
      <alignment horizontal="center"/>
    </xf>
    <xf numFmtId="0" fontId="3" fillId="0" borderId="0" xfId="0" applyFont="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5" fillId="0" borderId="1" xfId="0" applyFont="1" applyBorder="1" applyAlignment="1">
      <alignment horizontal="center"/>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 xfId="0" applyFont="1" applyFill="1" applyBorder="1" applyAlignment="1">
      <alignment horizontal="justify" vertical="top" wrapText="1"/>
    </xf>
    <xf numFmtId="0" fontId="10" fillId="0" borderId="6" xfId="0" applyFont="1" applyFill="1" applyBorder="1" applyAlignment="1">
      <alignment horizontal="justify" vertical="top" wrapText="1"/>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165" fontId="23" fillId="0" borderId="1" xfId="0" applyNumberFormat="1" applyFont="1" applyBorder="1" applyAlignment="1">
      <alignment horizontal="center"/>
    </xf>
    <xf numFmtId="0" fontId="9" fillId="0" borderId="1" xfId="0" applyFont="1" applyBorder="1" applyAlignment="1">
      <alignment horizontal="right" vertical="center" wrapText="1"/>
    </xf>
    <xf numFmtId="0" fontId="21" fillId="0" borderId="1" xfId="0" applyFont="1" applyFill="1" applyBorder="1" applyAlignment="1">
      <alignment horizontal="right" wrapText="1"/>
    </xf>
    <xf numFmtId="0" fontId="9" fillId="0" borderId="6" xfId="0" applyFont="1" applyFill="1" applyBorder="1" applyAlignment="1">
      <alignment horizontal="center" vertical="top" wrapText="1"/>
    </xf>
    <xf numFmtId="0" fontId="9" fillId="0" borderId="1" xfId="0" applyFont="1" applyFill="1" applyBorder="1" applyAlignment="1">
      <alignment horizontal="center" vertical="top" wrapText="1"/>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7" xfId="0" applyFont="1" applyFill="1" applyBorder="1" applyAlignment="1">
      <alignment horizontal="center" wrapText="1"/>
    </xf>
    <xf numFmtId="0" fontId="5" fillId="0" borderId="11" xfId="0" applyFont="1" applyFill="1" applyBorder="1" applyAlignment="1">
      <alignment horizontal="center" wrapText="1"/>
    </xf>
    <xf numFmtId="0" fontId="1" fillId="0" borderId="7"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9" fillId="0" borderId="10" xfId="0" applyFont="1" applyFill="1" applyBorder="1" applyAlignment="1">
      <alignment horizontal="justify" vertical="top" wrapText="1"/>
    </xf>
    <xf numFmtId="0" fontId="9" fillId="0" borderId="3" xfId="0" applyFont="1" applyFill="1" applyBorder="1" applyAlignment="1">
      <alignment horizontal="justify" vertical="top" wrapText="1"/>
    </xf>
    <xf numFmtId="0" fontId="9" fillId="0" borderId="1"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5" fillId="0" borderId="1" xfId="0" applyFont="1" applyFill="1" applyBorder="1" applyAlignment="1">
      <alignment horizontal="center" vertical="center"/>
    </xf>
    <xf numFmtId="3" fontId="25" fillId="0" borderId="2" xfId="0" applyNumberFormat="1" applyFont="1" applyBorder="1" applyAlignment="1">
      <alignment horizontal="center"/>
    </xf>
    <xf numFmtId="3" fontId="25" fillId="0" borderId="15" xfId="0" applyNumberFormat="1" applyFont="1" applyBorder="1" applyAlignment="1">
      <alignment horizontal="center"/>
    </xf>
    <xf numFmtId="3" fontId="25" fillId="0" borderId="3" xfId="0" applyNumberFormat="1" applyFont="1" applyBorder="1" applyAlignment="1">
      <alignment horizontal="center"/>
    </xf>
    <xf numFmtId="0" fontId="4" fillId="0" borderId="1" xfId="0" applyFont="1" applyFill="1" applyBorder="1" applyAlignment="1">
      <alignment horizontal="left" wrapText="1"/>
    </xf>
    <xf numFmtId="0" fontId="4" fillId="0" borderId="1" xfId="0" applyFont="1" applyFill="1" applyBorder="1" applyAlignment="1">
      <alignment horizontal="left"/>
    </xf>
    <xf numFmtId="0" fontId="0" fillId="0" borderId="5" xfId="0" applyFill="1" applyBorder="1" applyAlignment="1">
      <alignment horizontal="center"/>
    </xf>
    <xf numFmtId="0" fontId="0" fillId="0" borderId="14" xfId="0" applyFill="1" applyBorder="1" applyAlignment="1">
      <alignment horizontal="center"/>
    </xf>
    <xf numFmtId="0" fontId="0" fillId="0" borderId="6" xfId="0" applyFill="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9"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9" fillId="0" borderId="1" xfId="0" applyFont="1" applyBorder="1" applyAlignment="1">
      <alignment horizontal="center" vertical="center" wrapText="1"/>
    </xf>
    <xf numFmtId="165" fontId="23" fillId="0" borderId="7" xfId="0" applyNumberFormat="1" applyFont="1" applyBorder="1" applyAlignment="1">
      <alignment horizontal="center"/>
    </xf>
    <xf numFmtId="165" fontId="23" fillId="0" borderId="11" xfId="0" applyNumberFormat="1" applyFont="1" applyBorder="1" applyAlignment="1">
      <alignment horizontal="center"/>
    </xf>
    <xf numFmtId="165" fontId="23" fillId="0" borderId="12" xfId="0" applyNumberFormat="1" applyFont="1" applyBorder="1" applyAlignment="1">
      <alignment horizontal="center"/>
    </xf>
    <xf numFmtId="165" fontId="23" fillId="0" borderId="9" xfId="0" applyNumberFormat="1" applyFont="1" applyBorder="1" applyAlignment="1">
      <alignment horizontal="center"/>
    </xf>
    <xf numFmtId="165" fontId="23" fillId="0" borderId="4" xfId="0" applyNumberFormat="1" applyFont="1" applyBorder="1" applyAlignment="1">
      <alignment horizontal="center"/>
    </xf>
    <xf numFmtId="165" fontId="23" fillId="0" borderId="10" xfId="0" applyNumberFormat="1" applyFont="1" applyBorder="1" applyAlignment="1">
      <alignment horizontal="center"/>
    </xf>
    <xf numFmtId="165" fontId="23" fillId="0" borderId="8" xfId="0" applyNumberFormat="1" applyFont="1" applyBorder="1" applyAlignment="1">
      <alignment horizontal="center"/>
    </xf>
    <xf numFmtId="165" fontId="23" fillId="0" borderId="0" xfId="0" applyNumberFormat="1" applyFont="1" applyBorder="1" applyAlignment="1">
      <alignment horizontal="center"/>
    </xf>
    <xf numFmtId="165" fontId="23" fillId="0" borderId="13" xfId="0" applyNumberFormat="1" applyFont="1" applyBorder="1" applyAlignment="1">
      <alignment horizontal="center"/>
    </xf>
    <xf numFmtId="0" fontId="4" fillId="0" borderId="7"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4" fillId="0" borderId="10" xfId="0" applyFont="1" applyBorder="1" applyAlignment="1">
      <alignment horizontal="center" wrapText="1"/>
    </xf>
    <xf numFmtId="0" fontId="6" fillId="0" borderId="6"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8"/>
  <sheetViews>
    <sheetView tabSelected="1" view="pageBreakPreview" zoomScale="90" zoomScaleNormal="90" zoomScaleSheetLayoutView="90" workbookViewId="0">
      <pane ySplit="5" topLeftCell="A236" activePane="bottomLeft" state="frozen"/>
      <selection pane="bottomLeft" activeCell="D242" sqref="D242:G247"/>
    </sheetView>
  </sheetViews>
  <sheetFormatPr defaultRowHeight="15" x14ac:dyDescent="0.25"/>
  <cols>
    <col min="1" max="1" width="10.140625" style="11" bestFit="1" customWidth="1"/>
    <col min="2" max="2" width="27.28515625" style="11" customWidth="1"/>
    <col min="3" max="4" width="19.7109375" customWidth="1"/>
    <col min="5" max="5" width="17.140625" customWidth="1"/>
    <col min="6" max="6" width="16.140625" customWidth="1"/>
    <col min="7" max="7" width="12.85546875" customWidth="1"/>
    <col min="8" max="8" width="86.42578125" customWidth="1"/>
    <col min="9" max="10" width="16.28515625" style="32" customWidth="1"/>
    <col min="11" max="11" width="18" style="32" customWidth="1"/>
  </cols>
  <sheetData>
    <row r="1" spans="1:16" ht="21.75" customHeight="1" x14ac:dyDescent="0.3">
      <c r="A1" s="131" t="s">
        <v>196</v>
      </c>
      <c r="B1" s="131"/>
      <c r="C1" s="131"/>
      <c r="D1" s="131"/>
      <c r="E1" s="131"/>
      <c r="F1" s="131"/>
      <c r="G1" s="131"/>
      <c r="H1" s="131"/>
    </row>
    <row r="2" spans="1:16" ht="18.75" x14ac:dyDescent="0.3">
      <c r="A2" s="131" t="s">
        <v>197</v>
      </c>
      <c r="B2" s="131"/>
      <c r="C2" s="131"/>
      <c r="D2" s="131"/>
      <c r="E2" s="131"/>
      <c r="F2" s="131"/>
      <c r="G2" s="131"/>
      <c r="H2" s="131"/>
      <c r="I2" s="1"/>
      <c r="J2" s="1"/>
      <c r="K2" s="1"/>
      <c r="L2" s="1"/>
      <c r="M2" s="1"/>
      <c r="N2" s="1"/>
      <c r="O2" s="1"/>
      <c r="P2" s="1"/>
    </row>
    <row r="3" spans="1:16" ht="18.75" x14ac:dyDescent="0.3">
      <c r="A3" s="159" t="s">
        <v>216</v>
      </c>
      <c r="B3" s="159"/>
      <c r="C3" s="159"/>
      <c r="D3" s="159"/>
      <c r="E3" s="159"/>
      <c r="F3" s="159"/>
      <c r="G3" s="159"/>
      <c r="H3" s="159"/>
      <c r="I3" s="2"/>
      <c r="J3" s="2"/>
      <c r="K3" s="2"/>
      <c r="L3" s="2"/>
      <c r="M3" s="2"/>
      <c r="N3" s="2"/>
      <c r="O3" s="2"/>
      <c r="P3" s="2"/>
    </row>
    <row r="4" spans="1:16" ht="35.25" customHeight="1" x14ac:dyDescent="0.25">
      <c r="A4" s="132" t="s">
        <v>0</v>
      </c>
      <c r="B4" s="99" t="s">
        <v>190</v>
      </c>
      <c r="C4" s="99" t="s">
        <v>1</v>
      </c>
      <c r="D4" s="99" t="s">
        <v>248</v>
      </c>
      <c r="E4" s="99"/>
      <c r="F4" s="99"/>
      <c r="G4" s="99"/>
      <c r="H4" s="99" t="s">
        <v>4</v>
      </c>
      <c r="I4" s="79" t="s">
        <v>178</v>
      </c>
      <c r="J4" s="79"/>
      <c r="K4" s="79"/>
    </row>
    <row r="5" spans="1:16" ht="30" customHeight="1" x14ac:dyDescent="0.25">
      <c r="A5" s="132"/>
      <c r="B5" s="99"/>
      <c r="C5" s="99"/>
      <c r="D5" s="26"/>
      <c r="E5" s="27" t="s">
        <v>2</v>
      </c>
      <c r="F5" s="27" t="s">
        <v>3</v>
      </c>
      <c r="G5" s="26" t="s">
        <v>188</v>
      </c>
      <c r="H5" s="99"/>
      <c r="I5" s="27" t="s">
        <v>2</v>
      </c>
      <c r="J5" s="27" t="s">
        <v>3</v>
      </c>
      <c r="K5" s="28" t="s">
        <v>179</v>
      </c>
    </row>
    <row r="6" spans="1:16" ht="16.5" x14ac:dyDescent="0.25">
      <c r="A6" s="163" t="s">
        <v>5</v>
      </c>
      <c r="B6" s="163"/>
      <c r="C6" s="163"/>
      <c r="D6" s="163"/>
      <c r="E6" s="163"/>
      <c r="F6" s="163"/>
      <c r="G6" s="163"/>
      <c r="H6" s="163"/>
      <c r="I6" s="163"/>
      <c r="J6" s="163"/>
      <c r="K6" s="163"/>
    </row>
    <row r="7" spans="1:16" ht="16.5" customHeight="1" x14ac:dyDescent="0.25">
      <c r="A7" s="106" t="s">
        <v>6</v>
      </c>
      <c r="B7" s="106"/>
      <c r="C7" s="106"/>
      <c r="D7" s="106"/>
      <c r="E7" s="106"/>
      <c r="F7" s="106"/>
      <c r="G7" s="106"/>
      <c r="H7" s="106"/>
      <c r="I7" s="106"/>
      <c r="J7" s="106"/>
      <c r="K7" s="106"/>
    </row>
    <row r="8" spans="1:16" ht="55.5" customHeight="1" x14ac:dyDescent="0.25">
      <c r="A8" s="110" t="s">
        <v>7</v>
      </c>
      <c r="B8" s="113" t="s">
        <v>8</v>
      </c>
      <c r="C8" s="91" t="s">
        <v>9</v>
      </c>
      <c r="D8" s="30" t="s">
        <v>10</v>
      </c>
      <c r="E8" s="22">
        <f>E9+E10+E11+E12</f>
        <v>162539.51999999999</v>
      </c>
      <c r="F8" s="22">
        <f>F9+F10+F11+F12</f>
        <v>65251.390000000007</v>
      </c>
      <c r="G8" s="19">
        <f>F8/E8</f>
        <v>0.40144938289469545</v>
      </c>
      <c r="H8" s="122" t="s">
        <v>215</v>
      </c>
      <c r="I8" s="107" t="s">
        <v>14</v>
      </c>
      <c r="J8" s="108"/>
      <c r="K8" s="109"/>
    </row>
    <row r="9" spans="1:16" ht="27.75" customHeight="1" x14ac:dyDescent="0.25">
      <c r="A9" s="111"/>
      <c r="B9" s="114"/>
      <c r="C9" s="92"/>
      <c r="D9" s="31" t="s">
        <v>23</v>
      </c>
      <c r="E9" s="14">
        <v>35315.1</v>
      </c>
      <c r="F9" s="14">
        <v>20338.07</v>
      </c>
      <c r="G9" s="10">
        <f>F9/E9</f>
        <v>0.57590294236742923</v>
      </c>
      <c r="H9" s="123"/>
      <c r="I9" s="33">
        <v>85.7</v>
      </c>
      <c r="J9" s="33">
        <v>87</v>
      </c>
      <c r="K9" s="33">
        <f>J9/I9*100</f>
        <v>101.5169194865811</v>
      </c>
    </row>
    <row r="10" spans="1:16" ht="46.5" customHeight="1" x14ac:dyDescent="0.25">
      <c r="A10" s="111"/>
      <c r="B10" s="114"/>
      <c r="C10" s="92"/>
      <c r="D10" s="31" t="s">
        <v>11</v>
      </c>
      <c r="E10" s="14">
        <v>104684.9</v>
      </c>
      <c r="F10" s="14">
        <v>32115.09</v>
      </c>
      <c r="G10" s="10">
        <f t="shared" ref="G10:G12" si="0">F10/E10</f>
        <v>0.30677862805428485</v>
      </c>
      <c r="H10" s="123"/>
      <c r="I10" s="107" t="s">
        <v>15</v>
      </c>
      <c r="J10" s="108"/>
      <c r="K10" s="109"/>
    </row>
    <row r="11" spans="1:16" ht="31.5" customHeight="1" x14ac:dyDescent="0.25">
      <c r="A11" s="111"/>
      <c r="B11" s="114"/>
      <c r="C11" s="92"/>
      <c r="D11" s="31" t="s">
        <v>12</v>
      </c>
      <c r="E11" s="14">
        <v>16178.65</v>
      </c>
      <c r="F11" s="14">
        <v>6437.36</v>
      </c>
      <c r="G11" s="10">
        <f t="shared" si="0"/>
        <v>0.39789228396683279</v>
      </c>
      <c r="H11" s="123"/>
      <c r="I11" s="33">
        <v>66.7</v>
      </c>
      <c r="J11" s="33">
        <v>68</v>
      </c>
      <c r="K11" s="33">
        <f>J11/I11*100</f>
        <v>101.94902548725638</v>
      </c>
    </row>
    <row r="12" spans="1:16" ht="34.5" customHeight="1" x14ac:dyDescent="0.25">
      <c r="A12" s="111"/>
      <c r="B12" s="114"/>
      <c r="C12" s="92"/>
      <c r="D12" s="116" t="s">
        <v>13</v>
      </c>
      <c r="E12" s="118">
        <v>6360.87</v>
      </c>
      <c r="F12" s="118">
        <v>6360.87</v>
      </c>
      <c r="G12" s="120">
        <f t="shared" si="0"/>
        <v>1</v>
      </c>
      <c r="H12" s="123"/>
      <c r="I12" s="107" t="s">
        <v>16</v>
      </c>
      <c r="J12" s="108"/>
      <c r="K12" s="109"/>
    </row>
    <row r="13" spans="1:16" ht="31.5" customHeight="1" x14ac:dyDescent="0.25">
      <c r="A13" s="112"/>
      <c r="B13" s="115"/>
      <c r="C13" s="93"/>
      <c r="D13" s="117"/>
      <c r="E13" s="119"/>
      <c r="F13" s="119"/>
      <c r="G13" s="121"/>
      <c r="H13" s="124"/>
      <c r="I13" s="33">
        <v>25.2</v>
      </c>
      <c r="J13" s="33">
        <v>23.3</v>
      </c>
      <c r="K13" s="33">
        <f>I13/J13*100</f>
        <v>108.15450643776823</v>
      </c>
    </row>
    <row r="14" spans="1:16" ht="33" customHeight="1" x14ac:dyDescent="0.25">
      <c r="A14" s="160" t="s">
        <v>17</v>
      </c>
      <c r="B14" s="161" t="s">
        <v>18</v>
      </c>
      <c r="C14" s="96" t="s">
        <v>19</v>
      </c>
      <c r="D14" s="162"/>
      <c r="E14" s="135"/>
      <c r="F14" s="135"/>
      <c r="G14" s="134"/>
      <c r="H14" s="105" t="s">
        <v>265</v>
      </c>
      <c r="I14" s="102" t="s">
        <v>20</v>
      </c>
      <c r="J14" s="102"/>
      <c r="K14" s="102"/>
    </row>
    <row r="15" spans="1:16" ht="31.5" customHeight="1" x14ac:dyDescent="0.25">
      <c r="A15" s="160"/>
      <c r="B15" s="161"/>
      <c r="C15" s="96"/>
      <c r="D15" s="162"/>
      <c r="E15" s="135"/>
      <c r="F15" s="135"/>
      <c r="G15" s="134"/>
      <c r="H15" s="105"/>
      <c r="I15" s="33" t="s">
        <v>214</v>
      </c>
      <c r="J15" s="33">
        <v>5</v>
      </c>
      <c r="K15" s="33" t="s">
        <v>214</v>
      </c>
    </row>
    <row r="16" spans="1:16" ht="33.75" customHeight="1" x14ac:dyDescent="0.25">
      <c r="A16" s="160"/>
      <c r="B16" s="161"/>
      <c r="C16" s="96"/>
      <c r="D16" s="162"/>
      <c r="E16" s="135"/>
      <c r="F16" s="135"/>
      <c r="G16" s="134"/>
      <c r="H16" s="105"/>
      <c r="I16" s="102" t="s">
        <v>21</v>
      </c>
      <c r="J16" s="102"/>
      <c r="K16" s="102"/>
    </row>
    <row r="17" spans="1:12" ht="31.5" customHeight="1" x14ac:dyDescent="0.25">
      <c r="A17" s="160"/>
      <c r="B17" s="161"/>
      <c r="C17" s="96"/>
      <c r="D17" s="162"/>
      <c r="E17" s="135"/>
      <c r="F17" s="135"/>
      <c r="G17" s="134"/>
      <c r="H17" s="105"/>
      <c r="I17" s="33">
        <v>43.8</v>
      </c>
      <c r="J17" s="33">
        <v>46.2</v>
      </c>
      <c r="K17" s="33">
        <f>J17/I17*100</f>
        <v>105.47945205479454</v>
      </c>
    </row>
    <row r="18" spans="1:12" ht="31.5" customHeight="1" x14ac:dyDescent="0.25">
      <c r="A18" s="160"/>
      <c r="B18" s="161"/>
      <c r="C18" s="96"/>
      <c r="D18" s="162"/>
      <c r="E18" s="135"/>
      <c r="F18" s="135"/>
      <c r="G18" s="134"/>
      <c r="H18" s="105"/>
      <c r="I18" s="175"/>
      <c r="J18" s="175"/>
      <c r="K18" s="175"/>
    </row>
    <row r="19" spans="1:12" ht="69" customHeight="1" x14ac:dyDescent="0.25">
      <c r="A19" s="160"/>
      <c r="B19" s="161"/>
      <c r="C19" s="96"/>
      <c r="D19" s="162"/>
      <c r="E19" s="135"/>
      <c r="F19" s="135"/>
      <c r="G19" s="134"/>
      <c r="H19" s="105"/>
      <c r="I19" s="175"/>
      <c r="J19" s="175"/>
      <c r="K19" s="175"/>
    </row>
    <row r="20" spans="1:12" ht="72" customHeight="1" x14ac:dyDescent="0.25">
      <c r="A20" s="160"/>
      <c r="B20" s="161"/>
      <c r="C20" s="96"/>
      <c r="D20" s="30" t="s">
        <v>10</v>
      </c>
      <c r="E20" s="22">
        <f>SUM(E21:E22)</f>
        <v>13865.31</v>
      </c>
      <c r="F20" s="22">
        <f>SUM(F21:F22)</f>
        <v>13865.31</v>
      </c>
      <c r="G20" s="19">
        <f>F20/E20</f>
        <v>1</v>
      </c>
      <c r="H20" s="105"/>
      <c r="I20" s="175"/>
      <c r="J20" s="175"/>
      <c r="K20" s="175"/>
    </row>
    <row r="21" spans="1:12" ht="72" customHeight="1" x14ac:dyDescent="0.25">
      <c r="A21" s="160"/>
      <c r="B21" s="161"/>
      <c r="C21" s="96"/>
      <c r="D21" s="31" t="s">
        <v>12</v>
      </c>
      <c r="E21" s="50">
        <v>3500</v>
      </c>
      <c r="F21" s="50">
        <v>3500</v>
      </c>
      <c r="G21" s="9">
        <f>F21/E21</f>
        <v>1</v>
      </c>
      <c r="H21" s="105"/>
      <c r="I21" s="175"/>
      <c r="J21" s="175"/>
      <c r="K21" s="175"/>
    </row>
    <row r="22" spans="1:12" ht="72" customHeight="1" x14ac:dyDescent="0.25">
      <c r="A22" s="160"/>
      <c r="B22" s="161"/>
      <c r="C22" s="96"/>
      <c r="D22" s="31" t="s">
        <v>13</v>
      </c>
      <c r="E22" s="50">
        <v>10365.31</v>
      </c>
      <c r="F22" s="50">
        <v>10365.31</v>
      </c>
      <c r="G22" s="9">
        <f>F22/E22</f>
        <v>1</v>
      </c>
      <c r="H22" s="105"/>
      <c r="I22" s="175"/>
      <c r="J22" s="175"/>
      <c r="K22" s="175"/>
    </row>
    <row r="23" spans="1:12" ht="39" customHeight="1" x14ac:dyDescent="0.25">
      <c r="A23" s="97" t="s">
        <v>24</v>
      </c>
      <c r="B23" s="98" t="s">
        <v>25</v>
      </c>
      <c r="C23" s="96" t="s">
        <v>26</v>
      </c>
      <c r="D23" s="103"/>
      <c r="E23" s="103"/>
      <c r="F23" s="103"/>
      <c r="G23" s="103"/>
      <c r="H23" s="95" t="s">
        <v>217</v>
      </c>
      <c r="I23" s="102" t="s">
        <v>184</v>
      </c>
      <c r="J23" s="102"/>
      <c r="K23" s="102"/>
    </row>
    <row r="24" spans="1:12" ht="12.75" customHeight="1" x14ac:dyDescent="0.25">
      <c r="A24" s="97"/>
      <c r="B24" s="98"/>
      <c r="C24" s="96"/>
      <c r="D24" s="103"/>
      <c r="E24" s="103"/>
      <c r="F24" s="103"/>
      <c r="G24" s="103"/>
      <c r="H24" s="95"/>
      <c r="I24" s="102"/>
      <c r="J24" s="102"/>
      <c r="K24" s="102"/>
    </row>
    <row r="25" spans="1:12" ht="15" customHeight="1" x14ac:dyDescent="0.25">
      <c r="A25" s="97"/>
      <c r="B25" s="98"/>
      <c r="C25" s="96"/>
      <c r="D25" s="103"/>
      <c r="E25" s="103"/>
      <c r="F25" s="103"/>
      <c r="G25" s="103"/>
      <c r="H25" s="95"/>
      <c r="I25" s="36">
        <v>13</v>
      </c>
      <c r="J25" s="36">
        <v>13</v>
      </c>
      <c r="K25" s="33">
        <f>J25/I25*100</f>
        <v>100</v>
      </c>
    </row>
    <row r="26" spans="1:12" ht="76.5" customHeight="1" x14ac:dyDescent="0.25">
      <c r="A26" s="97"/>
      <c r="B26" s="98"/>
      <c r="C26" s="96"/>
      <c r="D26" s="103"/>
      <c r="E26" s="103"/>
      <c r="F26" s="103"/>
      <c r="G26" s="103"/>
      <c r="H26" s="95"/>
      <c r="I26" s="102" t="s">
        <v>30</v>
      </c>
      <c r="J26" s="102"/>
      <c r="K26" s="102"/>
    </row>
    <row r="27" spans="1:12" ht="63.75" customHeight="1" x14ac:dyDescent="0.25">
      <c r="A27" s="97"/>
      <c r="B27" s="98"/>
      <c r="C27" s="96"/>
      <c r="D27" s="103"/>
      <c r="E27" s="103"/>
      <c r="F27" s="103"/>
      <c r="G27" s="103"/>
      <c r="H27" s="95"/>
      <c r="I27" s="36">
        <v>850</v>
      </c>
      <c r="J27" s="36">
        <v>940</v>
      </c>
      <c r="K27" s="33">
        <f>J27/I27*100</f>
        <v>110.58823529411765</v>
      </c>
      <c r="L27" t="s">
        <v>218</v>
      </c>
    </row>
    <row r="28" spans="1:12" ht="71.25" customHeight="1" x14ac:dyDescent="0.25">
      <c r="A28" s="97" t="s">
        <v>27</v>
      </c>
      <c r="B28" s="98" t="s">
        <v>28</v>
      </c>
      <c r="C28" s="96" t="s">
        <v>26</v>
      </c>
      <c r="D28" s="17" t="s">
        <v>10</v>
      </c>
      <c r="E28" s="18">
        <f>SUM(E29)</f>
        <v>153.80000000000001</v>
      </c>
      <c r="F28" s="18">
        <f>SUM(F29)</f>
        <v>153.80000000000001</v>
      </c>
      <c r="G28" s="19">
        <f>F28/E28</f>
        <v>1</v>
      </c>
      <c r="H28" s="95" t="s">
        <v>219</v>
      </c>
      <c r="I28" s="102" t="s">
        <v>29</v>
      </c>
      <c r="J28" s="102"/>
      <c r="K28" s="102"/>
      <c r="L28" s="5"/>
    </row>
    <row r="29" spans="1:12" ht="41.25" customHeight="1" x14ac:dyDescent="0.25">
      <c r="A29" s="97"/>
      <c r="B29" s="98"/>
      <c r="C29" s="96"/>
      <c r="D29" s="37" t="s">
        <v>12</v>
      </c>
      <c r="E29" s="20">
        <v>153.80000000000001</v>
      </c>
      <c r="F29" s="20">
        <v>153.80000000000001</v>
      </c>
      <c r="G29" s="21">
        <f>F29/E29</f>
        <v>1</v>
      </c>
      <c r="H29" s="95"/>
      <c r="I29" s="102"/>
      <c r="J29" s="102"/>
      <c r="K29" s="102"/>
      <c r="L29" s="5"/>
    </row>
    <row r="30" spans="1:12" ht="30.75" customHeight="1" x14ac:dyDescent="0.25">
      <c r="A30" s="97"/>
      <c r="B30" s="98"/>
      <c r="C30" s="96"/>
      <c r="D30" s="103"/>
      <c r="E30" s="103"/>
      <c r="F30" s="103"/>
      <c r="G30" s="103"/>
      <c r="H30" s="95"/>
      <c r="I30" s="36">
        <v>500</v>
      </c>
      <c r="J30" s="36">
        <v>504</v>
      </c>
      <c r="K30" s="33">
        <f>J30/I30*100</f>
        <v>100.8</v>
      </c>
      <c r="L30" s="5"/>
    </row>
    <row r="31" spans="1:12" ht="21.75" customHeight="1" x14ac:dyDescent="0.25">
      <c r="A31" s="97"/>
      <c r="B31" s="98"/>
      <c r="C31" s="96"/>
      <c r="D31" s="103"/>
      <c r="E31" s="103"/>
      <c r="F31" s="103"/>
      <c r="G31" s="103"/>
      <c r="H31" s="95"/>
      <c r="I31" s="102"/>
      <c r="J31" s="102"/>
      <c r="K31" s="102"/>
      <c r="L31" s="5"/>
    </row>
    <row r="32" spans="1:12" ht="89.25" customHeight="1" x14ac:dyDescent="0.25">
      <c r="A32" s="97"/>
      <c r="B32" s="98"/>
      <c r="C32" s="96"/>
      <c r="D32" s="103"/>
      <c r="E32" s="103"/>
      <c r="F32" s="103"/>
      <c r="G32" s="103"/>
      <c r="H32" s="95"/>
      <c r="I32" s="102"/>
      <c r="J32" s="102"/>
      <c r="K32" s="102"/>
      <c r="L32" s="5"/>
    </row>
    <row r="33" spans="1:12" ht="110.25" customHeight="1" x14ac:dyDescent="0.25">
      <c r="A33" s="97"/>
      <c r="B33" s="98"/>
      <c r="C33" s="96"/>
      <c r="D33" s="103"/>
      <c r="E33" s="103"/>
      <c r="F33" s="103"/>
      <c r="G33" s="103"/>
      <c r="H33" s="95"/>
      <c r="I33" s="102"/>
      <c r="J33" s="102"/>
      <c r="K33" s="102"/>
      <c r="L33" s="5"/>
    </row>
    <row r="34" spans="1:12" ht="49.5" customHeight="1" x14ac:dyDescent="0.25">
      <c r="A34" s="97" t="s">
        <v>32</v>
      </c>
      <c r="B34" s="98" t="s">
        <v>31</v>
      </c>
      <c r="C34" s="96" t="s">
        <v>33</v>
      </c>
      <c r="D34" s="98" t="s">
        <v>187</v>
      </c>
      <c r="E34" s="98"/>
      <c r="F34" s="98"/>
      <c r="G34" s="98"/>
      <c r="H34" s="95" t="s">
        <v>220</v>
      </c>
      <c r="I34" s="172"/>
      <c r="J34" s="173"/>
      <c r="K34" s="174"/>
    </row>
    <row r="35" spans="1:12" ht="17.25" hidden="1" customHeight="1" x14ac:dyDescent="0.25">
      <c r="A35" s="97"/>
      <c r="B35" s="98"/>
      <c r="C35" s="96"/>
      <c r="D35" s="98"/>
      <c r="E35" s="98"/>
      <c r="F35" s="98"/>
      <c r="G35" s="98"/>
      <c r="H35" s="95"/>
    </row>
    <row r="36" spans="1:12" ht="13.5" hidden="1" customHeight="1" x14ac:dyDescent="0.25">
      <c r="A36" s="97"/>
      <c r="B36" s="98"/>
      <c r="C36" s="96"/>
      <c r="D36" s="98"/>
      <c r="E36" s="98"/>
      <c r="F36" s="98"/>
      <c r="G36" s="98"/>
      <c r="H36" s="95"/>
    </row>
    <row r="37" spans="1:12" ht="3.75" hidden="1" customHeight="1" x14ac:dyDescent="0.25">
      <c r="A37" s="97"/>
      <c r="B37" s="98"/>
      <c r="C37" s="96"/>
      <c r="D37" s="98"/>
      <c r="E37" s="98"/>
      <c r="F37" s="98"/>
      <c r="G37" s="98"/>
      <c r="H37" s="95"/>
    </row>
    <row r="38" spans="1:12" ht="17.25" hidden="1" customHeight="1" x14ac:dyDescent="0.25">
      <c r="A38" s="97"/>
      <c r="B38" s="98"/>
      <c r="C38" s="96"/>
      <c r="D38" s="98"/>
      <c r="E38" s="98"/>
      <c r="F38" s="98"/>
      <c r="G38" s="98"/>
      <c r="H38" s="95"/>
    </row>
    <row r="39" spans="1:12" ht="17.25" hidden="1" customHeight="1" x14ac:dyDescent="0.25">
      <c r="A39" s="97"/>
      <c r="B39" s="98"/>
      <c r="C39" s="96"/>
      <c r="D39" s="98"/>
      <c r="E39" s="98"/>
      <c r="F39" s="98"/>
      <c r="G39" s="98"/>
      <c r="H39" s="95"/>
    </row>
    <row r="40" spans="1:12" ht="6" hidden="1" customHeight="1" x14ac:dyDescent="0.25">
      <c r="A40" s="85"/>
      <c r="B40" s="88"/>
      <c r="C40" s="91"/>
      <c r="D40" s="56"/>
      <c r="E40" s="56"/>
      <c r="F40" s="56"/>
      <c r="G40" s="56"/>
      <c r="H40" s="81"/>
    </row>
    <row r="41" spans="1:12" ht="39" customHeight="1" x14ac:dyDescent="0.25">
      <c r="A41" s="97" t="s">
        <v>34</v>
      </c>
      <c r="B41" s="98" t="s">
        <v>35</v>
      </c>
      <c r="C41" s="96" t="s">
        <v>9</v>
      </c>
      <c r="D41" s="17" t="s">
        <v>10</v>
      </c>
      <c r="E41" s="22">
        <f>E42+E43</f>
        <v>378.32456000000002</v>
      </c>
      <c r="F41" s="22">
        <f>F42+F43</f>
        <v>378.32456000000002</v>
      </c>
      <c r="G41" s="39">
        <f>F41/E41</f>
        <v>1</v>
      </c>
      <c r="H41" s="105" t="s">
        <v>240</v>
      </c>
      <c r="I41" s="102" t="s">
        <v>221</v>
      </c>
      <c r="J41" s="102"/>
      <c r="K41" s="102"/>
    </row>
    <row r="42" spans="1:12" ht="38.25" customHeight="1" x14ac:dyDescent="0.25">
      <c r="A42" s="97"/>
      <c r="B42" s="98"/>
      <c r="C42" s="96"/>
      <c r="D42" s="38" t="s">
        <v>11</v>
      </c>
      <c r="E42" s="16">
        <v>263.91300000000001</v>
      </c>
      <c r="F42" s="16">
        <f>E42</f>
        <v>263.91300000000001</v>
      </c>
      <c r="G42" s="40">
        <f>F42/E42</f>
        <v>1</v>
      </c>
      <c r="H42" s="105"/>
      <c r="I42" s="102"/>
      <c r="J42" s="102"/>
      <c r="K42" s="102"/>
    </row>
    <row r="43" spans="1:12" ht="30.75" customHeight="1" x14ac:dyDescent="0.25">
      <c r="A43" s="97"/>
      <c r="B43" s="98"/>
      <c r="C43" s="96"/>
      <c r="D43" s="38" t="s">
        <v>12</v>
      </c>
      <c r="E43" s="16">
        <v>114.41155999999999</v>
      </c>
      <c r="F43" s="16">
        <f>E43</f>
        <v>114.41155999999999</v>
      </c>
      <c r="G43" s="40">
        <f>F43/E43</f>
        <v>1</v>
      </c>
      <c r="H43" s="105"/>
      <c r="I43" s="33">
        <v>4.0999999999999996</v>
      </c>
      <c r="J43" s="67">
        <v>4.9000000000000004</v>
      </c>
      <c r="K43" s="33">
        <f>J43/I43*100</f>
        <v>119.51219512195124</v>
      </c>
      <c r="L43" s="61"/>
    </row>
    <row r="44" spans="1:12" ht="80.25" customHeight="1" x14ac:dyDescent="0.25">
      <c r="A44" s="97" t="s">
        <v>36</v>
      </c>
      <c r="B44" s="98" t="s">
        <v>37</v>
      </c>
      <c r="C44" s="96" t="s">
        <v>38</v>
      </c>
      <c r="D44" s="104"/>
      <c r="E44" s="104"/>
      <c r="F44" s="104"/>
      <c r="G44" s="104"/>
      <c r="H44" s="105" t="s">
        <v>257</v>
      </c>
      <c r="I44" s="175"/>
      <c r="J44" s="175"/>
      <c r="K44" s="175"/>
    </row>
    <row r="45" spans="1:12" ht="42.75" customHeight="1" x14ac:dyDescent="0.25">
      <c r="A45" s="97"/>
      <c r="B45" s="98"/>
      <c r="C45" s="96"/>
      <c r="D45" s="6" t="s">
        <v>10</v>
      </c>
      <c r="E45" s="22">
        <f>E46</f>
        <v>14899.42</v>
      </c>
      <c r="F45" s="22">
        <f>F46</f>
        <v>3980.27</v>
      </c>
      <c r="G45" s="39">
        <f>F45/E45</f>
        <v>0.26714261360509334</v>
      </c>
      <c r="H45" s="105"/>
      <c r="I45" s="175"/>
      <c r="J45" s="175"/>
      <c r="K45" s="175"/>
      <c r="L45" s="61"/>
    </row>
    <row r="46" spans="1:12" ht="15" customHeight="1" x14ac:dyDescent="0.25">
      <c r="A46" s="97"/>
      <c r="B46" s="98"/>
      <c r="C46" s="96"/>
      <c r="D46" s="7" t="s">
        <v>13</v>
      </c>
      <c r="E46" s="16">
        <v>14899.42</v>
      </c>
      <c r="F46" s="16">
        <v>3980.27</v>
      </c>
      <c r="G46" s="40">
        <f>F46/E46</f>
        <v>0.26714261360509334</v>
      </c>
      <c r="H46" s="105"/>
      <c r="I46" s="175"/>
      <c r="J46" s="175"/>
      <c r="K46" s="175"/>
    </row>
    <row r="47" spans="1:12" ht="26.25" customHeight="1" x14ac:dyDescent="0.25">
      <c r="A47" s="97"/>
      <c r="B47" s="98"/>
      <c r="C47" s="96"/>
      <c r="D47" s="133"/>
      <c r="E47" s="133"/>
      <c r="F47" s="133"/>
      <c r="G47" s="133"/>
      <c r="H47" s="105"/>
      <c r="I47" s="175"/>
      <c r="J47" s="175"/>
      <c r="K47" s="175"/>
    </row>
    <row r="48" spans="1:12" ht="28.5" customHeight="1" x14ac:dyDescent="0.25">
      <c r="A48" s="97"/>
      <c r="B48" s="98"/>
      <c r="C48" s="96"/>
      <c r="D48" s="133"/>
      <c r="E48" s="133"/>
      <c r="F48" s="133"/>
      <c r="G48" s="133"/>
      <c r="H48" s="105"/>
      <c r="I48" s="175"/>
      <c r="J48" s="175"/>
      <c r="K48" s="175"/>
    </row>
    <row r="49" spans="1:24" ht="21.75" customHeight="1" x14ac:dyDescent="0.25">
      <c r="A49" s="80" t="s">
        <v>39</v>
      </c>
      <c r="B49" s="80"/>
      <c r="C49" s="80"/>
      <c r="D49" s="80"/>
      <c r="E49" s="80"/>
      <c r="F49" s="80"/>
      <c r="G49" s="80"/>
      <c r="H49" s="80"/>
      <c r="I49" s="80"/>
      <c r="J49" s="80"/>
      <c r="K49" s="80"/>
    </row>
    <row r="50" spans="1:24" ht="61.5" customHeight="1" x14ac:dyDescent="0.25">
      <c r="A50" s="97" t="s">
        <v>40</v>
      </c>
      <c r="B50" s="98" t="s">
        <v>41</v>
      </c>
      <c r="C50" s="96" t="s">
        <v>19</v>
      </c>
      <c r="D50" s="6" t="s">
        <v>10</v>
      </c>
      <c r="E50" s="13">
        <f>E51</f>
        <v>1066.4000000000001</v>
      </c>
      <c r="F50" s="13">
        <v>1066.4000000000001</v>
      </c>
      <c r="G50" s="9">
        <f>F50/E50</f>
        <v>1</v>
      </c>
      <c r="H50" s="95" t="s">
        <v>266</v>
      </c>
      <c r="I50" s="102" t="s">
        <v>42</v>
      </c>
      <c r="J50" s="102"/>
      <c r="K50" s="102"/>
    </row>
    <row r="51" spans="1:24" ht="33" customHeight="1" x14ac:dyDescent="0.25">
      <c r="A51" s="97"/>
      <c r="B51" s="98"/>
      <c r="C51" s="96"/>
      <c r="D51" s="41" t="s">
        <v>12</v>
      </c>
      <c r="E51" s="50">
        <v>1066.4000000000001</v>
      </c>
      <c r="F51" s="50">
        <v>1066.4000000000001</v>
      </c>
      <c r="G51" s="49">
        <f>F51/E51</f>
        <v>1</v>
      </c>
      <c r="H51" s="95"/>
      <c r="I51" s="102"/>
      <c r="J51" s="102"/>
      <c r="K51" s="102"/>
      <c r="L51" s="42"/>
      <c r="M51" s="42"/>
      <c r="N51" s="42"/>
      <c r="O51" s="42"/>
      <c r="P51" s="42"/>
    </row>
    <row r="52" spans="1:24" ht="39" customHeight="1" x14ac:dyDescent="0.25">
      <c r="A52" s="97"/>
      <c r="B52" s="98"/>
      <c r="C52" s="96"/>
      <c r="D52" s="133"/>
      <c r="E52" s="133"/>
      <c r="F52" s="133"/>
      <c r="G52" s="133"/>
      <c r="H52" s="95"/>
      <c r="I52" s="43">
        <v>5860</v>
      </c>
      <c r="J52" s="43">
        <v>5911</v>
      </c>
      <c r="K52" s="33">
        <f>J52/I52*100</f>
        <v>100.87030716723548</v>
      </c>
      <c r="L52" s="42"/>
      <c r="M52" s="42"/>
      <c r="N52" s="42"/>
      <c r="O52" s="42"/>
      <c r="P52" s="42"/>
    </row>
    <row r="53" spans="1:24" ht="39" customHeight="1" x14ac:dyDescent="0.25">
      <c r="A53" s="97"/>
      <c r="B53" s="98"/>
      <c r="C53" s="96"/>
      <c r="D53" s="133"/>
      <c r="E53" s="133"/>
      <c r="F53" s="133"/>
      <c r="G53" s="133"/>
      <c r="H53" s="95"/>
      <c r="I53" s="77"/>
      <c r="J53" s="77"/>
      <c r="K53" s="77"/>
      <c r="L53" s="42"/>
      <c r="M53" s="42"/>
      <c r="N53" s="42"/>
      <c r="O53" s="42"/>
      <c r="P53" s="42"/>
    </row>
    <row r="54" spans="1:24" ht="30.75" customHeight="1" x14ac:dyDescent="0.25">
      <c r="A54" s="97"/>
      <c r="B54" s="98"/>
      <c r="C54" s="96"/>
      <c r="D54" s="133"/>
      <c r="E54" s="133"/>
      <c r="F54" s="133"/>
      <c r="G54" s="133"/>
      <c r="H54" s="95"/>
      <c r="I54" s="77"/>
      <c r="J54" s="77"/>
      <c r="K54" s="77"/>
      <c r="L54" s="42"/>
      <c r="M54" s="42"/>
      <c r="N54" s="42"/>
      <c r="O54" s="42"/>
      <c r="P54" s="42"/>
    </row>
    <row r="55" spans="1:24" ht="56.25" customHeight="1" x14ac:dyDescent="0.25">
      <c r="A55" s="85" t="s">
        <v>43</v>
      </c>
      <c r="B55" s="88" t="s">
        <v>44</v>
      </c>
      <c r="C55" s="91" t="s">
        <v>9</v>
      </c>
      <c r="D55" s="164" t="s">
        <v>231</v>
      </c>
      <c r="E55" s="165"/>
      <c r="F55" s="165"/>
      <c r="G55" s="166"/>
      <c r="H55" s="170" t="s">
        <v>239</v>
      </c>
      <c r="I55" s="102" t="s">
        <v>45</v>
      </c>
      <c r="J55" s="102"/>
      <c r="K55" s="102"/>
    </row>
    <row r="56" spans="1:24" ht="53.25" customHeight="1" x14ac:dyDescent="0.25">
      <c r="A56" s="87"/>
      <c r="B56" s="90"/>
      <c r="C56" s="93"/>
      <c r="D56" s="167"/>
      <c r="E56" s="168"/>
      <c r="F56" s="168"/>
      <c r="G56" s="169"/>
      <c r="H56" s="171"/>
      <c r="I56" s="43">
        <v>1</v>
      </c>
      <c r="J56" s="43">
        <v>1</v>
      </c>
      <c r="K56" s="33">
        <f>J56/I56*100</f>
        <v>100</v>
      </c>
    </row>
    <row r="57" spans="1:24" ht="111.75" customHeight="1" x14ac:dyDescent="0.25">
      <c r="A57" s="97" t="s">
        <v>46</v>
      </c>
      <c r="B57" s="98" t="s">
        <v>47</v>
      </c>
      <c r="C57" s="96" t="s">
        <v>9</v>
      </c>
      <c r="D57" s="127" t="s">
        <v>231</v>
      </c>
      <c r="E57" s="127"/>
      <c r="F57" s="127"/>
      <c r="G57" s="127"/>
      <c r="H57" s="95" t="s">
        <v>232</v>
      </c>
      <c r="I57" s="102" t="s">
        <v>48</v>
      </c>
      <c r="J57" s="102"/>
      <c r="K57" s="102"/>
      <c r="L57" s="5"/>
    </row>
    <row r="58" spans="1:24" ht="15" customHeight="1" x14ac:dyDescent="0.25">
      <c r="A58" s="97"/>
      <c r="B58" s="98"/>
      <c r="C58" s="96"/>
      <c r="D58" s="127"/>
      <c r="E58" s="127"/>
      <c r="F58" s="127"/>
      <c r="G58" s="127"/>
      <c r="H58" s="95"/>
      <c r="I58" s="43">
        <v>8</v>
      </c>
      <c r="J58" s="43">
        <v>3</v>
      </c>
      <c r="K58" s="33">
        <f>J58/I58*100</f>
        <v>37.5</v>
      </c>
    </row>
    <row r="59" spans="1:24" ht="15" customHeight="1" x14ac:dyDescent="0.25">
      <c r="A59" s="97"/>
      <c r="B59" s="98"/>
      <c r="C59" s="96"/>
      <c r="D59" s="127"/>
      <c r="E59" s="127"/>
      <c r="F59" s="127"/>
      <c r="G59" s="127"/>
      <c r="H59" s="95"/>
      <c r="I59" s="102"/>
      <c r="J59" s="102"/>
      <c r="K59" s="102"/>
    </row>
    <row r="60" spans="1:24" ht="15" customHeight="1" x14ac:dyDescent="0.25">
      <c r="A60" s="97"/>
      <c r="B60" s="98"/>
      <c r="C60" s="96"/>
      <c r="D60" s="127"/>
      <c r="E60" s="127"/>
      <c r="F60" s="127"/>
      <c r="G60" s="127"/>
      <c r="H60" s="95"/>
      <c r="I60" s="102"/>
      <c r="J60" s="102"/>
      <c r="K60" s="102"/>
    </row>
    <row r="61" spans="1:24" x14ac:dyDescent="0.25">
      <c r="A61" s="97"/>
      <c r="B61" s="98"/>
      <c r="C61" s="96"/>
      <c r="D61" s="127"/>
      <c r="E61" s="127"/>
      <c r="F61" s="127"/>
      <c r="G61" s="127"/>
      <c r="H61" s="95"/>
      <c r="I61" s="102"/>
      <c r="J61" s="102"/>
      <c r="K61" s="102"/>
    </row>
    <row r="62" spans="1:24" x14ac:dyDescent="0.25">
      <c r="A62" s="97"/>
      <c r="B62" s="98"/>
      <c r="C62" s="96"/>
      <c r="D62" s="127"/>
      <c r="E62" s="127"/>
      <c r="F62" s="127"/>
      <c r="G62" s="127"/>
      <c r="H62" s="95"/>
      <c r="I62" s="102"/>
      <c r="J62" s="102"/>
      <c r="K62" s="102"/>
      <c r="R62" s="129" t="s">
        <v>198</v>
      </c>
      <c r="S62" s="130"/>
      <c r="T62" s="130"/>
      <c r="U62" s="130"/>
      <c r="V62" s="130"/>
      <c r="W62" s="130"/>
      <c r="X62" s="130"/>
    </row>
    <row r="63" spans="1:24" ht="15" customHeight="1" x14ac:dyDescent="0.25">
      <c r="A63" s="97"/>
      <c r="B63" s="98"/>
      <c r="C63" s="96"/>
      <c r="D63" s="127"/>
      <c r="E63" s="127"/>
      <c r="F63" s="127"/>
      <c r="G63" s="127"/>
      <c r="H63" s="95"/>
      <c r="I63" s="102"/>
      <c r="J63" s="102"/>
      <c r="K63" s="102"/>
      <c r="R63" s="129"/>
      <c r="S63" s="130"/>
      <c r="T63" s="130"/>
      <c r="U63" s="130"/>
      <c r="V63" s="130"/>
      <c r="W63" s="130"/>
      <c r="X63" s="130"/>
    </row>
    <row r="64" spans="1:24" ht="36.75" customHeight="1" x14ac:dyDescent="0.25">
      <c r="A64" s="97"/>
      <c r="B64" s="98"/>
      <c r="C64" s="96"/>
      <c r="D64" s="127"/>
      <c r="E64" s="127"/>
      <c r="F64" s="127"/>
      <c r="G64" s="127"/>
      <c r="H64" s="95"/>
      <c r="I64" s="102"/>
      <c r="J64" s="102"/>
      <c r="K64" s="102"/>
      <c r="R64" s="129"/>
      <c r="S64" s="130"/>
      <c r="T64" s="130"/>
      <c r="U64" s="130"/>
      <c r="V64" s="130"/>
      <c r="W64" s="130"/>
      <c r="X64" s="130"/>
    </row>
    <row r="65" spans="1:24" ht="18.75" customHeight="1" x14ac:dyDescent="0.25">
      <c r="A65" s="97"/>
      <c r="B65" s="98"/>
      <c r="C65" s="96"/>
      <c r="D65" s="127"/>
      <c r="E65" s="127"/>
      <c r="F65" s="127"/>
      <c r="G65" s="127"/>
      <c r="H65" s="95"/>
      <c r="I65" s="102"/>
      <c r="J65" s="102"/>
      <c r="K65" s="102"/>
      <c r="R65" s="129"/>
      <c r="S65" s="130"/>
      <c r="T65" s="130"/>
      <c r="U65" s="130"/>
      <c r="V65" s="130"/>
      <c r="W65" s="130"/>
      <c r="X65" s="130"/>
    </row>
    <row r="66" spans="1:24" ht="21" customHeight="1" x14ac:dyDescent="0.25">
      <c r="A66" s="97" t="s">
        <v>49</v>
      </c>
      <c r="B66" s="98" t="s">
        <v>50</v>
      </c>
      <c r="C66" s="96" t="s">
        <v>9</v>
      </c>
      <c r="D66" s="6" t="s">
        <v>10</v>
      </c>
      <c r="E66" s="13">
        <f>E67+E68</f>
        <v>3586.71</v>
      </c>
      <c r="F66" s="13">
        <f>E66</f>
        <v>3586.71</v>
      </c>
      <c r="G66" s="9">
        <f>F66/E66</f>
        <v>1</v>
      </c>
      <c r="H66" s="95" t="s">
        <v>222</v>
      </c>
      <c r="I66" s="99" t="s">
        <v>51</v>
      </c>
      <c r="J66" s="99"/>
      <c r="K66" s="99"/>
      <c r="L66" s="5"/>
      <c r="R66" s="129"/>
      <c r="S66" s="130"/>
      <c r="T66" s="130"/>
      <c r="U66" s="130"/>
      <c r="V66" s="130"/>
      <c r="W66" s="130"/>
      <c r="X66" s="130"/>
    </row>
    <row r="67" spans="1:24" ht="24.75" x14ac:dyDescent="0.25">
      <c r="A67" s="97"/>
      <c r="B67" s="98"/>
      <c r="C67" s="96"/>
      <c r="D67" s="41" t="s">
        <v>12</v>
      </c>
      <c r="E67" s="50">
        <v>3000</v>
      </c>
      <c r="F67" s="50">
        <v>3000</v>
      </c>
      <c r="G67" s="9">
        <f t="shared" ref="G67:G68" si="1">F67/E67</f>
        <v>1</v>
      </c>
      <c r="H67" s="95"/>
      <c r="I67" s="99"/>
      <c r="J67" s="99"/>
      <c r="K67" s="99"/>
      <c r="L67" s="5"/>
      <c r="R67" s="129"/>
      <c r="S67" s="130"/>
      <c r="T67" s="130"/>
      <c r="U67" s="130"/>
      <c r="V67" s="130"/>
      <c r="W67" s="130"/>
      <c r="X67" s="130"/>
    </row>
    <row r="68" spans="1:24" ht="15.75" x14ac:dyDescent="0.25">
      <c r="A68" s="97"/>
      <c r="B68" s="98"/>
      <c r="C68" s="96"/>
      <c r="D68" s="41" t="s">
        <v>13</v>
      </c>
      <c r="E68" s="50">
        <v>586.71</v>
      </c>
      <c r="F68" s="50">
        <v>586.71</v>
      </c>
      <c r="G68" s="9">
        <f t="shared" si="1"/>
        <v>1</v>
      </c>
      <c r="H68" s="95"/>
      <c r="I68" s="43">
        <v>6</v>
      </c>
      <c r="J68" s="43">
        <v>7</v>
      </c>
      <c r="K68" s="33">
        <f>J68/I68*100</f>
        <v>116.66666666666667</v>
      </c>
      <c r="L68" s="5"/>
      <c r="R68" s="129"/>
      <c r="S68" s="130"/>
      <c r="T68" s="130"/>
      <c r="U68" s="130"/>
      <c r="V68" s="130"/>
      <c r="W68" s="130"/>
      <c r="X68" s="130"/>
    </row>
    <row r="69" spans="1:24" x14ac:dyDescent="0.25">
      <c r="A69" s="97"/>
      <c r="B69" s="98"/>
      <c r="C69" s="96"/>
      <c r="D69" s="101"/>
      <c r="E69" s="101"/>
      <c r="F69" s="101"/>
      <c r="G69" s="101"/>
      <c r="H69" s="95"/>
      <c r="I69" s="209"/>
      <c r="J69" s="209"/>
      <c r="K69" s="209"/>
      <c r="L69" s="5"/>
    </row>
    <row r="70" spans="1:24" x14ac:dyDescent="0.25">
      <c r="A70" s="97"/>
      <c r="B70" s="98"/>
      <c r="C70" s="96"/>
      <c r="D70" s="101"/>
      <c r="E70" s="101"/>
      <c r="F70" s="101"/>
      <c r="G70" s="101"/>
      <c r="H70" s="95"/>
      <c r="I70" s="209"/>
      <c r="J70" s="209"/>
      <c r="K70" s="209"/>
      <c r="L70" s="5"/>
    </row>
    <row r="71" spans="1:24" x14ac:dyDescent="0.25">
      <c r="A71" s="97"/>
      <c r="B71" s="98"/>
      <c r="C71" s="96"/>
      <c r="D71" s="101"/>
      <c r="E71" s="101"/>
      <c r="F71" s="101"/>
      <c r="G71" s="101"/>
      <c r="H71" s="95"/>
      <c r="I71" s="209"/>
      <c r="J71" s="209"/>
      <c r="K71" s="209"/>
      <c r="L71" s="5"/>
    </row>
    <row r="72" spans="1:24" x14ac:dyDescent="0.25">
      <c r="A72" s="97"/>
      <c r="B72" s="98"/>
      <c r="C72" s="96"/>
      <c r="D72" s="101"/>
      <c r="E72" s="101"/>
      <c r="F72" s="101"/>
      <c r="G72" s="101"/>
      <c r="H72" s="95"/>
      <c r="I72" s="209"/>
      <c r="J72" s="209"/>
      <c r="K72" s="209"/>
      <c r="L72" s="5"/>
    </row>
    <row r="73" spans="1:24" ht="15" customHeight="1" x14ac:dyDescent="0.25">
      <c r="A73" s="97"/>
      <c r="B73" s="98"/>
      <c r="C73" s="96"/>
      <c r="D73" s="101"/>
      <c r="E73" s="101"/>
      <c r="F73" s="101"/>
      <c r="G73" s="101"/>
      <c r="H73" s="95"/>
      <c r="I73" s="209"/>
      <c r="J73" s="209"/>
      <c r="K73" s="209"/>
      <c r="L73" s="5"/>
    </row>
    <row r="74" spans="1:24" ht="36" customHeight="1" x14ac:dyDescent="0.25">
      <c r="A74" s="97"/>
      <c r="B74" s="98"/>
      <c r="C74" s="96"/>
      <c r="D74" s="101"/>
      <c r="E74" s="101"/>
      <c r="F74" s="101"/>
      <c r="G74" s="101"/>
      <c r="H74" s="95"/>
      <c r="I74" s="209"/>
      <c r="J74" s="209"/>
      <c r="K74" s="209"/>
      <c r="L74" s="5"/>
    </row>
    <row r="75" spans="1:24" ht="36" customHeight="1" x14ac:dyDescent="0.25">
      <c r="A75" s="80" t="s">
        <v>52</v>
      </c>
      <c r="B75" s="80"/>
      <c r="C75" s="80"/>
      <c r="D75" s="80"/>
      <c r="E75" s="80"/>
      <c r="F75" s="80"/>
      <c r="G75" s="80"/>
      <c r="H75" s="80"/>
      <c r="I75" s="80"/>
      <c r="J75" s="80"/>
      <c r="K75" s="80"/>
    </row>
    <row r="76" spans="1:24" ht="24" customHeight="1" x14ac:dyDescent="0.25">
      <c r="A76" s="97" t="s">
        <v>53</v>
      </c>
      <c r="B76" s="98" t="s">
        <v>54</v>
      </c>
      <c r="C76" s="96" t="s">
        <v>19</v>
      </c>
      <c r="D76" s="6" t="s">
        <v>10</v>
      </c>
      <c r="E76" s="13">
        <f>SUM(E77)</f>
        <v>100</v>
      </c>
      <c r="F76" s="13">
        <f>SUM(F77)</f>
        <v>100</v>
      </c>
      <c r="G76" s="9">
        <f>F76/E76</f>
        <v>1</v>
      </c>
      <c r="H76" s="95" t="s">
        <v>223</v>
      </c>
      <c r="I76" s="79" t="s">
        <v>55</v>
      </c>
      <c r="J76" s="79"/>
      <c r="K76" s="79"/>
    </row>
    <row r="77" spans="1:24" ht="24.75" x14ac:dyDescent="0.25">
      <c r="A77" s="97"/>
      <c r="B77" s="98"/>
      <c r="C77" s="96"/>
      <c r="D77" s="41" t="s">
        <v>12</v>
      </c>
      <c r="E77" s="50">
        <v>100</v>
      </c>
      <c r="F77" s="50">
        <v>100</v>
      </c>
      <c r="G77" s="9">
        <f t="shared" ref="G77" si="2">F77/E77</f>
        <v>1</v>
      </c>
      <c r="H77" s="95"/>
      <c r="I77" s="79"/>
      <c r="J77" s="79"/>
      <c r="K77" s="79"/>
    </row>
    <row r="78" spans="1:24" x14ac:dyDescent="0.25">
      <c r="A78" s="97"/>
      <c r="B78" s="98"/>
      <c r="C78" s="96"/>
      <c r="D78" s="101"/>
      <c r="E78" s="101"/>
      <c r="F78" s="101"/>
      <c r="G78" s="101"/>
      <c r="H78" s="95"/>
      <c r="I78" s="79"/>
      <c r="J78" s="79"/>
      <c r="K78" s="79"/>
    </row>
    <row r="79" spans="1:24" ht="31.5" x14ac:dyDescent="0.25">
      <c r="A79" s="97"/>
      <c r="B79" s="98"/>
      <c r="C79" s="96"/>
      <c r="D79" s="101"/>
      <c r="E79" s="101"/>
      <c r="F79" s="101"/>
      <c r="G79" s="101"/>
      <c r="H79" s="95"/>
      <c r="I79" s="43">
        <v>1</v>
      </c>
      <c r="J79" s="43">
        <v>4</v>
      </c>
      <c r="K79" s="44" t="s">
        <v>225</v>
      </c>
      <c r="L79" t="s">
        <v>224</v>
      </c>
    </row>
    <row r="80" spans="1:24" ht="34.5" customHeight="1" x14ac:dyDescent="0.25">
      <c r="A80" s="97"/>
      <c r="B80" s="98"/>
      <c r="C80" s="96"/>
      <c r="D80" s="101"/>
      <c r="E80" s="101"/>
      <c r="F80" s="101"/>
      <c r="G80" s="101"/>
      <c r="H80" s="95"/>
      <c r="I80" s="77"/>
      <c r="J80" s="77"/>
      <c r="K80" s="77"/>
    </row>
    <row r="81" spans="1:12" ht="24.75" customHeight="1" x14ac:dyDescent="0.25">
      <c r="A81" s="97"/>
      <c r="B81" s="98"/>
      <c r="C81" s="96"/>
      <c r="D81" s="101"/>
      <c r="E81" s="101"/>
      <c r="F81" s="101"/>
      <c r="G81" s="101"/>
      <c r="H81" s="95"/>
      <c r="I81" s="77"/>
      <c r="J81" s="77"/>
      <c r="K81" s="77"/>
    </row>
    <row r="82" spans="1:12" ht="40.5" customHeight="1" x14ac:dyDescent="0.25">
      <c r="A82" s="97"/>
      <c r="B82" s="98"/>
      <c r="C82" s="96"/>
      <c r="D82" s="101"/>
      <c r="E82" s="101"/>
      <c r="F82" s="101"/>
      <c r="G82" s="101"/>
      <c r="H82" s="95"/>
      <c r="I82" s="77"/>
      <c r="J82" s="77"/>
      <c r="K82" s="77"/>
    </row>
    <row r="83" spans="1:12" ht="64.5" customHeight="1" x14ac:dyDescent="0.25">
      <c r="A83" s="97" t="s">
        <v>56</v>
      </c>
      <c r="B83" s="98" t="s">
        <v>57</v>
      </c>
      <c r="C83" s="96" t="s">
        <v>9</v>
      </c>
      <c r="D83" s="6" t="s">
        <v>10</v>
      </c>
      <c r="E83" s="13">
        <f>E85+E84</f>
        <v>3289.4</v>
      </c>
      <c r="F83" s="13">
        <f>F85+F84</f>
        <v>3242.1200000000003</v>
      </c>
      <c r="G83" s="9">
        <f>F83/E83</f>
        <v>0.98562655803490007</v>
      </c>
      <c r="H83" s="95" t="s">
        <v>226</v>
      </c>
      <c r="I83" s="79" t="s">
        <v>58</v>
      </c>
      <c r="J83" s="79"/>
      <c r="K83" s="79"/>
    </row>
    <row r="84" spans="1:12" ht="64.5" customHeight="1" x14ac:dyDescent="0.25">
      <c r="A84" s="97"/>
      <c r="B84" s="98"/>
      <c r="C84" s="96"/>
      <c r="D84" s="41" t="s">
        <v>11</v>
      </c>
      <c r="E84" s="50">
        <v>619.4</v>
      </c>
      <c r="F84" s="50">
        <v>599.82000000000005</v>
      </c>
      <c r="G84" s="49">
        <f>F84/E84</f>
        <v>0.96838876331934143</v>
      </c>
      <c r="H84" s="95"/>
      <c r="I84" s="43" t="s">
        <v>214</v>
      </c>
      <c r="J84" s="43">
        <v>12</v>
      </c>
      <c r="K84" s="33" t="s">
        <v>214</v>
      </c>
    </row>
    <row r="85" spans="1:12" ht="74.25" customHeight="1" x14ac:dyDescent="0.25">
      <c r="A85" s="97"/>
      <c r="B85" s="98"/>
      <c r="C85" s="96"/>
      <c r="D85" s="41" t="s">
        <v>12</v>
      </c>
      <c r="E85" s="50">
        <f>263.6+1303.7+296.6+806.1</f>
        <v>2670</v>
      </c>
      <c r="F85" s="50">
        <f>263.6+1303.7+296.6+778.4</f>
        <v>2642.3</v>
      </c>
      <c r="G85" s="49">
        <f>F85/E85</f>
        <v>0.98962546816479413</v>
      </c>
      <c r="H85" s="95"/>
      <c r="I85" s="77"/>
      <c r="J85" s="77"/>
      <c r="K85" s="77"/>
    </row>
    <row r="86" spans="1:12" ht="18.75" customHeight="1" x14ac:dyDescent="0.25">
      <c r="A86" s="100" t="s">
        <v>59</v>
      </c>
      <c r="B86" s="100"/>
      <c r="C86" s="100"/>
      <c r="D86" s="100"/>
      <c r="E86" s="100"/>
      <c r="F86" s="100"/>
      <c r="G86" s="100"/>
      <c r="H86" s="100"/>
      <c r="I86" s="100"/>
      <c r="J86" s="100"/>
      <c r="K86" s="100"/>
    </row>
    <row r="87" spans="1:12" ht="21.75" customHeight="1" x14ac:dyDescent="0.25">
      <c r="A87" s="80" t="s">
        <v>60</v>
      </c>
      <c r="B87" s="80"/>
      <c r="C87" s="80"/>
      <c r="D87" s="80"/>
      <c r="E87" s="80"/>
      <c r="F87" s="80"/>
      <c r="G87" s="80"/>
      <c r="H87" s="80"/>
      <c r="I87" s="80"/>
      <c r="J87" s="80"/>
      <c r="K87" s="80"/>
    </row>
    <row r="88" spans="1:12" ht="26.25" customHeight="1" x14ac:dyDescent="0.25">
      <c r="A88" s="97" t="s">
        <v>61</v>
      </c>
      <c r="B88" s="98" t="s">
        <v>62</v>
      </c>
      <c r="C88" s="96" t="s">
        <v>9</v>
      </c>
      <c r="D88" s="45" t="s">
        <v>10</v>
      </c>
      <c r="E88" s="13">
        <f>E89+E90</f>
        <v>8443.7000000000007</v>
      </c>
      <c r="F88" s="13">
        <f t="shared" ref="F88" si="3">F89+F90</f>
        <v>8426.16</v>
      </c>
      <c r="G88" s="23">
        <f t="shared" ref="G88:G93" si="4">F88/E88</f>
        <v>0.99792271160747059</v>
      </c>
      <c r="H88" s="105" t="s">
        <v>241</v>
      </c>
      <c r="I88" s="79" t="s">
        <v>65</v>
      </c>
      <c r="J88" s="79"/>
      <c r="K88" s="79"/>
    </row>
    <row r="89" spans="1:12" ht="33.75" customHeight="1" x14ac:dyDescent="0.25">
      <c r="A89" s="97"/>
      <c r="B89" s="98"/>
      <c r="C89" s="96"/>
      <c r="D89" s="41" t="s">
        <v>11</v>
      </c>
      <c r="E89" s="50">
        <v>4263.8</v>
      </c>
      <c r="F89" s="50">
        <v>4256.16</v>
      </c>
      <c r="G89" s="49">
        <f t="shared" si="4"/>
        <v>0.99820817111496785</v>
      </c>
      <c r="H89" s="105"/>
      <c r="I89" s="79"/>
      <c r="J89" s="79"/>
      <c r="K89" s="79"/>
    </row>
    <row r="90" spans="1:12" ht="28.5" customHeight="1" x14ac:dyDescent="0.25">
      <c r="A90" s="97"/>
      <c r="B90" s="98"/>
      <c r="C90" s="96"/>
      <c r="D90" s="41" t="s">
        <v>12</v>
      </c>
      <c r="E90" s="50">
        <v>4179.8999999999996</v>
      </c>
      <c r="F90" s="50">
        <v>4170</v>
      </c>
      <c r="G90" s="49">
        <f t="shared" si="4"/>
        <v>0.99763152228522223</v>
      </c>
      <c r="H90" s="105"/>
      <c r="I90" s="43">
        <v>103</v>
      </c>
      <c r="J90" s="43">
        <v>148</v>
      </c>
      <c r="K90" s="33">
        <f>J90/I90*100</f>
        <v>143.68932038834953</v>
      </c>
      <c r="L90" s="61"/>
    </row>
    <row r="91" spans="1:12" ht="44.25" customHeight="1" x14ac:dyDescent="0.25">
      <c r="A91" s="97"/>
      <c r="B91" s="98"/>
      <c r="C91" s="96"/>
      <c r="D91" s="45" t="s">
        <v>10</v>
      </c>
      <c r="E91" s="13">
        <f>E92+E93</f>
        <v>3846.9</v>
      </c>
      <c r="F91" s="13">
        <f t="shared" ref="F91" si="5">F92+F93</f>
        <v>3846.83</v>
      </c>
      <c r="G91" s="23">
        <f t="shared" si="4"/>
        <v>0.99998180353011512</v>
      </c>
      <c r="H91" s="105"/>
      <c r="I91" s="79" t="s">
        <v>64</v>
      </c>
      <c r="J91" s="79"/>
      <c r="K91" s="79"/>
    </row>
    <row r="92" spans="1:12" ht="24.75" x14ac:dyDescent="0.25">
      <c r="A92" s="97"/>
      <c r="B92" s="98"/>
      <c r="C92" s="96"/>
      <c r="D92" s="41" t="s">
        <v>11</v>
      </c>
      <c r="E92" s="50">
        <v>3303</v>
      </c>
      <c r="F92" s="50">
        <v>3303</v>
      </c>
      <c r="G92" s="49">
        <f t="shared" si="4"/>
        <v>1</v>
      </c>
      <c r="H92" s="105"/>
      <c r="I92" s="51">
        <v>23.8</v>
      </c>
      <c r="J92" s="51">
        <v>21</v>
      </c>
      <c r="K92" s="33">
        <f>J92/I92*100</f>
        <v>88.235294117647058</v>
      </c>
    </row>
    <row r="93" spans="1:12" ht="47.25" customHeight="1" x14ac:dyDescent="0.25">
      <c r="A93" s="97"/>
      <c r="B93" s="98"/>
      <c r="C93" s="96"/>
      <c r="D93" s="41" t="s">
        <v>12</v>
      </c>
      <c r="E93" s="50">
        <v>543.9</v>
      </c>
      <c r="F93" s="50">
        <v>543.83000000000004</v>
      </c>
      <c r="G93" s="49">
        <f t="shared" si="4"/>
        <v>0.99987129987129997</v>
      </c>
      <c r="H93" s="105"/>
      <c r="I93" s="79" t="s">
        <v>63</v>
      </c>
      <c r="J93" s="79"/>
      <c r="K93" s="79"/>
    </row>
    <row r="94" spans="1:12" ht="23.25" customHeight="1" x14ac:dyDescent="0.25">
      <c r="A94" s="97"/>
      <c r="B94" s="98"/>
      <c r="C94" s="96"/>
      <c r="D94" s="125"/>
      <c r="E94" s="125"/>
      <c r="F94" s="125"/>
      <c r="G94" s="125"/>
      <c r="H94" s="105"/>
      <c r="I94" s="51">
        <v>66.2</v>
      </c>
      <c r="J94" s="51">
        <v>41.6</v>
      </c>
      <c r="K94" s="67">
        <f>J94/I94*100</f>
        <v>62.839879154078545</v>
      </c>
      <c r="L94" s="66"/>
    </row>
    <row r="95" spans="1:12" ht="58.5" customHeight="1" x14ac:dyDescent="0.25">
      <c r="A95" s="97"/>
      <c r="B95" s="98"/>
      <c r="C95" s="96"/>
      <c r="D95" s="125"/>
      <c r="E95" s="125"/>
      <c r="F95" s="125"/>
      <c r="G95" s="125"/>
      <c r="H95" s="105"/>
      <c r="I95" s="79" t="s">
        <v>66</v>
      </c>
      <c r="J95" s="79"/>
      <c r="K95" s="79"/>
    </row>
    <row r="96" spans="1:12" ht="23.25" customHeight="1" x14ac:dyDescent="0.25">
      <c r="A96" s="97"/>
      <c r="B96" s="98"/>
      <c r="C96" s="96"/>
      <c r="D96" s="125"/>
      <c r="E96" s="125"/>
      <c r="F96" s="125"/>
      <c r="G96" s="125"/>
      <c r="H96" s="105"/>
      <c r="I96" s="43">
        <v>4</v>
      </c>
      <c r="J96" s="43">
        <v>5</v>
      </c>
      <c r="K96" s="33">
        <f>J96/I96*100</f>
        <v>125</v>
      </c>
    </row>
    <row r="97" spans="1:11" ht="35.25" customHeight="1" x14ac:dyDescent="0.25">
      <c r="A97" s="97"/>
      <c r="B97" s="98"/>
      <c r="C97" s="96"/>
      <c r="D97" s="125"/>
      <c r="E97" s="125"/>
      <c r="F97" s="125"/>
      <c r="G97" s="125"/>
      <c r="H97" s="105"/>
      <c r="I97" s="79" t="s">
        <v>67</v>
      </c>
      <c r="J97" s="79"/>
      <c r="K97" s="79"/>
    </row>
    <row r="98" spans="1:11" ht="27.75" customHeight="1" x14ac:dyDescent="0.25">
      <c r="A98" s="97"/>
      <c r="B98" s="98"/>
      <c r="C98" s="96"/>
      <c r="D98" s="125"/>
      <c r="E98" s="125"/>
      <c r="F98" s="125"/>
      <c r="G98" s="125"/>
      <c r="H98" s="105"/>
      <c r="I98" s="51">
        <v>20.7</v>
      </c>
      <c r="J98" s="51">
        <v>-4.8499999999999996</v>
      </c>
      <c r="K98" s="33">
        <f>J98/I98*100</f>
        <v>-23.429951690821255</v>
      </c>
    </row>
    <row r="99" spans="1:11" ht="47.25" customHeight="1" x14ac:dyDescent="0.25">
      <c r="A99" s="97" t="s">
        <v>69</v>
      </c>
      <c r="B99" s="98" t="s">
        <v>68</v>
      </c>
      <c r="C99" s="96" t="s">
        <v>9</v>
      </c>
      <c r="D99" s="98" t="s">
        <v>183</v>
      </c>
      <c r="E99" s="98"/>
      <c r="F99" s="98"/>
      <c r="G99" s="98"/>
      <c r="H99" s="95" t="s">
        <v>182</v>
      </c>
      <c r="I99" s="79" t="s">
        <v>72</v>
      </c>
      <c r="J99" s="79"/>
      <c r="K99" s="79"/>
    </row>
    <row r="100" spans="1:11" ht="68.25" customHeight="1" x14ac:dyDescent="0.25">
      <c r="A100" s="97"/>
      <c r="B100" s="98"/>
      <c r="C100" s="96"/>
      <c r="D100" s="98"/>
      <c r="E100" s="98"/>
      <c r="F100" s="98"/>
      <c r="G100" s="98"/>
      <c r="H100" s="95"/>
      <c r="I100" s="52" t="s">
        <v>227</v>
      </c>
      <c r="J100" s="53">
        <v>0.54</v>
      </c>
      <c r="K100" s="52" t="s">
        <v>227</v>
      </c>
    </row>
    <row r="101" spans="1:11" ht="4.5" hidden="1" customHeight="1" x14ac:dyDescent="0.25">
      <c r="A101" s="97"/>
      <c r="B101" s="98"/>
      <c r="C101" s="96"/>
      <c r="D101" s="98"/>
      <c r="E101" s="98"/>
      <c r="F101" s="98"/>
      <c r="G101" s="98"/>
      <c r="H101" s="95"/>
      <c r="I101" s="52"/>
      <c r="J101" s="52"/>
      <c r="K101" s="52"/>
    </row>
    <row r="102" spans="1:11" ht="64.5" customHeight="1" x14ac:dyDescent="0.25">
      <c r="A102" s="97" t="s">
        <v>70</v>
      </c>
      <c r="B102" s="98" t="s">
        <v>71</v>
      </c>
      <c r="C102" s="96" t="s">
        <v>19</v>
      </c>
      <c r="D102" s="98" t="s">
        <v>203</v>
      </c>
      <c r="E102" s="98"/>
      <c r="F102" s="98"/>
      <c r="G102" s="98"/>
      <c r="H102" s="95" t="s">
        <v>233</v>
      </c>
      <c r="I102" s="79" t="s">
        <v>73</v>
      </c>
      <c r="J102" s="79"/>
      <c r="K102" s="79"/>
    </row>
    <row r="103" spans="1:11" ht="27" customHeight="1" x14ac:dyDescent="0.25">
      <c r="A103" s="97"/>
      <c r="B103" s="98"/>
      <c r="C103" s="96"/>
      <c r="D103" s="98"/>
      <c r="E103" s="98"/>
      <c r="F103" s="98"/>
      <c r="G103" s="98"/>
      <c r="H103" s="95"/>
      <c r="I103" s="51" t="s">
        <v>227</v>
      </c>
      <c r="J103" s="43">
        <v>18</v>
      </c>
      <c r="K103" s="33" t="s">
        <v>227</v>
      </c>
    </row>
    <row r="104" spans="1:11" x14ac:dyDescent="0.25">
      <c r="A104" s="97"/>
      <c r="B104" s="98"/>
      <c r="C104" s="96"/>
      <c r="D104" s="98"/>
      <c r="E104" s="98"/>
      <c r="F104" s="98"/>
      <c r="G104" s="98"/>
      <c r="H104" s="95"/>
      <c r="I104" s="77"/>
      <c r="J104" s="77"/>
      <c r="K104" s="77"/>
    </row>
    <row r="105" spans="1:11" x14ac:dyDescent="0.25">
      <c r="A105" s="97"/>
      <c r="B105" s="98"/>
      <c r="C105" s="96"/>
      <c r="D105" s="98"/>
      <c r="E105" s="98"/>
      <c r="F105" s="98"/>
      <c r="G105" s="98"/>
      <c r="H105" s="95"/>
      <c r="I105" s="77"/>
      <c r="J105" s="77"/>
      <c r="K105" s="77"/>
    </row>
    <row r="106" spans="1:11" ht="83.25" customHeight="1" x14ac:dyDescent="0.25">
      <c r="A106" s="97"/>
      <c r="B106" s="98"/>
      <c r="C106" s="96"/>
      <c r="D106" s="98"/>
      <c r="E106" s="98"/>
      <c r="F106" s="98"/>
      <c r="G106" s="98"/>
      <c r="H106" s="95"/>
      <c r="I106" s="77"/>
      <c r="J106" s="77"/>
      <c r="K106" s="77"/>
    </row>
    <row r="107" spans="1:11" ht="16.5" customHeight="1" x14ac:dyDescent="0.25">
      <c r="A107" s="80" t="s">
        <v>74</v>
      </c>
      <c r="B107" s="80"/>
      <c r="C107" s="80"/>
      <c r="D107" s="80"/>
      <c r="E107" s="80"/>
      <c r="F107" s="80"/>
      <c r="G107" s="80"/>
      <c r="H107" s="80"/>
      <c r="I107" s="80"/>
      <c r="J107" s="80"/>
      <c r="K107" s="80"/>
    </row>
    <row r="108" spans="1:11" ht="45" customHeight="1" x14ac:dyDescent="0.25">
      <c r="A108" s="85" t="s">
        <v>75</v>
      </c>
      <c r="B108" s="88" t="s">
        <v>76</v>
      </c>
      <c r="C108" s="91" t="s">
        <v>9</v>
      </c>
      <c r="D108" s="6" t="s">
        <v>10</v>
      </c>
      <c r="E108" s="13">
        <f>E109</f>
        <v>1046.8</v>
      </c>
      <c r="F108" s="13">
        <f>F109</f>
        <v>1046.8</v>
      </c>
      <c r="G108" s="9">
        <f>G109</f>
        <v>1</v>
      </c>
      <c r="H108" s="81" t="s">
        <v>228</v>
      </c>
      <c r="I108" s="79" t="s">
        <v>191</v>
      </c>
      <c r="J108" s="79"/>
      <c r="K108" s="79"/>
    </row>
    <row r="109" spans="1:11" ht="37.5" customHeight="1" x14ac:dyDescent="0.25">
      <c r="A109" s="86"/>
      <c r="B109" s="89"/>
      <c r="C109" s="92"/>
      <c r="D109" s="41" t="s">
        <v>12</v>
      </c>
      <c r="E109" s="34">
        <v>1046.8</v>
      </c>
      <c r="F109" s="34">
        <v>1046.8</v>
      </c>
      <c r="G109" s="35">
        <f>F109/E109</f>
        <v>1</v>
      </c>
      <c r="H109" s="82"/>
      <c r="I109" s="43">
        <v>4050</v>
      </c>
      <c r="J109" s="43">
        <v>11112</v>
      </c>
      <c r="K109" s="33">
        <f>J109/I109*100</f>
        <v>274.37037037037038</v>
      </c>
    </row>
    <row r="110" spans="1:11" ht="78.75" customHeight="1" x14ac:dyDescent="0.25">
      <c r="A110" s="86"/>
      <c r="B110" s="89"/>
      <c r="C110" s="92"/>
      <c r="D110" s="94"/>
      <c r="E110" s="94"/>
      <c r="F110" s="94"/>
      <c r="G110" s="94"/>
      <c r="H110" s="82"/>
      <c r="I110" s="84"/>
      <c r="J110" s="84"/>
      <c r="K110" s="84"/>
    </row>
    <row r="111" spans="1:11" ht="78.75" customHeight="1" x14ac:dyDescent="0.25">
      <c r="A111" s="86"/>
      <c r="B111" s="89"/>
      <c r="C111" s="92"/>
      <c r="D111" s="94"/>
      <c r="E111" s="94"/>
      <c r="F111" s="94"/>
      <c r="G111" s="94"/>
      <c r="H111" s="82"/>
      <c r="I111" s="84"/>
      <c r="J111" s="84"/>
      <c r="K111" s="84"/>
    </row>
    <row r="112" spans="1:11" ht="78.75" customHeight="1" x14ac:dyDescent="0.25">
      <c r="A112" s="87"/>
      <c r="B112" s="90"/>
      <c r="C112" s="93"/>
      <c r="D112" s="94"/>
      <c r="E112" s="94"/>
      <c r="F112" s="94"/>
      <c r="G112" s="94"/>
      <c r="H112" s="83"/>
      <c r="I112" s="84"/>
      <c r="J112" s="84"/>
      <c r="K112" s="84"/>
    </row>
    <row r="113" spans="1:11" ht="32.25" customHeight="1" x14ac:dyDescent="0.25">
      <c r="A113" s="97" t="s">
        <v>77</v>
      </c>
      <c r="B113" s="98" t="s">
        <v>78</v>
      </c>
      <c r="C113" s="96" t="s">
        <v>9</v>
      </c>
      <c r="D113" s="126" t="s">
        <v>267</v>
      </c>
      <c r="E113" s="126"/>
      <c r="F113" s="126"/>
      <c r="G113" s="126"/>
      <c r="H113" s="95" t="s">
        <v>229</v>
      </c>
      <c r="I113" s="79" t="s">
        <v>79</v>
      </c>
      <c r="J113" s="79"/>
      <c r="K113" s="79"/>
    </row>
    <row r="114" spans="1:11" ht="15.75" x14ac:dyDescent="0.25">
      <c r="A114" s="97"/>
      <c r="B114" s="98"/>
      <c r="C114" s="96"/>
      <c r="D114" s="126"/>
      <c r="E114" s="126"/>
      <c r="F114" s="126"/>
      <c r="G114" s="126"/>
      <c r="H114" s="95"/>
      <c r="I114" s="43" t="s">
        <v>214</v>
      </c>
      <c r="J114" s="43" t="s">
        <v>227</v>
      </c>
      <c r="K114" s="33" t="s">
        <v>227</v>
      </c>
    </row>
    <row r="115" spans="1:11" x14ac:dyDescent="0.25">
      <c r="A115" s="97"/>
      <c r="B115" s="98"/>
      <c r="C115" s="96"/>
      <c r="D115" s="126"/>
      <c r="E115" s="126"/>
      <c r="F115" s="126"/>
      <c r="G115" s="126"/>
      <c r="H115" s="95"/>
      <c r="I115" s="77"/>
      <c r="J115" s="77"/>
      <c r="K115" s="77"/>
    </row>
    <row r="116" spans="1:11" x14ac:dyDescent="0.25">
      <c r="A116" s="97"/>
      <c r="B116" s="98"/>
      <c r="C116" s="96"/>
      <c r="D116" s="126"/>
      <c r="E116" s="126"/>
      <c r="F116" s="126"/>
      <c r="G116" s="126"/>
      <c r="H116" s="95"/>
      <c r="I116" s="77"/>
      <c r="J116" s="77"/>
      <c r="K116" s="77"/>
    </row>
    <row r="117" spans="1:11" x14ac:dyDescent="0.25">
      <c r="A117" s="97"/>
      <c r="B117" s="98"/>
      <c r="C117" s="96"/>
      <c r="D117" s="126"/>
      <c r="E117" s="126"/>
      <c r="F117" s="126"/>
      <c r="G117" s="126"/>
      <c r="H117" s="95"/>
      <c r="I117" s="77"/>
      <c r="J117" s="77"/>
      <c r="K117" s="77"/>
    </row>
    <row r="118" spans="1:11" ht="39" customHeight="1" x14ac:dyDescent="0.25">
      <c r="A118" s="87" t="s">
        <v>80</v>
      </c>
      <c r="B118" s="90" t="s">
        <v>81</v>
      </c>
      <c r="C118" s="93" t="s">
        <v>82</v>
      </c>
      <c r="D118" s="87" t="s">
        <v>211</v>
      </c>
      <c r="E118" s="87"/>
      <c r="F118" s="87"/>
      <c r="G118" s="87"/>
      <c r="H118" s="83" t="s">
        <v>230</v>
      </c>
      <c r="I118" s="78" t="s">
        <v>199</v>
      </c>
      <c r="J118" s="78"/>
      <c r="K118" s="78"/>
    </row>
    <row r="119" spans="1:11" ht="15.75" x14ac:dyDescent="0.25">
      <c r="A119" s="97"/>
      <c r="B119" s="98"/>
      <c r="C119" s="96"/>
      <c r="D119" s="97"/>
      <c r="E119" s="97"/>
      <c r="F119" s="97"/>
      <c r="G119" s="97"/>
      <c r="H119" s="95"/>
      <c r="I119" s="43">
        <v>3</v>
      </c>
      <c r="J119" s="43">
        <v>3</v>
      </c>
      <c r="K119" s="67">
        <f>J119/I119*100</f>
        <v>100</v>
      </c>
    </row>
    <row r="120" spans="1:11" ht="42.75" customHeight="1" x14ac:dyDescent="0.25">
      <c r="A120" s="97"/>
      <c r="B120" s="98"/>
      <c r="C120" s="96"/>
      <c r="D120" s="97"/>
      <c r="E120" s="97"/>
      <c r="F120" s="97"/>
      <c r="G120" s="97"/>
      <c r="H120" s="95"/>
      <c r="I120" s="78" t="s">
        <v>83</v>
      </c>
      <c r="J120" s="78"/>
      <c r="K120" s="78"/>
    </row>
    <row r="121" spans="1:11" ht="30.75" customHeight="1" x14ac:dyDescent="0.25">
      <c r="A121" s="97"/>
      <c r="B121" s="98"/>
      <c r="C121" s="96"/>
      <c r="D121" s="97"/>
      <c r="E121" s="97"/>
      <c r="F121" s="97"/>
      <c r="G121" s="97"/>
      <c r="H121" s="95"/>
      <c r="I121" s="43">
        <v>284</v>
      </c>
      <c r="J121" s="43">
        <v>284</v>
      </c>
      <c r="K121" s="33">
        <f>J121/I121*100</f>
        <v>100</v>
      </c>
    </row>
    <row r="122" spans="1:11" ht="16.5" customHeight="1" x14ac:dyDescent="0.25">
      <c r="A122" s="182" t="s">
        <v>84</v>
      </c>
      <c r="B122" s="183"/>
      <c r="C122" s="183"/>
      <c r="D122" s="183"/>
      <c r="E122" s="183"/>
      <c r="F122" s="183"/>
      <c r="G122" s="183"/>
      <c r="H122" s="183"/>
      <c r="I122" s="183"/>
      <c r="J122" s="183"/>
      <c r="K122" s="183"/>
    </row>
    <row r="123" spans="1:11" ht="88.5" customHeight="1" x14ac:dyDescent="0.25">
      <c r="A123" s="97" t="s">
        <v>85</v>
      </c>
      <c r="B123" s="98" t="s">
        <v>86</v>
      </c>
      <c r="C123" s="96" t="s">
        <v>26</v>
      </c>
      <c r="D123" s="97" t="s">
        <v>206</v>
      </c>
      <c r="E123" s="97"/>
      <c r="F123" s="97"/>
      <c r="G123" s="97"/>
      <c r="H123" s="95" t="s">
        <v>207</v>
      </c>
      <c r="I123" s="79" t="s">
        <v>87</v>
      </c>
      <c r="J123" s="79"/>
      <c r="K123" s="79"/>
    </row>
    <row r="124" spans="1:11" ht="23.25" customHeight="1" x14ac:dyDescent="0.25">
      <c r="A124" s="97"/>
      <c r="B124" s="98"/>
      <c r="C124" s="96"/>
      <c r="D124" s="97"/>
      <c r="E124" s="97"/>
      <c r="F124" s="97"/>
      <c r="G124" s="97"/>
      <c r="H124" s="95"/>
      <c r="I124" s="43">
        <v>11</v>
      </c>
      <c r="J124" s="43">
        <v>11</v>
      </c>
      <c r="K124" s="33">
        <f>J124/I124*100</f>
        <v>100</v>
      </c>
    </row>
    <row r="125" spans="1:11" ht="10.5" hidden="1" customHeight="1" x14ac:dyDescent="0.25">
      <c r="A125" s="97"/>
      <c r="B125" s="98"/>
      <c r="C125" s="96"/>
      <c r="D125" s="8"/>
      <c r="E125" s="8"/>
      <c r="F125" s="8"/>
      <c r="G125" s="8"/>
      <c r="H125" s="95"/>
    </row>
    <row r="126" spans="1:11" ht="15" hidden="1" customHeight="1" x14ac:dyDescent="0.25">
      <c r="A126" s="97"/>
      <c r="B126" s="98"/>
      <c r="C126" s="96"/>
      <c r="D126" s="8"/>
      <c r="E126" s="8"/>
      <c r="F126" s="8"/>
      <c r="G126" s="8"/>
      <c r="H126" s="95"/>
    </row>
    <row r="127" spans="1:11" ht="15" hidden="1" customHeight="1" x14ac:dyDescent="0.25">
      <c r="A127" s="97"/>
      <c r="B127" s="98"/>
      <c r="C127" s="96"/>
      <c r="D127" s="8"/>
      <c r="E127" s="8"/>
      <c r="F127" s="8"/>
      <c r="G127" s="8"/>
      <c r="H127" s="95"/>
    </row>
    <row r="128" spans="1:11" ht="12" hidden="1" customHeight="1" x14ac:dyDescent="0.25">
      <c r="A128" s="97"/>
      <c r="B128" s="98"/>
      <c r="C128" s="96"/>
      <c r="D128" s="8"/>
      <c r="E128" s="8"/>
      <c r="F128" s="8"/>
      <c r="G128" s="8"/>
      <c r="H128" s="95"/>
    </row>
    <row r="129" spans="1:11" ht="15" hidden="1" customHeight="1" x14ac:dyDescent="0.25">
      <c r="A129" s="97"/>
      <c r="B129" s="98"/>
      <c r="C129" s="96"/>
      <c r="D129" s="8"/>
      <c r="E129" s="8"/>
      <c r="F129" s="8"/>
      <c r="G129" s="8"/>
      <c r="H129" s="95"/>
    </row>
    <row r="130" spans="1:11" ht="15" hidden="1" customHeight="1" x14ac:dyDescent="0.25">
      <c r="A130" s="97"/>
      <c r="B130" s="98"/>
      <c r="C130" s="96"/>
      <c r="D130" s="8"/>
      <c r="E130" s="8"/>
      <c r="F130" s="8"/>
      <c r="G130" s="8"/>
      <c r="H130" s="95"/>
    </row>
    <row r="131" spans="1:11" ht="15" hidden="1" customHeight="1" x14ac:dyDescent="0.25">
      <c r="A131" s="97"/>
      <c r="B131" s="98"/>
      <c r="C131" s="96"/>
      <c r="D131" s="8"/>
      <c r="E131" s="8"/>
      <c r="F131" s="8"/>
      <c r="G131" s="8"/>
      <c r="H131" s="95"/>
    </row>
    <row r="132" spans="1:11" ht="15" hidden="1" customHeight="1" x14ac:dyDescent="0.25">
      <c r="A132" s="97"/>
      <c r="B132" s="98"/>
      <c r="C132" s="96"/>
      <c r="D132" s="8"/>
      <c r="E132" s="8"/>
      <c r="F132" s="8"/>
      <c r="G132" s="8"/>
      <c r="H132" s="95"/>
    </row>
    <row r="133" spans="1:11" ht="15" hidden="1" customHeight="1" x14ac:dyDescent="0.25">
      <c r="A133" s="97"/>
      <c r="B133" s="98"/>
      <c r="C133" s="96"/>
      <c r="D133" s="8"/>
      <c r="E133" s="8"/>
      <c r="F133" s="8"/>
      <c r="G133" s="8"/>
      <c r="H133" s="95"/>
    </row>
    <row r="134" spans="1:11" ht="15" hidden="1" customHeight="1" x14ac:dyDescent="0.25">
      <c r="A134" s="97"/>
      <c r="B134" s="98"/>
      <c r="C134" s="96"/>
      <c r="D134" s="8"/>
      <c r="E134" s="8"/>
      <c r="F134" s="8"/>
      <c r="G134" s="8"/>
      <c r="H134" s="95"/>
    </row>
    <row r="135" spans="1:11" ht="53.25" customHeight="1" x14ac:dyDescent="0.25">
      <c r="A135" s="97" t="s">
        <v>88</v>
      </c>
      <c r="B135" s="98" t="s">
        <v>89</v>
      </c>
      <c r="C135" s="96" t="s">
        <v>26</v>
      </c>
      <c r="D135" s="97" t="s">
        <v>189</v>
      </c>
      <c r="E135" s="97"/>
      <c r="F135" s="97"/>
      <c r="G135" s="97"/>
      <c r="H135" s="95" t="s">
        <v>234</v>
      </c>
      <c r="I135" s="79" t="s">
        <v>90</v>
      </c>
      <c r="J135" s="79"/>
      <c r="K135" s="79"/>
    </row>
    <row r="136" spans="1:11" ht="15.75" x14ac:dyDescent="0.25">
      <c r="A136" s="97"/>
      <c r="B136" s="98"/>
      <c r="C136" s="96"/>
      <c r="D136" s="97"/>
      <c r="E136" s="97"/>
      <c r="F136" s="97"/>
      <c r="G136" s="97"/>
      <c r="H136" s="95"/>
      <c r="I136" s="43">
        <v>11</v>
      </c>
      <c r="J136" s="43">
        <v>11</v>
      </c>
      <c r="K136" s="33">
        <f>J136/I136*100</f>
        <v>100</v>
      </c>
    </row>
    <row r="137" spans="1:11" x14ac:dyDescent="0.25">
      <c r="A137" s="97"/>
      <c r="B137" s="98"/>
      <c r="C137" s="96"/>
      <c r="D137" s="97"/>
      <c r="E137" s="97"/>
      <c r="F137" s="97"/>
      <c r="G137" s="97"/>
      <c r="H137" s="95"/>
      <c r="I137" s="184"/>
      <c r="J137" s="185"/>
      <c r="K137" s="186"/>
    </row>
    <row r="138" spans="1:11" ht="9.75" hidden="1" customHeight="1" x14ac:dyDescent="0.25">
      <c r="A138" s="97"/>
      <c r="B138" s="98"/>
      <c r="C138" s="96"/>
      <c r="D138" s="24"/>
      <c r="E138" s="24"/>
      <c r="F138" s="24"/>
      <c r="G138" s="24"/>
      <c r="H138" s="95"/>
    </row>
    <row r="139" spans="1:11" ht="15" hidden="1" customHeight="1" x14ac:dyDescent="0.25">
      <c r="A139" s="97"/>
      <c r="B139" s="98"/>
      <c r="C139" s="96"/>
      <c r="D139" s="24"/>
      <c r="E139" s="24"/>
      <c r="F139" s="24"/>
      <c r="G139" s="24"/>
      <c r="H139" s="95"/>
    </row>
    <row r="140" spans="1:11" ht="15" hidden="1" customHeight="1" x14ac:dyDescent="0.25">
      <c r="A140" s="97"/>
      <c r="B140" s="98"/>
      <c r="C140" s="96"/>
      <c r="D140" s="24"/>
      <c r="E140" s="24"/>
      <c r="F140" s="24"/>
      <c r="G140" s="24"/>
      <c r="H140" s="95"/>
    </row>
    <row r="141" spans="1:11" ht="15" hidden="1" customHeight="1" x14ac:dyDescent="0.25">
      <c r="A141" s="97"/>
      <c r="B141" s="98"/>
      <c r="C141" s="96"/>
      <c r="D141" s="24"/>
      <c r="E141" s="24"/>
      <c r="F141" s="24"/>
      <c r="G141" s="24"/>
      <c r="H141" s="95"/>
    </row>
    <row r="142" spans="1:11" ht="15" hidden="1" customHeight="1" x14ac:dyDescent="0.25">
      <c r="A142" s="97"/>
      <c r="B142" s="98"/>
      <c r="C142" s="96"/>
      <c r="D142" s="24"/>
      <c r="E142" s="24"/>
      <c r="F142" s="24"/>
      <c r="G142" s="24"/>
      <c r="H142" s="95"/>
    </row>
    <row r="143" spans="1:11" ht="15" hidden="1" customHeight="1" x14ac:dyDescent="0.25">
      <c r="A143" s="97"/>
      <c r="B143" s="98"/>
      <c r="C143" s="96"/>
      <c r="D143" s="24"/>
      <c r="E143" s="24"/>
      <c r="F143" s="24"/>
      <c r="G143" s="24"/>
      <c r="H143" s="95"/>
    </row>
    <row r="144" spans="1:11" ht="0.75" hidden="1" customHeight="1" x14ac:dyDescent="0.25">
      <c r="A144" s="97"/>
      <c r="B144" s="98"/>
      <c r="C144" s="96"/>
      <c r="D144" s="24"/>
      <c r="E144" s="24"/>
      <c r="F144" s="24"/>
      <c r="G144" s="24"/>
      <c r="H144" s="95"/>
    </row>
    <row r="145" spans="1:11" ht="15" hidden="1" customHeight="1" x14ac:dyDescent="0.25">
      <c r="A145" s="97"/>
      <c r="B145" s="98"/>
      <c r="C145" s="96"/>
      <c r="D145" s="24"/>
      <c r="E145" s="24"/>
      <c r="F145" s="24"/>
      <c r="G145" s="24"/>
      <c r="H145" s="95"/>
    </row>
    <row r="146" spans="1:11" ht="15" hidden="1" customHeight="1" x14ac:dyDescent="0.25">
      <c r="A146" s="97"/>
      <c r="B146" s="98"/>
      <c r="C146" s="96"/>
      <c r="D146" s="24"/>
      <c r="E146" s="24"/>
      <c r="F146" s="24"/>
      <c r="G146" s="24"/>
      <c r="H146" s="95"/>
    </row>
    <row r="147" spans="1:11" ht="15" hidden="1" customHeight="1" x14ac:dyDescent="0.25">
      <c r="A147" s="97"/>
      <c r="B147" s="98"/>
      <c r="C147" s="96"/>
      <c r="D147" s="24"/>
      <c r="E147" s="24"/>
      <c r="F147" s="24"/>
      <c r="G147" s="24"/>
      <c r="H147" s="95"/>
    </row>
    <row r="148" spans="1:11" ht="57.75" customHeight="1" x14ac:dyDescent="0.25">
      <c r="A148" s="97" t="s">
        <v>91</v>
      </c>
      <c r="B148" s="98" t="s">
        <v>92</v>
      </c>
      <c r="C148" s="96" t="s">
        <v>19</v>
      </c>
      <c r="D148" s="97" t="s">
        <v>235</v>
      </c>
      <c r="E148" s="97"/>
      <c r="F148" s="97"/>
      <c r="G148" s="97"/>
      <c r="H148" s="95" t="s">
        <v>262</v>
      </c>
      <c r="I148" s="79" t="s">
        <v>200</v>
      </c>
      <c r="J148" s="79"/>
      <c r="K148" s="79"/>
    </row>
    <row r="149" spans="1:11" ht="41.25" customHeight="1" x14ac:dyDescent="0.25">
      <c r="A149" s="97"/>
      <c r="B149" s="98"/>
      <c r="C149" s="96"/>
      <c r="D149" s="97"/>
      <c r="E149" s="97"/>
      <c r="F149" s="97"/>
      <c r="G149" s="97"/>
      <c r="H149" s="95"/>
      <c r="I149" s="43">
        <v>50</v>
      </c>
      <c r="J149" s="43">
        <v>70</v>
      </c>
      <c r="K149" s="33">
        <f>J149/I149*100</f>
        <v>140</v>
      </c>
    </row>
    <row r="150" spans="1:11" ht="50.25" customHeight="1" x14ac:dyDescent="0.25">
      <c r="A150" s="97"/>
      <c r="B150" s="98"/>
      <c r="C150" s="96"/>
      <c r="D150" s="97"/>
      <c r="E150" s="97"/>
      <c r="F150" s="97"/>
      <c r="G150" s="97"/>
      <c r="H150" s="95"/>
      <c r="I150" s="79" t="s">
        <v>93</v>
      </c>
      <c r="J150" s="79"/>
      <c r="K150" s="79"/>
    </row>
    <row r="151" spans="1:11" ht="37.5" customHeight="1" x14ac:dyDescent="0.25">
      <c r="A151" s="97"/>
      <c r="B151" s="98"/>
      <c r="C151" s="96"/>
      <c r="D151" s="97"/>
      <c r="E151" s="97"/>
      <c r="F151" s="97"/>
      <c r="G151" s="97"/>
      <c r="H151" s="95"/>
      <c r="I151" s="43">
        <v>8</v>
      </c>
      <c r="J151" s="43">
        <v>8</v>
      </c>
      <c r="K151" s="33">
        <f>J151/I151*100</f>
        <v>100</v>
      </c>
    </row>
    <row r="152" spans="1:11" ht="0.75" hidden="1" customHeight="1" x14ac:dyDescent="0.25">
      <c r="A152" s="97"/>
      <c r="B152" s="98"/>
      <c r="C152" s="96"/>
      <c r="D152" s="8"/>
      <c r="E152" s="8"/>
      <c r="F152" s="8"/>
      <c r="G152" s="8"/>
      <c r="H152" s="95"/>
    </row>
    <row r="153" spans="1:11" ht="15" hidden="1" customHeight="1" x14ac:dyDescent="0.25">
      <c r="A153" s="97"/>
      <c r="B153" s="98"/>
      <c r="C153" s="96"/>
      <c r="D153" s="8"/>
      <c r="E153" s="8"/>
      <c r="F153" s="8"/>
      <c r="G153" s="8"/>
      <c r="H153" s="95"/>
    </row>
    <row r="154" spans="1:11" ht="15" hidden="1" customHeight="1" x14ac:dyDescent="0.25">
      <c r="A154" s="97"/>
      <c r="B154" s="98"/>
      <c r="C154" s="96"/>
      <c r="D154" s="8"/>
      <c r="E154" s="8"/>
      <c r="F154" s="8"/>
      <c r="G154" s="8"/>
      <c r="H154" s="95"/>
    </row>
    <row r="155" spans="1:11" ht="15" hidden="1" customHeight="1" x14ac:dyDescent="0.25">
      <c r="A155" s="97"/>
      <c r="B155" s="98"/>
      <c r="C155" s="96"/>
      <c r="D155" s="8"/>
      <c r="E155" s="8"/>
      <c r="F155" s="8"/>
      <c r="G155" s="8"/>
      <c r="H155" s="95"/>
    </row>
    <row r="156" spans="1:11" ht="15" hidden="1" customHeight="1" x14ac:dyDescent="0.25">
      <c r="A156" s="97"/>
      <c r="B156" s="98"/>
      <c r="C156" s="96"/>
      <c r="D156" s="8"/>
      <c r="E156" s="8"/>
      <c r="F156" s="8"/>
      <c r="G156" s="8"/>
      <c r="H156" s="95"/>
    </row>
    <row r="157" spans="1:11" ht="15" hidden="1" customHeight="1" x14ac:dyDescent="0.25">
      <c r="A157" s="97"/>
      <c r="B157" s="98"/>
      <c r="C157" s="96"/>
      <c r="D157" s="8"/>
      <c r="E157" s="8"/>
      <c r="F157" s="8"/>
      <c r="G157" s="8"/>
      <c r="H157" s="95"/>
    </row>
    <row r="158" spans="1:11" ht="15" hidden="1" customHeight="1" x14ac:dyDescent="0.25">
      <c r="A158" s="97"/>
      <c r="B158" s="98"/>
      <c r="C158" s="96"/>
      <c r="D158" s="8"/>
      <c r="E158" s="8"/>
      <c r="F158" s="8"/>
      <c r="G158" s="8"/>
      <c r="H158" s="95"/>
    </row>
    <row r="159" spans="1:11" ht="15" hidden="1" customHeight="1" x14ac:dyDescent="0.25">
      <c r="A159" s="97"/>
      <c r="B159" s="98"/>
      <c r="C159" s="96"/>
      <c r="D159" s="8"/>
      <c r="E159" s="8"/>
      <c r="F159" s="8"/>
      <c r="G159" s="8"/>
      <c r="H159" s="95"/>
    </row>
    <row r="160" spans="1:11" ht="16.5" x14ac:dyDescent="0.25">
      <c r="A160" s="100" t="s">
        <v>94</v>
      </c>
      <c r="B160" s="100"/>
      <c r="C160" s="100"/>
      <c r="D160" s="100"/>
      <c r="E160" s="100"/>
      <c r="F160" s="100"/>
      <c r="G160" s="100"/>
      <c r="H160" s="100"/>
      <c r="I160" s="100"/>
      <c r="J160" s="100"/>
      <c r="K160" s="100"/>
    </row>
    <row r="161" spans="1:12" ht="16.5" x14ac:dyDescent="0.25">
      <c r="A161" s="100" t="s">
        <v>95</v>
      </c>
      <c r="B161" s="100"/>
      <c r="C161" s="100"/>
      <c r="D161" s="100"/>
      <c r="E161" s="100"/>
      <c r="F161" s="100"/>
      <c r="G161" s="100"/>
      <c r="H161" s="100"/>
      <c r="I161" s="100"/>
      <c r="J161" s="100"/>
      <c r="K161" s="100"/>
    </row>
    <row r="162" spans="1:12" ht="63.75" customHeight="1" x14ac:dyDescent="0.25">
      <c r="A162" s="87" t="s">
        <v>96</v>
      </c>
      <c r="B162" s="178" t="s">
        <v>97</v>
      </c>
      <c r="C162" s="180" t="s">
        <v>98</v>
      </c>
      <c r="D162" s="191" t="s">
        <v>242</v>
      </c>
      <c r="E162" s="192"/>
      <c r="F162" s="192"/>
      <c r="G162" s="193"/>
      <c r="H162" s="187" t="s">
        <v>256</v>
      </c>
      <c r="I162" s="79" t="s">
        <v>201</v>
      </c>
      <c r="J162" s="79"/>
      <c r="K162" s="79"/>
    </row>
    <row r="163" spans="1:12" ht="15.75" x14ac:dyDescent="0.25">
      <c r="A163" s="97"/>
      <c r="B163" s="179"/>
      <c r="C163" s="181"/>
      <c r="D163" s="191"/>
      <c r="E163" s="192"/>
      <c r="F163" s="192"/>
      <c r="G163" s="193"/>
      <c r="H163" s="188"/>
      <c r="I163" s="54" t="s">
        <v>22</v>
      </c>
      <c r="J163" s="43">
        <v>589</v>
      </c>
      <c r="K163" s="54" t="s">
        <v>22</v>
      </c>
    </row>
    <row r="164" spans="1:12" ht="23.25" customHeight="1" x14ac:dyDescent="0.25">
      <c r="A164" s="97"/>
      <c r="B164" s="179"/>
      <c r="C164" s="181"/>
      <c r="D164" s="191"/>
      <c r="E164" s="192"/>
      <c r="F164" s="192"/>
      <c r="G164" s="193"/>
      <c r="H164" s="188"/>
      <c r="I164" s="77"/>
      <c r="J164" s="77"/>
      <c r="K164" s="77"/>
    </row>
    <row r="165" spans="1:12" x14ac:dyDescent="0.25">
      <c r="A165" s="97"/>
      <c r="B165" s="179"/>
      <c r="C165" s="181"/>
      <c r="D165" s="191"/>
      <c r="E165" s="192"/>
      <c r="F165" s="192"/>
      <c r="G165" s="193"/>
      <c r="H165" s="188"/>
      <c r="I165" s="77"/>
      <c r="J165" s="77"/>
      <c r="K165" s="77"/>
    </row>
    <row r="166" spans="1:12" ht="55.5" customHeight="1" x14ac:dyDescent="0.25">
      <c r="A166" s="97"/>
      <c r="B166" s="179"/>
      <c r="C166" s="181"/>
      <c r="D166" s="191"/>
      <c r="E166" s="192"/>
      <c r="F166" s="192"/>
      <c r="G166" s="193"/>
      <c r="H166" s="188"/>
      <c r="I166" s="77"/>
      <c r="J166" s="77"/>
      <c r="K166" s="77"/>
    </row>
    <row r="167" spans="1:12" ht="24" customHeight="1" x14ac:dyDescent="0.25">
      <c r="A167" s="97"/>
      <c r="B167" s="179"/>
      <c r="C167" s="181"/>
      <c r="D167" s="191"/>
      <c r="E167" s="192"/>
      <c r="F167" s="192"/>
      <c r="G167" s="193"/>
      <c r="H167" s="188"/>
      <c r="I167" s="77"/>
      <c r="J167" s="77"/>
      <c r="K167" s="77"/>
    </row>
    <row r="168" spans="1:12" ht="32.25" customHeight="1" x14ac:dyDescent="0.25">
      <c r="A168" s="97"/>
      <c r="B168" s="179"/>
      <c r="C168" s="181"/>
      <c r="D168" s="191"/>
      <c r="E168" s="192"/>
      <c r="F168" s="192"/>
      <c r="G168" s="193"/>
      <c r="H168" s="188"/>
      <c r="I168" s="77"/>
      <c r="J168" s="77"/>
      <c r="K168" s="77"/>
    </row>
    <row r="169" spans="1:12" ht="16.5" x14ac:dyDescent="0.25">
      <c r="A169" s="100" t="s">
        <v>99</v>
      </c>
      <c r="B169" s="100"/>
      <c r="C169" s="100"/>
      <c r="D169" s="100"/>
      <c r="E169" s="100"/>
      <c r="F169" s="100"/>
      <c r="G169" s="100"/>
      <c r="H169" s="100"/>
      <c r="I169" s="100"/>
      <c r="J169" s="100"/>
      <c r="K169" s="100"/>
    </row>
    <row r="170" spans="1:12" ht="48.75" customHeight="1" x14ac:dyDescent="0.25">
      <c r="A170" s="87" t="s">
        <v>100</v>
      </c>
      <c r="B170" s="90" t="s">
        <v>101</v>
      </c>
      <c r="C170" s="93" t="s">
        <v>102</v>
      </c>
      <c r="D170" s="90" t="s">
        <v>192</v>
      </c>
      <c r="E170" s="90"/>
      <c r="F170" s="90"/>
      <c r="G170" s="90"/>
      <c r="H170" s="190" t="s">
        <v>176</v>
      </c>
      <c r="I170" s="79" t="s">
        <v>103</v>
      </c>
      <c r="J170" s="79"/>
      <c r="K170" s="79"/>
    </row>
    <row r="171" spans="1:12" ht="15.75" x14ac:dyDescent="0.25">
      <c r="A171" s="97"/>
      <c r="B171" s="98"/>
      <c r="C171" s="96"/>
      <c r="D171" s="98"/>
      <c r="E171" s="98"/>
      <c r="F171" s="98"/>
      <c r="G171" s="98"/>
      <c r="H171" s="189"/>
      <c r="I171" s="74">
        <v>3200</v>
      </c>
      <c r="J171" s="74">
        <v>7841</v>
      </c>
      <c r="K171" s="75" t="s">
        <v>255</v>
      </c>
      <c r="L171" s="61"/>
    </row>
    <row r="172" spans="1:12" x14ac:dyDescent="0.25">
      <c r="A172" s="97"/>
      <c r="B172" s="98"/>
      <c r="C172" s="96"/>
      <c r="D172" s="98"/>
      <c r="E172" s="98"/>
      <c r="F172" s="98"/>
      <c r="G172" s="98"/>
      <c r="H172" s="189"/>
      <c r="I172" s="172"/>
      <c r="J172" s="173"/>
      <c r="K172" s="174"/>
    </row>
    <row r="173" spans="1:12" ht="15" hidden="1" customHeight="1" x14ac:dyDescent="0.25">
      <c r="A173" s="97"/>
      <c r="B173" s="98"/>
      <c r="C173" s="96"/>
      <c r="D173" s="98"/>
      <c r="E173" s="98"/>
      <c r="F173" s="98"/>
      <c r="G173" s="98"/>
      <c r="H173" s="189"/>
    </row>
    <row r="174" spans="1:12" ht="15" hidden="1" customHeight="1" x14ac:dyDescent="0.25">
      <c r="A174" s="97"/>
      <c r="B174" s="98"/>
      <c r="C174" s="96"/>
      <c r="D174" s="98"/>
      <c r="E174" s="98"/>
      <c r="F174" s="98"/>
      <c r="G174" s="98"/>
      <c r="H174" s="189"/>
    </row>
    <row r="175" spans="1:12" ht="15" hidden="1" customHeight="1" x14ac:dyDescent="0.25">
      <c r="A175" s="97"/>
      <c r="B175" s="98"/>
      <c r="C175" s="96"/>
      <c r="D175" s="8"/>
      <c r="E175" s="8"/>
      <c r="F175" s="8"/>
      <c r="G175" s="8"/>
      <c r="H175" s="189"/>
    </row>
    <row r="176" spans="1:12" ht="15" hidden="1" customHeight="1" x14ac:dyDescent="0.25">
      <c r="A176" s="97"/>
      <c r="B176" s="98"/>
      <c r="C176" s="96"/>
      <c r="D176" s="8"/>
      <c r="E176" s="8"/>
      <c r="F176" s="8"/>
      <c r="G176" s="8"/>
      <c r="H176" s="189"/>
    </row>
    <row r="177" spans="1:12" ht="15" hidden="1" customHeight="1" x14ac:dyDescent="0.25">
      <c r="A177" s="97"/>
      <c r="B177" s="98"/>
      <c r="C177" s="96"/>
      <c r="D177" s="8"/>
      <c r="E177" s="8"/>
      <c r="F177" s="8"/>
      <c r="G177" s="8"/>
      <c r="H177" s="189"/>
    </row>
    <row r="178" spans="1:12" ht="15" hidden="1" customHeight="1" x14ac:dyDescent="0.25">
      <c r="A178" s="97"/>
      <c r="B178" s="98"/>
      <c r="C178" s="96"/>
      <c r="D178" s="8"/>
      <c r="E178" s="8"/>
      <c r="F178" s="8"/>
      <c r="G178" s="8"/>
      <c r="H178" s="189"/>
    </row>
    <row r="179" spans="1:12" ht="15" hidden="1" customHeight="1" x14ac:dyDescent="0.25">
      <c r="A179" s="97"/>
      <c r="B179" s="98"/>
      <c r="C179" s="96"/>
      <c r="D179" s="8"/>
      <c r="E179" s="8"/>
      <c r="F179" s="8"/>
      <c r="G179" s="8"/>
      <c r="H179" s="189"/>
    </row>
    <row r="180" spans="1:12" ht="28.5" customHeight="1" x14ac:dyDescent="0.25">
      <c r="A180" s="97" t="s">
        <v>104</v>
      </c>
      <c r="B180" s="98" t="s">
        <v>105</v>
      </c>
      <c r="C180" s="96" t="s">
        <v>102</v>
      </c>
      <c r="D180" s="98" t="s">
        <v>204</v>
      </c>
      <c r="E180" s="98"/>
      <c r="F180" s="98"/>
      <c r="G180" s="98"/>
      <c r="H180" s="189" t="s">
        <v>236</v>
      </c>
      <c r="I180" s="79" t="s">
        <v>106</v>
      </c>
      <c r="J180" s="79"/>
      <c r="K180" s="79"/>
    </row>
    <row r="181" spans="1:12" ht="15.75" x14ac:dyDescent="0.25">
      <c r="A181" s="97"/>
      <c r="B181" s="98"/>
      <c r="C181" s="96"/>
      <c r="D181" s="98"/>
      <c r="E181" s="98"/>
      <c r="F181" s="98"/>
      <c r="G181" s="98"/>
      <c r="H181" s="189"/>
      <c r="I181" s="43"/>
      <c r="J181" s="43"/>
      <c r="K181" s="33"/>
    </row>
    <row r="182" spans="1:12" ht="36.75" customHeight="1" x14ac:dyDescent="0.25">
      <c r="A182" s="97" t="s">
        <v>107</v>
      </c>
      <c r="B182" s="98" t="s">
        <v>108</v>
      </c>
      <c r="C182" s="96" t="s">
        <v>19</v>
      </c>
      <c r="D182" s="98" t="s">
        <v>204</v>
      </c>
      <c r="E182" s="98"/>
      <c r="F182" s="98"/>
      <c r="G182" s="98"/>
      <c r="H182" s="189" t="s">
        <v>243</v>
      </c>
      <c r="I182" s="79" t="s">
        <v>177</v>
      </c>
      <c r="J182" s="79"/>
      <c r="K182" s="79"/>
    </row>
    <row r="183" spans="1:12" ht="15" customHeight="1" x14ac:dyDescent="0.25">
      <c r="A183" s="97"/>
      <c r="B183" s="98"/>
      <c r="C183" s="96"/>
      <c r="D183" s="98"/>
      <c r="E183" s="98"/>
      <c r="F183" s="98"/>
      <c r="G183" s="98"/>
      <c r="H183" s="189"/>
      <c r="I183" s="43"/>
      <c r="J183" s="43"/>
      <c r="K183" s="33"/>
    </row>
    <row r="184" spans="1:12" ht="45.75" customHeight="1" x14ac:dyDescent="0.25">
      <c r="A184" s="97"/>
      <c r="B184" s="98"/>
      <c r="C184" s="96"/>
      <c r="D184" s="98"/>
      <c r="E184" s="98"/>
      <c r="F184" s="98"/>
      <c r="G184" s="98"/>
      <c r="H184" s="189"/>
      <c r="I184" s="79" t="s">
        <v>193</v>
      </c>
      <c r="J184" s="79"/>
      <c r="K184" s="79"/>
    </row>
    <row r="185" spans="1:12" ht="15.75" x14ac:dyDescent="0.25">
      <c r="A185" s="97"/>
      <c r="B185" s="98"/>
      <c r="C185" s="96"/>
      <c r="D185" s="98"/>
      <c r="E185" s="98"/>
      <c r="F185" s="98"/>
      <c r="G185" s="98"/>
      <c r="H185" s="189"/>
      <c r="I185" s="51">
        <v>36143.699999999997</v>
      </c>
      <c r="J185" s="51">
        <v>42180</v>
      </c>
      <c r="K185" s="33">
        <f>J185/I185*100</f>
        <v>116.70083583031068</v>
      </c>
    </row>
    <row r="186" spans="1:12" ht="46.5" customHeight="1" x14ac:dyDescent="0.25">
      <c r="A186" s="97"/>
      <c r="B186" s="98"/>
      <c r="C186" s="96"/>
      <c r="D186" s="98"/>
      <c r="E186" s="98"/>
      <c r="F186" s="98"/>
      <c r="G186" s="98"/>
      <c r="H186" s="189"/>
      <c r="I186" s="79" t="s">
        <v>109</v>
      </c>
      <c r="J186" s="79"/>
      <c r="K186" s="79"/>
    </row>
    <row r="187" spans="1:12" ht="30.75" customHeight="1" x14ac:dyDescent="0.25">
      <c r="A187" s="97"/>
      <c r="B187" s="98"/>
      <c r="C187" s="96"/>
      <c r="D187" s="98"/>
      <c r="E187" s="98"/>
      <c r="F187" s="98"/>
      <c r="G187" s="98"/>
      <c r="H187" s="189"/>
      <c r="I187" s="62">
        <v>0.7611</v>
      </c>
      <c r="J187" s="51">
        <v>7.1999999999999995E-2</v>
      </c>
      <c r="K187" s="33">
        <f>J187/I187*100</f>
        <v>9.4599921166732361</v>
      </c>
      <c r="L187" s="61"/>
    </row>
    <row r="188" spans="1:12" ht="4.5" hidden="1" customHeight="1" x14ac:dyDescent="0.25">
      <c r="A188" s="97"/>
      <c r="B188" s="98"/>
      <c r="C188" s="96"/>
      <c r="D188" s="98"/>
      <c r="E188" s="98"/>
      <c r="F188" s="98"/>
      <c r="G188" s="98"/>
      <c r="H188" s="189"/>
    </row>
    <row r="189" spans="1:12" ht="9" hidden="1" customHeight="1" x14ac:dyDescent="0.25">
      <c r="A189" s="97"/>
      <c r="B189" s="98"/>
      <c r="C189" s="96"/>
      <c r="D189" s="98"/>
      <c r="E189" s="98"/>
      <c r="F189" s="98"/>
      <c r="G189" s="98"/>
      <c r="H189" s="189"/>
    </row>
    <row r="190" spans="1:12" ht="2.25" hidden="1" customHeight="1" x14ac:dyDescent="0.25">
      <c r="A190" s="97"/>
      <c r="B190" s="98"/>
      <c r="C190" s="96"/>
      <c r="D190" s="8"/>
      <c r="E190" s="8"/>
      <c r="F190" s="8"/>
      <c r="G190" s="8"/>
      <c r="H190" s="25"/>
    </row>
    <row r="191" spans="1:12" ht="15" hidden="1" customHeight="1" x14ac:dyDescent="0.25">
      <c r="A191" s="97"/>
      <c r="B191" s="98"/>
      <c r="C191" s="96"/>
      <c r="D191" s="8"/>
      <c r="E191" s="8"/>
      <c r="F191" s="8"/>
      <c r="G191" s="8"/>
      <c r="H191" s="25"/>
    </row>
    <row r="192" spans="1:12" ht="15" hidden="1" customHeight="1" x14ac:dyDescent="0.25">
      <c r="A192" s="85"/>
      <c r="B192" s="88"/>
      <c r="C192" s="91"/>
      <c r="D192" s="56"/>
      <c r="E192" s="56"/>
      <c r="F192" s="56"/>
      <c r="G192" s="56"/>
      <c r="H192" s="57"/>
    </row>
    <row r="193" spans="1:36" ht="16.5" x14ac:dyDescent="0.25">
      <c r="A193" s="100" t="s">
        <v>110</v>
      </c>
      <c r="B193" s="100"/>
      <c r="C193" s="100"/>
      <c r="D193" s="100"/>
      <c r="E193" s="100"/>
      <c r="F193" s="100"/>
      <c r="G193" s="100"/>
      <c r="H193" s="100"/>
      <c r="I193" s="100"/>
      <c r="J193" s="100"/>
      <c r="K193" s="100"/>
    </row>
    <row r="194" spans="1:36" ht="51.75" customHeight="1" x14ac:dyDescent="0.25">
      <c r="A194" s="87" t="s">
        <v>111</v>
      </c>
      <c r="B194" s="90" t="s">
        <v>112</v>
      </c>
      <c r="C194" s="93" t="s">
        <v>113</v>
      </c>
      <c r="D194" s="137" t="s">
        <v>238</v>
      </c>
      <c r="E194" s="138"/>
      <c r="F194" s="138"/>
      <c r="G194" s="139"/>
      <c r="H194" s="190" t="s">
        <v>237</v>
      </c>
      <c r="I194" s="79" t="s">
        <v>114</v>
      </c>
      <c r="J194" s="79"/>
      <c r="K194" s="79"/>
    </row>
    <row r="195" spans="1:36" ht="35.25" customHeight="1" x14ac:dyDescent="0.25">
      <c r="A195" s="97"/>
      <c r="B195" s="98"/>
      <c r="C195" s="96"/>
      <c r="D195" s="140"/>
      <c r="E195" s="141"/>
      <c r="F195" s="141"/>
      <c r="G195" s="142"/>
      <c r="H195" s="189"/>
      <c r="I195" s="43">
        <v>25258</v>
      </c>
      <c r="J195" s="43">
        <v>25050</v>
      </c>
      <c r="K195" s="33">
        <f>J195/I195*100</f>
        <v>99.176498535117588</v>
      </c>
    </row>
    <row r="196" spans="1:36" ht="111.75" customHeight="1" x14ac:dyDescent="0.25">
      <c r="A196" s="97"/>
      <c r="B196" s="98"/>
      <c r="C196" s="96"/>
      <c r="D196" s="143"/>
      <c r="E196" s="144"/>
      <c r="F196" s="144"/>
      <c r="G196" s="145"/>
      <c r="H196" s="189"/>
      <c r="I196" s="77"/>
      <c r="J196" s="77"/>
      <c r="K196" s="77"/>
    </row>
    <row r="197" spans="1:36" s="3" customFormat="1" ht="33.75" customHeight="1" x14ac:dyDescent="0.25">
      <c r="A197" s="97" t="s">
        <v>115</v>
      </c>
      <c r="B197" s="98" t="s">
        <v>116</v>
      </c>
      <c r="C197" s="96" t="s">
        <v>9</v>
      </c>
      <c r="D197" s="98" t="s">
        <v>210</v>
      </c>
      <c r="E197" s="98"/>
      <c r="F197" s="98"/>
      <c r="G197" s="98"/>
      <c r="H197" s="189" t="s">
        <v>209</v>
      </c>
      <c r="I197" s="79" t="s">
        <v>117</v>
      </c>
      <c r="J197" s="79"/>
      <c r="K197" s="79"/>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row>
    <row r="198" spans="1:36" ht="15.75" x14ac:dyDescent="0.25">
      <c r="A198" s="97"/>
      <c r="B198" s="98"/>
      <c r="C198" s="96"/>
      <c r="D198" s="98"/>
      <c r="E198" s="98"/>
      <c r="F198" s="98"/>
      <c r="G198" s="98"/>
      <c r="H198" s="189"/>
      <c r="I198" s="43">
        <v>15</v>
      </c>
      <c r="J198" s="43">
        <v>15</v>
      </c>
      <c r="K198" s="33">
        <f>J198/I198*100</f>
        <v>100</v>
      </c>
    </row>
    <row r="199" spans="1:36" ht="40.5" customHeight="1" x14ac:dyDescent="0.25">
      <c r="A199" s="80" t="s">
        <v>118</v>
      </c>
      <c r="B199" s="80"/>
      <c r="C199" s="80"/>
      <c r="D199" s="80"/>
      <c r="E199" s="80"/>
      <c r="F199" s="80"/>
      <c r="G199" s="80"/>
      <c r="H199" s="80"/>
      <c r="I199" s="80"/>
      <c r="J199" s="80"/>
      <c r="K199" s="80"/>
    </row>
    <row r="200" spans="1:36" ht="21.75" customHeight="1" x14ac:dyDescent="0.25">
      <c r="A200" s="100" t="s">
        <v>119</v>
      </c>
      <c r="B200" s="100"/>
      <c r="C200" s="100"/>
      <c r="D200" s="100"/>
      <c r="E200" s="100"/>
      <c r="F200" s="100"/>
      <c r="G200" s="100"/>
      <c r="H200" s="100"/>
      <c r="I200" s="100"/>
      <c r="J200" s="100"/>
      <c r="K200" s="100"/>
    </row>
    <row r="201" spans="1:36" ht="51.75" customHeight="1" x14ac:dyDescent="0.25">
      <c r="A201" s="87" t="s">
        <v>120</v>
      </c>
      <c r="B201" s="90" t="s">
        <v>121</v>
      </c>
      <c r="C201" s="93" t="s">
        <v>9</v>
      </c>
      <c r="D201" s="17" t="s">
        <v>10</v>
      </c>
      <c r="E201" s="68">
        <f>E202+E203</f>
        <v>9990</v>
      </c>
      <c r="F201" s="68">
        <f t="shared" ref="F201" si="6">F202+F203</f>
        <v>6328</v>
      </c>
      <c r="G201" s="68">
        <f>F201/E201*100</f>
        <v>63.343343343343342</v>
      </c>
      <c r="H201" s="171" t="s">
        <v>258</v>
      </c>
      <c r="I201" s="102" t="s">
        <v>122</v>
      </c>
      <c r="J201" s="102"/>
      <c r="K201" s="102"/>
      <c r="L201" s="61"/>
    </row>
    <row r="202" spans="1:36" ht="78.75" customHeight="1" x14ac:dyDescent="0.25">
      <c r="A202" s="97"/>
      <c r="B202" s="98"/>
      <c r="C202" s="96"/>
      <c r="D202" s="38" t="s">
        <v>12</v>
      </c>
      <c r="E202" s="69">
        <v>9990</v>
      </c>
      <c r="F202" s="69">
        <v>6328</v>
      </c>
      <c r="G202" s="69">
        <f>F202/E202*100</f>
        <v>63.343343343343342</v>
      </c>
      <c r="H202" s="105"/>
      <c r="I202" s="72" t="s">
        <v>22</v>
      </c>
      <c r="J202" s="72">
        <v>30</v>
      </c>
      <c r="K202" s="73" t="s">
        <v>22</v>
      </c>
      <c r="L202" s="61"/>
    </row>
    <row r="203" spans="1:36" ht="19.5" customHeight="1" x14ac:dyDescent="0.25">
      <c r="A203" s="155" t="s">
        <v>123</v>
      </c>
      <c r="B203" s="156"/>
      <c r="C203" s="156"/>
      <c r="D203" s="156"/>
      <c r="E203" s="156"/>
      <c r="F203" s="156"/>
      <c r="G203" s="156"/>
      <c r="H203" s="156"/>
      <c r="I203" s="156"/>
      <c r="J203" s="156"/>
      <c r="K203" s="156"/>
    </row>
    <row r="204" spans="1:36" ht="29.25" customHeight="1" x14ac:dyDescent="0.25">
      <c r="A204" s="126" t="s">
        <v>124</v>
      </c>
      <c r="B204" s="127" t="s">
        <v>125</v>
      </c>
      <c r="C204" s="194" t="s">
        <v>98</v>
      </c>
      <c r="D204" s="127" t="s">
        <v>185</v>
      </c>
      <c r="E204" s="127"/>
      <c r="F204" s="127"/>
      <c r="G204" s="127"/>
      <c r="H204" s="128" t="s">
        <v>208</v>
      </c>
      <c r="I204" s="79" t="s">
        <v>126</v>
      </c>
      <c r="J204" s="79"/>
      <c r="K204" s="79"/>
    </row>
    <row r="205" spans="1:36" ht="29.25" customHeight="1" x14ac:dyDescent="0.25">
      <c r="A205" s="126"/>
      <c r="B205" s="127"/>
      <c r="C205" s="194"/>
      <c r="D205" s="127"/>
      <c r="E205" s="127"/>
      <c r="F205" s="127"/>
      <c r="G205" s="127"/>
      <c r="H205" s="128"/>
      <c r="I205" s="43"/>
      <c r="J205" s="43"/>
      <c r="K205" s="33"/>
    </row>
    <row r="206" spans="1:36" ht="37.5" customHeight="1" x14ac:dyDescent="0.25">
      <c r="A206" s="97" t="s">
        <v>127</v>
      </c>
      <c r="B206" s="98" t="s">
        <v>128</v>
      </c>
      <c r="C206" s="96" t="s">
        <v>9</v>
      </c>
      <c r="D206" s="17" t="s">
        <v>10</v>
      </c>
      <c r="E206" s="68">
        <f>E207+E208</f>
        <v>22570.6</v>
      </c>
      <c r="F206" s="68">
        <f t="shared" ref="F206" si="7">F207+F208</f>
        <v>22509.07</v>
      </c>
      <c r="G206" s="68">
        <f>F206/E206*100</f>
        <v>99.727388726927956</v>
      </c>
      <c r="H206" s="128" t="s">
        <v>254</v>
      </c>
      <c r="I206" s="79" t="s">
        <v>129</v>
      </c>
      <c r="J206" s="79"/>
      <c r="K206" s="79"/>
    </row>
    <row r="207" spans="1:36" ht="37.5" customHeight="1" x14ac:dyDescent="0.25">
      <c r="A207" s="97"/>
      <c r="B207" s="98"/>
      <c r="C207" s="96"/>
      <c r="D207" s="38" t="s">
        <v>12</v>
      </c>
      <c r="E207" s="69">
        <v>2570.6</v>
      </c>
      <c r="F207" s="69">
        <v>2509.0700000000002</v>
      </c>
      <c r="G207" s="69">
        <f>F207/E207*100</f>
        <v>97.606395394071427</v>
      </c>
      <c r="H207" s="128"/>
      <c r="I207" s="70" t="s">
        <v>214</v>
      </c>
      <c r="J207" s="71">
        <v>3</v>
      </c>
      <c r="K207" s="70" t="s">
        <v>214</v>
      </c>
    </row>
    <row r="208" spans="1:36" ht="37.5" customHeight="1" x14ac:dyDescent="0.25">
      <c r="A208" s="97"/>
      <c r="B208" s="98"/>
      <c r="C208" s="96"/>
      <c r="D208" s="38" t="s">
        <v>13</v>
      </c>
      <c r="E208" s="69">
        <v>20000</v>
      </c>
      <c r="F208" s="69">
        <v>20000</v>
      </c>
      <c r="G208" s="69">
        <f>F208/E208*100</f>
        <v>100</v>
      </c>
      <c r="H208" s="128"/>
      <c r="I208" s="195"/>
      <c r="J208" s="196"/>
      <c r="K208" s="197"/>
      <c r="L208" s="61"/>
    </row>
    <row r="209" spans="1:11" ht="16.5" x14ac:dyDescent="0.25">
      <c r="A209" s="155" t="s">
        <v>130</v>
      </c>
      <c r="B209" s="156"/>
      <c r="C209" s="156"/>
      <c r="D209" s="156"/>
      <c r="E209" s="156"/>
      <c r="F209" s="156"/>
      <c r="G209" s="156"/>
      <c r="H209" s="156"/>
      <c r="I209" s="156"/>
      <c r="J209" s="156"/>
      <c r="K209" s="156"/>
    </row>
    <row r="210" spans="1:11" ht="47.25" customHeight="1" x14ac:dyDescent="0.25">
      <c r="A210" s="97" t="s">
        <v>131</v>
      </c>
      <c r="B210" s="98" t="s">
        <v>132</v>
      </c>
      <c r="C210" s="96" t="s">
        <v>9</v>
      </c>
      <c r="D210" s="146"/>
      <c r="E210" s="147"/>
      <c r="F210" s="147"/>
      <c r="G210" s="148"/>
      <c r="H210" s="189" t="s">
        <v>244</v>
      </c>
      <c r="I210" s="79" t="s">
        <v>133</v>
      </c>
      <c r="J210" s="79"/>
      <c r="K210" s="79"/>
    </row>
    <row r="211" spans="1:11" ht="15.75" x14ac:dyDescent="0.25">
      <c r="A211" s="97"/>
      <c r="B211" s="98"/>
      <c r="C211" s="96"/>
      <c r="D211" s="152"/>
      <c r="E211" s="153"/>
      <c r="F211" s="153"/>
      <c r="G211" s="154"/>
      <c r="H211" s="189"/>
      <c r="I211" s="51">
        <v>16</v>
      </c>
      <c r="J211" s="51">
        <v>16</v>
      </c>
      <c r="K211" s="33">
        <f>J211/I211*100</f>
        <v>100</v>
      </c>
    </row>
    <row r="212" spans="1:11" ht="20.25" customHeight="1" x14ac:dyDescent="0.25">
      <c r="A212" s="85" t="s">
        <v>134</v>
      </c>
      <c r="B212" s="88" t="s">
        <v>135</v>
      </c>
      <c r="C212" s="91" t="s">
        <v>19</v>
      </c>
      <c r="D212" s="199" t="s">
        <v>194</v>
      </c>
      <c r="E212" s="199"/>
      <c r="F212" s="199"/>
      <c r="G212" s="199"/>
      <c r="H212" s="81" t="s">
        <v>245</v>
      </c>
      <c r="I212" s="79" t="s">
        <v>136</v>
      </c>
      <c r="J212" s="79"/>
      <c r="K212" s="79"/>
    </row>
    <row r="213" spans="1:11" ht="16.5" customHeight="1" x14ac:dyDescent="0.25">
      <c r="A213" s="86"/>
      <c r="B213" s="89"/>
      <c r="C213" s="92"/>
      <c r="D213" s="199"/>
      <c r="E213" s="199"/>
      <c r="F213" s="199"/>
      <c r="G213" s="199"/>
      <c r="H213" s="82"/>
      <c r="I213" s="63" t="s">
        <v>214</v>
      </c>
      <c r="J213" s="43">
        <v>1</v>
      </c>
      <c r="K213" s="55" t="s">
        <v>22</v>
      </c>
    </row>
    <row r="214" spans="1:11" ht="15" customHeight="1" x14ac:dyDescent="0.25">
      <c r="A214" s="86"/>
      <c r="B214" s="89"/>
      <c r="C214" s="92"/>
      <c r="D214" s="6" t="s">
        <v>10</v>
      </c>
      <c r="E214" s="13">
        <f>E215+E216+E217</f>
        <v>40359.184999999998</v>
      </c>
      <c r="F214" s="13">
        <f>F215+F216+F217</f>
        <v>40359.184999999998</v>
      </c>
      <c r="G214" s="9">
        <f>F214/E214</f>
        <v>1</v>
      </c>
      <c r="H214" s="82"/>
      <c r="I214" s="184"/>
      <c r="J214" s="185"/>
      <c r="K214" s="186"/>
    </row>
    <row r="215" spans="1:11" ht="17.25" customHeight="1" x14ac:dyDescent="0.25">
      <c r="A215" s="86"/>
      <c r="B215" s="89"/>
      <c r="C215" s="92"/>
      <c r="D215" s="41" t="s">
        <v>23</v>
      </c>
      <c r="E215" s="50">
        <v>6654.5450000000001</v>
      </c>
      <c r="F215" s="50">
        <v>6654.5450000000001</v>
      </c>
      <c r="G215" s="49">
        <f>F215/E215</f>
        <v>1</v>
      </c>
      <c r="H215" s="82"/>
      <c r="I215" s="203"/>
      <c r="J215" s="204"/>
      <c r="K215" s="205"/>
    </row>
    <row r="216" spans="1:11" ht="24.75" x14ac:dyDescent="0.25">
      <c r="A216" s="86"/>
      <c r="B216" s="89"/>
      <c r="C216" s="92"/>
      <c r="D216" s="41" t="s">
        <v>11</v>
      </c>
      <c r="E216" s="50">
        <v>10408.391</v>
      </c>
      <c r="F216" s="50">
        <v>10408.391</v>
      </c>
      <c r="G216" s="49">
        <f>F216/E216</f>
        <v>1</v>
      </c>
      <c r="H216" s="82"/>
      <c r="I216" s="203"/>
      <c r="J216" s="204"/>
      <c r="K216" s="205"/>
    </row>
    <row r="217" spans="1:11" ht="24.75" x14ac:dyDescent="0.25">
      <c r="A217" s="86"/>
      <c r="B217" s="89"/>
      <c r="C217" s="92"/>
      <c r="D217" s="41" t="s">
        <v>12</v>
      </c>
      <c r="E217" s="50">
        <v>23296.249</v>
      </c>
      <c r="F217" s="50">
        <v>23296.249</v>
      </c>
      <c r="G217" s="49">
        <f>F217/E217</f>
        <v>1</v>
      </c>
      <c r="H217" s="82"/>
      <c r="I217" s="203"/>
      <c r="J217" s="204"/>
      <c r="K217" s="205"/>
    </row>
    <row r="218" spans="1:11" ht="30.75" customHeight="1" x14ac:dyDescent="0.25">
      <c r="A218" s="86"/>
      <c r="B218" s="89"/>
      <c r="C218" s="92"/>
      <c r="D218" s="199" t="s">
        <v>195</v>
      </c>
      <c r="E218" s="199"/>
      <c r="F218" s="199"/>
      <c r="G218" s="199"/>
      <c r="H218" s="82"/>
      <c r="I218" s="203"/>
      <c r="J218" s="204"/>
      <c r="K218" s="205"/>
    </row>
    <row r="219" spans="1:11" ht="23.25" customHeight="1" x14ac:dyDescent="0.25">
      <c r="A219" s="86"/>
      <c r="B219" s="89"/>
      <c r="C219" s="92"/>
      <c r="D219" s="6" t="s">
        <v>10</v>
      </c>
      <c r="E219" s="13">
        <f>E220</f>
        <v>20000</v>
      </c>
      <c r="F219" s="13">
        <v>20000</v>
      </c>
      <c r="G219" s="9">
        <f>F219/E219</f>
        <v>1</v>
      </c>
      <c r="H219" s="82"/>
      <c r="I219" s="203"/>
      <c r="J219" s="204"/>
      <c r="K219" s="205"/>
    </row>
    <row r="220" spans="1:11" ht="24.75" customHeight="1" x14ac:dyDescent="0.25">
      <c r="A220" s="86"/>
      <c r="B220" s="89"/>
      <c r="C220" s="92"/>
      <c r="D220" s="7" t="s">
        <v>13</v>
      </c>
      <c r="E220" s="50">
        <v>20000</v>
      </c>
      <c r="F220" s="50">
        <v>20000</v>
      </c>
      <c r="G220" s="49">
        <f>F220/E220</f>
        <v>1</v>
      </c>
      <c r="H220" s="82"/>
      <c r="I220" s="203"/>
      <c r="J220" s="204"/>
      <c r="K220" s="205"/>
    </row>
    <row r="221" spans="1:11" ht="32.25" customHeight="1" x14ac:dyDescent="0.25">
      <c r="A221" s="86"/>
      <c r="B221" s="89"/>
      <c r="C221" s="92"/>
      <c r="D221" s="198" t="s">
        <v>246</v>
      </c>
      <c r="E221" s="198"/>
      <c r="F221" s="198"/>
      <c r="G221" s="198"/>
      <c r="H221" s="82"/>
      <c r="I221" s="203"/>
      <c r="J221" s="204"/>
      <c r="K221" s="205"/>
    </row>
    <row r="222" spans="1:11" x14ac:dyDescent="0.25">
      <c r="A222" s="86"/>
      <c r="B222" s="89"/>
      <c r="C222" s="92"/>
      <c r="D222" s="6" t="s">
        <v>10</v>
      </c>
      <c r="E222" s="13">
        <f>SUM(E223:E225)</f>
        <v>23519.688000000002</v>
      </c>
      <c r="F222" s="13">
        <f t="shared" ref="F222" si="8">SUM(F223:F225)</f>
        <v>23519.6878</v>
      </c>
      <c r="G222" s="9">
        <f>F222/E222</f>
        <v>0.99999999149648577</v>
      </c>
      <c r="H222" s="82"/>
      <c r="I222" s="203"/>
      <c r="J222" s="204"/>
      <c r="K222" s="205"/>
    </row>
    <row r="223" spans="1:11" ht="30" customHeight="1" x14ac:dyDescent="0.25">
      <c r="A223" s="86"/>
      <c r="B223" s="89"/>
      <c r="C223" s="92"/>
      <c r="D223" s="41" t="s">
        <v>11</v>
      </c>
      <c r="E223" s="65">
        <v>3018.5830000000001</v>
      </c>
      <c r="F223" s="65">
        <v>3018.5830000000001</v>
      </c>
      <c r="G223" s="64">
        <f>F223/E223</f>
        <v>1</v>
      </c>
      <c r="H223" s="82"/>
      <c r="I223" s="203"/>
      <c r="J223" s="204"/>
      <c r="K223" s="205"/>
    </row>
    <row r="224" spans="1:11" ht="24.75" x14ac:dyDescent="0.25">
      <c r="A224" s="86"/>
      <c r="B224" s="89"/>
      <c r="C224" s="92"/>
      <c r="D224" s="41" t="s">
        <v>12</v>
      </c>
      <c r="E224" s="65">
        <v>19936.400000000001</v>
      </c>
      <c r="F224" s="65">
        <v>19936.399799999999</v>
      </c>
      <c r="G224" s="64">
        <f t="shared" ref="G224:G225" si="9">F224/E224</f>
        <v>0.99999998996809847</v>
      </c>
      <c r="H224" s="82"/>
      <c r="I224" s="203"/>
      <c r="J224" s="204"/>
      <c r="K224" s="205"/>
    </row>
    <row r="225" spans="1:17" ht="24.75" x14ac:dyDescent="0.25">
      <c r="A225" s="87"/>
      <c r="B225" s="90"/>
      <c r="C225" s="93"/>
      <c r="D225" s="41" t="s">
        <v>247</v>
      </c>
      <c r="E225" s="65">
        <v>564.70500000000004</v>
      </c>
      <c r="F225" s="65">
        <v>564.70500000000004</v>
      </c>
      <c r="G225" s="64">
        <f t="shared" si="9"/>
        <v>1</v>
      </c>
      <c r="H225" s="83"/>
      <c r="I225" s="206"/>
      <c r="J225" s="207"/>
      <c r="K225" s="208"/>
    </row>
    <row r="226" spans="1:17" ht="36.75" customHeight="1" x14ac:dyDescent="0.25">
      <c r="A226" s="97" t="s">
        <v>137</v>
      </c>
      <c r="B226" s="98" t="s">
        <v>138</v>
      </c>
      <c r="C226" s="136" t="s">
        <v>139</v>
      </c>
      <c r="D226" s="137" t="s">
        <v>205</v>
      </c>
      <c r="E226" s="138"/>
      <c r="F226" s="138"/>
      <c r="G226" s="139"/>
      <c r="H226" s="190" t="s">
        <v>186</v>
      </c>
      <c r="I226" s="210" t="s">
        <v>22</v>
      </c>
      <c r="J226" s="211"/>
      <c r="K226" s="212"/>
      <c r="L226" s="42"/>
      <c r="M226" s="42"/>
      <c r="N226" s="42"/>
      <c r="O226" s="42"/>
      <c r="P226" s="42"/>
      <c r="Q226" s="42"/>
    </row>
    <row r="227" spans="1:17" ht="22.5" customHeight="1" x14ac:dyDescent="0.25">
      <c r="A227" s="97"/>
      <c r="B227" s="98"/>
      <c r="C227" s="136"/>
      <c r="D227" s="143"/>
      <c r="E227" s="144"/>
      <c r="F227" s="144"/>
      <c r="G227" s="145"/>
      <c r="H227" s="189"/>
      <c r="I227" s="213"/>
      <c r="J227" s="214"/>
      <c r="K227" s="215"/>
    </row>
    <row r="228" spans="1:17" ht="27" customHeight="1" x14ac:dyDescent="0.25">
      <c r="A228" s="97" t="s">
        <v>140</v>
      </c>
      <c r="B228" s="98" t="s">
        <v>141</v>
      </c>
      <c r="C228" s="136" t="s">
        <v>139</v>
      </c>
      <c r="D228" s="97" t="s">
        <v>205</v>
      </c>
      <c r="E228" s="97"/>
      <c r="F228" s="97"/>
      <c r="G228" s="97"/>
      <c r="H228" s="160" t="s">
        <v>249</v>
      </c>
      <c r="I228" s="210" t="s">
        <v>22</v>
      </c>
      <c r="J228" s="211"/>
      <c r="K228" s="212"/>
    </row>
    <row r="229" spans="1:17" ht="23.25" customHeight="1" x14ac:dyDescent="0.25">
      <c r="A229" s="97"/>
      <c r="B229" s="98"/>
      <c r="C229" s="136"/>
      <c r="D229" s="97"/>
      <c r="E229" s="97"/>
      <c r="F229" s="97"/>
      <c r="G229" s="97"/>
      <c r="H229" s="160"/>
      <c r="I229" s="216"/>
      <c r="J229" s="217"/>
      <c r="K229" s="218"/>
    </row>
    <row r="230" spans="1:17" ht="54" customHeight="1" x14ac:dyDescent="0.25">
      <c r="A230" s="47" t="s">
        <v>142</v>
      </c>
      <c r="B230" s="46" t="s">
        <v>143</v>
      </c>
      <c r="C230" s="48" t="s">
        <v>139</v>
      </c>
      <c r="D230" s="97" t="s">
        <v>205</v>
      </c>
      <c r="E230" s="97"/>
      <c r="F230" s="97"/>
      <c r="G230" s="97"/>
      <c r="H230" s="160"/>
      <c r="I230" s="213"/>
      <c r="J230" s="214"/>
      <c r="K230" s="215"/>
    </row>
    <row r="231" spans="1:17" ht="16.5" x14ac:dyDescent="0.25">
      <c r="A231" s="100" t="s">
        <v>144</v>
      </c>
      <c r="B231" s="100"/>
      <c r="C231" s="100"/>
      <c r="D231" s="100"/>
      <c r="E231" s="100"/>
      <c r="F231" s="100"/>
      <c r="G231" s="100"/>
      <c r="H231" s="100"/>
      <c r="I231" s="100"/>
      <c r="J231" s="100"/>
      <c r="K231" s="100"/>
    </row>
    <row r="232" spans="1:17" ht="16.5" x14ac:dyDescent="0.25">
      <c r="A232" s="100" t="s">
        <v>145</v>
      </c>
      <c r="B232" s="100"/>
      <c r="C232" s="100"/>
      <c r="D232" s="100"/>
      <c r="E232" s="100"/>
      <c r="F232" s="100"/>
      <c r="G232" s="100"/>
      <c r="H232" s="100"/>
      <c r="I232" s="100"/>
      <c r="J232" s="100"/>
      <c r="K232" s="100"/>
    </row>
    <row r="233" spans="1:17" ht="38.25" customHeight="1" x14ac:dyDescent="0.25">
      <c r="A233" s="97" t="s">
        <v>146</v>
      </c>
      <c r="B233" s="98" t="s">
        <v>147</v>
      </c>
      <c r="C233" s="136" t="s">
        <v>9</v>
      </c>
      <c r="D233" s="6" t="s">
        <v>10</v>
      </c>
      <c r="E233" s="13">
        <f>E234</f>
        <v>1341.5</v>
      </c>
      <c r="F233" s="13">
        <f>F234</f>
        <v>1341.5</v>
      </c>
      <c r="G233" s="23">
        <f>G234</f>
        <v>1</v>
      </c>
      <c r="H233" s="189" t="s">
        <v>263</v>
      </c>
      <c r="I233" s="79" t="s">
        <v>148</v>
      </c>
      <c r="J233" s="79"/>
      <c r="K233" s="79"/>
    </row>
    <row r="234" spans="1:17" ht="36.75" customHeight="1" x14ac:dyDescent="0.25">
      <c r="A234" s="97"/>
      <c r="B234" s="98"/>
      <c r="C234" s="136"/>
      <c r="D234" s="41" t="s">
        <v>12</v>
      </c>
      <c r="E234" s="50">
        <v>1341.5</v>
      </c>
      <c r="F234" s="50">
        <v>1341.5</v>
      </c>
      <c r="G234" s="49">
        <f>F234/E234</f>
        <v>1</v>
      </c>
      <c r="H234" s="189"/>
      <c r="I234" s="43">
        <v>2</v>
      </c>
      <c r="J234" s="43">
        <v>2</v>
      </c>
      <c r="K234" s="33">
        <f>J234/I234*100</f>
        <v>100</v>
      </c>
    </row>
    <row r="235" spans="1:17" ht="108" customHeight="1" x14ac:dyDescent="0.25">
      <c r="A235" s="97"/>
      <c r="B235" s="98"/>
      <c r="C235" s="136"/>
      <c r="D235" s="94"/>
      <c r="E235" s="94"/>
      <c r="F235" s="94"/>
      <c r="G235" s="94"/>
      <c r="H235" s="189"/>
      <c r="I235" s="84"/>
      <c r="J235" s="84"/>
      <c r="K235" s="84"/>
    </row>
    <row r="236" spans="1:17" ht="31.5" customHeight="1" x14ac:dyDescent="0.25">
      <c r="A236" s="87" t="s">
        <v>149</v>
      </c>
      <c r="B236" s="90" t="s">
        <v>150</v>
      </c>
      <c r="C236" s="225" t="s">
        <v>19</v>
      </c>
      <c r="D236" s="87" t="s">
        <v>252</v>
      </c>
      <c r="E236" s="87"/>
      <c r="F236" s="87"/>
      <c r="G236" s="87"/>
      <c r="H236" s="171" t="s">
        <v>264</v>
      </c>
      <c r="I236" s="79" t="s">
        <v>151</v>
      </c>
      <c r="J236" s="79"/>
      <c r="K236" s="79"/>
    </row>
    <row r="237" spans="1:17" ht="15.75" x14ac:dyDescent="0.25">
      <c r="A237" s="97"/>
      <c r="B237" s="98"/>
      <c r="C237" s="136"/>
      <c r="D237" s="97"/>
      <c r="E237" s="97"/>
      <c r="F237" s="97"/>
      <c r="G237" s="97"/>
      <c r="H237" s="105"/>
      <c r="I237" s="43">
        <v>1</v>
      </c>
      <c r="J237" s="43">
        <v>1</v>
      </c>
      <c r="K237" s="33">
        <f>J237/I237*100</f>
        <v>100</v>
      </c>
    </row>
    <row r="238" spans="1:17" ht="96.75" customHeight="1" x14ac:dyDescent="0.25">
      <c r="A238" s="97"/>
      <c r="B238" s="98"/>
      <c r="C238" s="136"/>
      <c r="D238" s="97"/>
      <c r="E238" s="97"/>
      <c r="F238" s="97"/>
      <c r="G238" s="97"/>
      <c r="H238" s="105"/>
      <c r="I238" s="219"/>
      <c r="J238" s="220"/>
      <c r="K238" s="221"/>
    </row>
    <row r="239" spans="1:17" ht="96.75" customHeight="1" x14ac:dyDescent="0.25">
      <c r="A239" s="97"/>
      <c r="B239" s="98"/>
      <c r="C239" s="136"/>
      <c r="D239" s="97"/>
      <c r="E239" s="97"/>
      <c r="F239" s="97"/>
      <c r="G239" s="97"/>
      <c r="H239" s="105"/>
      <c r="I239" s="222"/>
      <c r="J239" s="223"/>
      <c r="K239" s="224"/>
    </row>
    <row r="240" spans="1:17" ht="21.75" customHeight="1" x14ac:dyDescent="0.25">
      <c r="A240" s="100" t="s">
        <v>152</v>
      </c>
      <c r="B240" s="100"/>
      <c r="C240" s="100"/>
      <c r="D240" s="100"/>
      <c r="E240" s="100"/>
      <c r="F240" s="100"/>
      <c r="G240" s="100"/>
      <c r="H240" s="100"/>
      <c r="I240" s="100"/>
      <c r="J240" s="100"/>
      <c r="K240" s="100"/>
    </row>
    <row r="241" spans="1:11" ht="23.25" customHeight="1" x14ac:dyDescent="0.25">
      <c r="A241" s="100" t="s">
        <v>153</v>
      </c>
      <c r="B241" s="100"/>
      <c r="C241" s="100"/>
      <c r="D241" s="100"/>
      <c r="E241" s="100"/>
      <c r="F241" s="100"/>
      <c r="G241" s="100"/>
      <c r="H241" s="100"/>
      <c r="I241" s="100"/>
      <c r="J241" s="100"/>
      <c r="K241" s="100"/>
    </row>
    <row r="242" spans="1:11" ht="19.5" customHeight="1" x14ac:dyDescent="0.25">
      <c r="A242" s="97" t="s">
        <v>154</v>
      </c>
      <c r="B242" s="98" t="s">
        <v>155</v>
      </c>
      <c r="C242" s="136" t="s">
        <v>19</v>
      </c>
      <c r="D242" s="137" t="s">
        <v>205</v>
      </c>
      <c r="E242" s="138"/>
      <c r="F242" s="138"/>
      <c r="G242" s="139"/>
      <c r="H242" s="98" t="s">
        <v>181</v>
      </c>
      <c r="I242" s="79" t="s">
        <v>156</v>
      </c>
      <c r="J242" s="79"/>
      <c r="K242" s="79"/>
    </row>
    <row r="243" spans="1:11" ht="15" customHeight="1" x14ac:dyDescent="0.25">
      <c r="A243" s="97"/>
      <c r="B243" s="98"/>
      <c r="C243" s="136"/>
      <c r="D243" s="140"/>
      <c r="E243" s="141"/>
      <c r="F243" s="141"/>
      <c r="G243" s="142"/>
      <c r="H243" s="98"/>
      <c r="I243" s="43"/>
      <c r="J243" s="43"/>
      <c r="K243" s="33"/>
    </row>
    <row r="244" spans="1:11" ht="43.5" customHeight="1" x14ac:dyDescent="0.25">
      <c r="A244" s="97"/>
      <c r="B244" s="98"/>
      <c r="C244" s="136"/>
      <c r="D244" s="140"/>
      <c r="E244" s="141"/>
      <c r="F244" s="141"/>
      <c r="G244" s="142"/>
      <c r="H244" s="98"/>
      <c r="I244" s="79" t="s">
        <v>157</v>
      </c>
      <c r="J244" s="79"/>
      <c r="K244" s="79"/>
    </row>
    <row r="245" spans="1:11" ht="15.75" customHeight="1" x14ac:dyDescent="0.25">
      <c r="A245" s="97"/>
      <c r="B245" s="98"/>
      <c r="C245" s="136"/>
      <c r="D245" s="140"/>
      <c r="E245" s="141"/>
      <c r="F245" s="141"/>
      <c r="G245" s="142"/>
      <c r="H245" s="98"/>
      <c r="I245" s="43"/>
      <c r="J245" s="43"/>
      <c r="K245" s="33"/>
    </row>
    <row r="246" spans="1:11" ht="30.75" customHeight="1" x14ac:dyDescent="0.25">
      <c r="A246" s="97"/>
      <c r="B246" s="98"/>
      <c r="C246" s="136"/>
      <c r="D246" s="140"/>
      <c r="E246" s="141"/>
      <c r="F246" s="141"/>
      <c r="G246" s="142"/>
      <c r="H246" s="98"/>
      <c r="I246" s="79" t="s">
        <v>158</v>
      </c>
      <c r="J246" s="79"/>
      <c r="K246" s="79"/>
    </row>
    <row r="247" spans="1:11" ht="15.75" x14ac:dyDescent="0.25">
      <c r="A247" s="97"/>
      <c r="B247" s="98"/>
      <c r="C247" s="136"/>
      <c r="D247" s="143"/>
      <c r="E247" s="144"/>
      <c r="F247" s="144"/>
      <c r="G247" s="145"/>
      <c r="H247" s="98"/>
      <c r="I247" s="43"/>
      <c r="J247" s="43"/>
      <c r="K247" s="33"/>
    </row>
    <row r="248" spans="1:11" ht="16.5" x14ac:dyDescent="0.25">
      <c r="A248" s="155" t="s">
        <v>159</v>
      </c>
      <c r="B248" s="156"/>
      <c r="C248" s="156"/>
      <c r="D248" s="156"/>
      <c r="E248" s="156"/>
      <c r="F248" s="156"/>
      <c r="G248" s="156"/>
      <c r="H248" s="156"/>
      <c r="I248" s="156"/>
      <c r="J248" s="156"/>
      <c r="K248" s="156"/>
    </row>
    <row r="249" spans="1:11" ht="61.5" customHeight="1" x14ac:dyDescent="0.25">
      <c r="A249" s="97" t="s">
        <v>161</v>
      </c>
      <c r="B249" s="98" t="s">
        <v>160</v>
      </c>
      <c r="C249" s="136" t="s">
        <v>9</v>
      </c>
      <c r="D249" s="137" t="s">
        <v>253</v>
      </c>
      <c r="E249" s="138"/>
      <c r="F249" s="138"/>
      <c r="G249" s="139"/>
      <c r="H249" s="95" t="s">
        <v>251</v>
      </c>
      <c r="I249" s="79" t="s">
        <v>162</v>
      </c>
      <c r="J249" s="79"/>
      <c r="K249" s="79"/>
    </row>
    <row r="250" spans="1:11" ht="39" customHeight="1" x14ac:dyDescent="0.25">
      <c r="A250" s="97"/>
      <c r="B250" s="98"/>
      <c r="C250" s="136"/>
      <c r="D250" s="140"/>
      <c r="E250" s="141"/>
      <c r="F250" s="141"/>
      <c r="G250" s="142"/>
      <c r="H250" s="95"/>
      <c r="I250" s="43">
        <v>4</v>
      </c>
      <c r="J250" s="43">
        <v>9</v>
      </c>
      <c r="K250" s="33" t="s">
        <v>259</v>
      </c>
    </row>
    <row r="251" spans="1:11" ht="62.25" customHeight="1" x14ac:dyDescent="0.25">
      <c r="A251" s="97"/>
      <c r="B251" s="98"/>
      <c r="C251" s="136"/>
      <c r="D251" s="143"/>
      <c r="E251" s="144"/>
      <c r="F251" s="144"/>
      <c r="G251" s="145"/>
      <c r="H251" s="95"/>
      <c r="I251" s="77"/>
      <c r="J251" s="77"/>
      <c r="K251" s="77"/>
    </row>
    <row r="252" spans="1:11" ht="16.5" x14ac:dyDescent="0.25">
      <c r="A252" s="157" t="s">
        <v>163</v>
      </c>
      <c r="B252" s="158"/>
      <c r="C252" s="158"/>
      <c r="D252" s="158"/>
      <c r="E252" s="158"/>
      <c r="F252" s="158"/>
      <c r="G252" s="158"/>
      <c r="H252" s="158"/>
      <c r="I252" s="158"/>
      <c r="J252" s="158"/>
      <c r="K252" s="158"/>
    </row>
    <row r="253" spans="1:11" ht="47.25" customHeight="1" x14ac:dyDescent="0.25">
      <c r="A253" s="97" t="s">
        <v>164</v>
      </c>
      <c r="B253" s="98" t="s">
        <v>165</v>
      </c>
      <c r="C253" s="136" t="s">
        <v>166</v>
      </c>
      <c r="D253" s="146"/>
      <c r="E253" s="147"/>
      <c r="F253" s="147"/>
      <c r="G253" s="148"/>
      <c r="H253" s="95" t="s">
        <v>250</v>
      </c>
      <c r="I253" s="79" t="s">
        <v>167</v>
      </c>
      <c r="J253" s="79"/>
      <c r="K253" s="79"/>
    </row>
    <row r="254" spans="1:11" ht="23.25" customHeight="1" x14ac:dyDescent="0.25">
      <c r="A254" s="97"/>
      <c r="B254" s="98"/>
      <c r="C254" s="136"/>
      <c r="D254" s="149"/>
      <c r="E254" s="150"/>
      <c r="F254" s="150"/>
      <c r="G254" s="151"/>
      <c r="H254" s="95"/>
      <c r="I254" s="43">
        <v>800</v>
      </c>
      <c r="J254" s="43">
        <v>980</v>
      </c>
      <c r="K254" s="33">
        <f>J254/I254*100</f>
        <v>122.50000000000001</v>
      </c>
    </row>
    <row r="255" spans="1:11" ht="42" customHeight="1" x14ac:dyDescent="0.25">
      <c r="A255" s="97"/>
      <c r="B255" s="98"/>
      <c r="C255" s="136"/>
      <c r="D255" s="149"/>
      <c r="E255" s="150"/>
      <c r="F255" s="150"/>
      <c r="G255" s="151"/>
      <c r="H255" s="95"/>
      <c r="I255" s="79" t="s">
        <v>168</v>
      </c>
      <c r="J255" s="79"/>
      <c r="K255" s="79"/>
    </row>
    <row r="256" spans="1:11" ht="21" customHeight="1" x14ac:dyDescent="0.25">
      <c r="A256" s="97"/>
      <c r="B256" s="98"/>
      <c r="C256" s="136"/>
      <c r="D256" s="149"/>
      <c r="E256" s="150"/>
      <c r="F256" s="150"/>
      <c r="G256" s="151"/>
      <c r="H256" s="95"/>
      <c r="I256" s="43">
        <v>250</v>
      </c>
      <c r="J256" s="43">
        <v>872</v>
      </c>
      <c r="K256" s="76" t="s">
        <v>260</v>
      </c>
    </row>
    <row r="257" spans="1:11" ht="57.75" customHeight="1" x14ac:dyDescent="0.25">
      <c r="A257" s="97"/>
      <c r="B257" s="98"/>
      <c r="C257" s="136"/>
      <c r="D257" s="149"/>
      <c r="E257" s="150"/>
      <c r="F257" s="150"/>
      <c r="G257" s="151"/>
      <c r="H257" s="95"/>
      <c r="I257" s="79" t="s">
        <v>202</v>
      </c>
      <c r="J257" s="79"/>
      <c r="K257" s="79"/>
    </row>
    <row r="258" spans="1:11" ht="21" customHeight="1" x14ac:dyDescent="0.25">
      <c r="A258" s="97"/>
      <c r="B258" s="98"/>
      <c r="C258" s="136"/>
      <c r="D258" s="149"/>
      <c r="E258" s="150"/>
      <c r="F258" s="150"/>
      <c r="G258" s="151"/>
      <c r="H258" s="95"/>
      <c r="I258" s="43">
        <v>2</v>
      </c>
      <c r="J258" s="43">
        <v>2</v>
      </c>
      <c r="K258" s="33">
        <f>J258/I258*100</f>
        <v>100</v>
      </c>
    </row>
    <row r="259" spans="1:11" ht="48.75" customHeight="1" x14ac:dyDescent="0.25">
      <c r="A259" s="97"/>
      <c r="B259" s="98"/>
      <c r="C259" s="136"/>
      <c r="D259" s="149"/>
      <c r="E259" s="150"/>
      <c r="F259" s="150"/>
      <c r="G259" s="151"/>
      <c r="H259" s="95"/>
      <c r="I259" s="79" t="s">
        <v>169</v>
      </c>
      <c r="J259" s="79"/>
      <c r="K259" s="79"/>
    </row>
    <row r="260" spans="1:11" ht="18.75" customHeight="1" x14ac:dyDescent="0.25">
      <c r="A260" s="97"/>
      <c r="B260" s="98"/>
      <c r="C260" s="136"/>
      <c r="D260" s="152"/>
      <c r="E260" s="153"/>
      <c r="F260" s="153"/>
      <c r="G260" s="154"/>
      <c r="H260" s="95"/>
      <c r="I260" s="43">
        <v>30</v>
      </c>
      <c r="J260" s="43">
        <v>108</v>
      </c>
      <c r="K260" s="76" t="s">
        <v>261</v>
      </c>
    </row>
    <row r="261" spans="1:11" ht="16.5" x14ac:dyDescent="0.25">
      <c r="A261" s="100" t="s">
        <v>170</v>
      </c>
      <c r="B261" s="100"/>
      <c r="C261" s="100"/>
      <c r="D261" s="100"/>
      <c r="E261" s="100"/>
      <c r="F261" s="100"/>
      <c r="G261" s="100"/>
      <c r="H261" s="100"/>
      <c r="I261" s="100"/>
      <c r="J261" s="100"/>
      <c r="K261" s="100"/>
    </row>
    <row r="262" spans="1:11" ht="15" customHeight="1" x14ac:dyDescent="0.25">
      <c r="A262" s="100" t="s">
        <v>171</v>
      </c>
      <c r="B262" s="100"/>
      <c r="C262" s="100"/>
      <c r="D262" s="100"/>
      <c r="E262" s="100"/>
      <c r="F262" s="100"/>
      <c r="G262" s="100"/>
      <c r="H262" s="100"/>
      <c r="I262" s="100"/>
      <c r="J262" s="100"/>
      <c r="K262" s="100"/>
    </row>
    <row r="263" spans="1:11" ht="31.5" customHeight="1" x14ac:dyDescent="0.25">
      <c r="A263" s="97" t="s">
        <v>172</v>
      </c>
      <c r="B263" s="98" t="s">
        <v>173</v>
      </c>
      <c r="C263" s="136" t="s">
        <v>9</v>
      </c>
      <c r="D263" s="98"/>
      <c r="E263" s="98"/>
      <c r="F263" s="98"/>
      <c r="G263" s="98"/>
      <c r="H263" s="189" t="s">
        <v>180</v>
      </c>
      <c r="I263" s="79" t="s">
        <v>174</v>
      </c>
      <c r="J263" s="79"/>
      <c r="K263" s="79"/>
    </row>
    <row r="264" spans="1:11" ht="31.5" customHeight="1" x14ac:dyDescent="0.25">
      <c r="A264" s="97"/>
      <c r="B264" s="98"/>
      <c r="C264" s="136"/>
      <c r="D264" s="98"/>
      <c r="E264" s="98"/>
      <c r="F264" s="98"/>
      <c r="G264" s="98"/>
      <c r="H264" s="189"/>
      <c r="I264" s="43"/>
      <c r="J264" s="51">
        <v>19.399999999999999</v>
      </c>
      <c r="K264" s="33" t="s">
        <v>214</v>
      </c>
    </row>
    <row r="265" spans="1:11" ht="31.5" customHeight="1" x14ac:dyDescent="0.25">
      <c r="A265" s="97"/>
      <c r="B265" s="98"/>
      <c r="C265" s="136"/>
      <c r="D265" s="98"/>
      <c r="E265" s="98"/>
      <c r="F265" s="98"/>
      <c r="G265" s="98"/>
      <c r="H265" s="189"/>
      <c r="I265" s="79" t="s">
        <v>175</v>
      </c>
      <c r="J265" s="79"/>
      <c r="K265" s="79"/>
    </row>
    <row r="266" spans="1:11" ht="31.5" customHeight="1" x14ac:dyDescent="0.25">
      <c r="A266" s="97"/>
      <c r="B266" s="98"/>
      <c r="C266" s="136"/>
      <c r="D266" s="98"/>
      <c r="E266" s="98"/>
      <c r="F266" s="98"/>
      <c r="G266" s="98"/>
      <c r="H266" s="189"/>
      <c r="I266" s="43"/>
      <c r="J266" s="51">
        <v>19.399999999999999</v>
      </c>
      <c r="K266" s="33" t="s">
        <v>214</v>
      </c>
    </row>
    <row r="267" spans="1:11" ht="39.75" customHeight="1" x14ac:dyDescent="0.25">
      <c r="A267" s="177" t="s">
        <v>212</v>
      </c>
      <c r="B267" s="177"/>
      <c r="C267" s="177"/>
      <c r="D267" s="177"/>
      <c r="E267" s="58">
        <f>E268+E269+E270+E271</f>
        <v>321007.25756</v>
      </c>
      <c r="F267" s="58">
        <f>F268+F269+F270+F271</f>
        <v>212673.55736000004</v>
      </c>
      <c r="G267" s="9">
        <f>F267/E267</f>
        <v>0.66251946755518099</v>
      </c>
      <c r="H267" s="200"/>
      <c r="I267" s="184"/>
      <c r="J267" s="185"/>
      <c r="K267" s="186"/>
    </row>
    <row r="268" spans="1:11" ht="15" customHeight="1" x14ac:dyDescent="0.25">
      <c r="A268" s="176" t="s">
        <v>23</v>
      </c>
      <c r="B268" s="176"/>
      <c r="C268" s="176"/>
      <c r="D268" s="176"/>
      <c r="E268" s="59">
        <f>E9+E215</f>
        <v>41969.644999999997</v>
      </c>
      <c r="F268" s="59">
        <f>F9+F215</f>
        <v>26992.614999999998</v>
      </c>
      <c r="G268" s="60">
        <f t="shared" ref="G268:G271" si="10">F268/E268</f>
        <v>0.64314613573691171</v>
      </c>
      <c r="H268" s="201"/>
      <c r="I268" s="203"/>
      <c r="J268" s="204"/>
      <c r="K268" s="205"/>
    </row>
    <row r="269" spans="1:11" ht="15" customHeight="1" x14ac:dyDescent="0.25">
      <c r="A269" s="176" t="s">
        <v>11</v>
      </c>
      <c r="B269" s="176"/>
      <c r="C269" s="176"/>
      <c r="D269" s="176"/>
      <c r="E269" s="59">
        <f>E10+E42+E84+E89+E92+E216+E223</f>
        <v>126561.98699999999</v>
      </c>
      <c r="F269" s="59">
        <f>F10+F42+F84+F89+F92+F216+F223</f>
        <v>53964.957000000009</v>
      </c>
      <c r="G269" s="60">
        <f t="shared" si="10"/>
        <v>0.42639151201063247</v>
      </c>
      <c r="H269" s="201"/>
      <c r="I269" s="203"/>
      <c r="J269" s="204"/>
      <c r="K269" s="205"/>
    </row>
    <row r="270" spans="1:11" ht="15" customHeight="1" x14ac:dyDescent="0.25">
      <c r="A270" s="176" t="s">
        <v>12</v>
      </c>
      <c r="B270" s="176"/>
      <c r="C270" s="176"/>
      <c r="D270" s="176"/>
      <c r="E270" s="59">
        <f>E11+E21+E29+E43+E51+E67+E77+E85+E90+E93+E207+E109+E217+E224+E234</f>
        <v>79698.610560000001</v>
      </c>
      <c r="F270" s="59">
        <f>F11+F21+F29+F43+F51+F67+F77+F85+F90+F93+F207+F109+F217+F224+F234</f>
        <v>69858.120360000001</v>
      </c>
      <c r="G270" s="60">
        <f t="shared" si="10"/>
        <v>0.87652871071583205</v>
      </c>
      <c r="H270" s="201"/>
      <c r="I270" s="203"/>
      <c r="J270" s="204"/>
      <c r="K270" s="205"/>
    </row>
    <row r="271" spans="1:11" ht="15" customHeight="1" x14ac:dyDescent="0.25">
      <c r="A271" s="176" t="s">
        <v>213</v>
      </c>
      <c r="B271" s="176"/>
      <c r="C271" s="176"/>
      <c r="D271" s="176"/>
      <c r="E271" s="59">
        <f>E12+E22+E46+E68+E208+E220+E225</f>
        <v>72777.014999999999</v>
      </c>
      <c r="F271" s="59">
        <f>F12+F22+F46+F68+F208+F220+F225</f>
        <v>61857.865000000005</v>
      </c>
      <c r="G271" s="60">
        <f t="shared" si="10"/>
        <v>0.84996430535107825</v>
      </c>
      <c r="H271" s="202"/>
      <c r="I271" s="206"/>
      <c r="J271" s="207"/>
      <c r="K271" s="208"/>
    </row>
    <row r="272" spans="1:11" x14ac:dyDescent="0.25">
      <c r="F272" s="4"/>
    </row>
    <row r="273" spans="1:8" x14ac:dyDescent="0.25">
      <c r="A273"/>
      <c r="B273"/>
      <c r="H273" s="15"/>
    </row>
    <row r="274" spans="1:8" x14ac:dyDescent="0.25">
      <c r="A274"/>
      <c r="B274"/>
    </row>
    <row r="275" spans="1:8" x14ac:dyDescent="0.25">
      <c r="A275"/>
      <c r="B275"/>
    </row>
    <row r="276" spans="1:8" ht="34.5" customHeight="1" x14ac:dyDescent="0.25">
      <c r="A276" s="29"/>
    </row>
    <row r="277" spans="1:8" ht="66.75" customHeight="1" x14ac:dyDescent="0.25">
      <c r="A277" s="29"/>
    </row>
    <row r="278" spans="1:8" x14ac:dyDescent="0.25">
      <c r="A278" s="29"/>
    </row>
  </sheetData>
  <mergeCells count="330">
    <mergeCell ref="I214:K225"/>
    <mergeCell ref="D218:G218"/>
    <mergeCell ref="A226:A227"/>
    <mergeCell ref="B226:B227"/>
    <mergeCell ref="C226:C227"/>
    <mergeCell ref="H226:H227"/>
    <mergeCell ref="A236:A239"/>
    <mergeCell ref="H236:H239"/>
    <mergeCell ref="B236:B239"/>
    <mergeCell ref="D236:G239"/>
    <mergeCell ref="A228:A229"/>
    <mergeCell ref="B228:B229"/>
    <mergeCell ref="C228:C229"/>
    <mergeCell ref="I246:K246"/>
    <mergeCell ref="A240:K240"/>
    <mergeCell ref="A241:K241"/>
    <mergeCell ref="I226:K227"/>
    <mergeCell ref="I228:K230"/>
    <mergeCell ref="I238:K239"/>
    <mergeCell ref="C236:C239"/>
    <mergeCell ref="D230:G230"/>
    <mergeCell ref="D235:G235"/>
    <mergeCell ref="H228:H230"/>
    <mergeCell ref="A231:K231"/>
    <mergeCell ref="A232:K232"/>
    <mergeCell ref="I233:K233"/>
    <mergeCell ref="A233:A235"/>
    <mergeCell ref="B233:B235"/>
    <mergeCell ref="C233:C235"/>
    <mergeCell ref="H233:H235"/>
    <mergeCell ref="I235:K235"/>
    <mergeCell ref="H253:H260"/>
    <mergeCell ref="H263:H266"/>
    <mergeCell ref="H242:H247"/>
    <mergeCell ref="H267:H271"/>
    <mergeCell ref="I267:K271"/>
    <mergeCell ref="I18:K22"/>
    <mergeCell ref="I28:K29"/>
    <mergeCell ref="I31:K33"/>
    <mergeCell ref="I53:K54"/>
    <mergeCell ref="I57:K57"/>
    <mergeCell ref="I59:K65"/>
    <mergeCell ref="I69:K74"/>
    <mergeCell ref="I80:K82"/>
    <mergeCell ref="I85:K85"/>
    <mergeCell ref="I253:K253"/>
    <mergeCell ref="I255:K255"/>
    <mergeCell ref="I257:K257"/>
    <mergeCell ref="I259:K259"/>
    <mergeCell ref="A261:K261"/>
    <mergeCell ref="A262:K262"/>
    <mergeCell ref="I236:K236"/>
    <mergeCell ref="D226:G227"/>
    <mergeCell ref="I244:K244"/>
    <mergeCell ref="D228:G229"/>
    <mergeCell ref="A209:K209"/>
    <mergeCell ref="I210:K210"/>
    <mergeCell ref="I212:K212"/>
    <mergeCell ref="I196:K196"/>
    <mergeCell ref="I197:K197"/>
    <mergeCell ref="D197:G198"/>
    <mergeCell ref="A199:K199"/>
    <mergeCell ref="A200:K200"/>
    <mergeCell ref="I201:K201"/>
    <mergeCell ref="D194:G196"/>
    <mergeCell ref="H197:H198"/>
    <mergeCell ref="I208:K208"/>
    <mergeCell ref="D210:G211"/>
    <mergeCell ref="H212:H225"/>
    <mergeCell ref="D221:G221"/>
    <mergeCell ref="A212:A225"/>
    <mergeCell ref="B212:B225"/>
    <mergeCell ref="C212:C225"/>
    <mergeCell ref="D212:G213"/>
    <mergeCell ref="H194:H196"/>
    <mergeCell ref="H210:H211"/>
    <mergeCell ref="A210:A211"/>
    <mergeCell ref="B210:B211"/>
    <mergeCell ref="C210:C211"/>
    <mergeCell ref="I184:K184"/>
    <mergeCell ref="A203:K203"/>
    <mergeCell ref="I204:K204"/>
    <mergeCell ref="I206:K206"/>
    <mergeCell ref="A148:A159"/>
    <mergeCell ref="B148:B159"/>
    <mergeCell ref="C148:C159"/>
    <mergeCell ref="D204:G205"/>
    <mergeCell ref="A201:A202"/>
    <mergeCell ref="B201:B202"/>
    <mergeCell ref="C201:C202"/>
    <mergeCell ref="H201:H202"/>
    <mergeCell ref="H182:H189"/>
    <mergeCell ref="A182:A192"/>
    <mergeCell ref="B182:B192"/>
    <mergeCell ref="C182:C192"/>
    <mergeCell ref="A194:A196"/>
    <mergeCell ref="B194:B196"/>
    <mergeCell ref="C194:C196"/>
    <mergeCell ref="D162:G168"/>
    <mergeCell ref="C204:C205"/>
    <mergeCell ref="H204:H205"/>
    <mergeCell ref="A206:A208"/>
    <mergeCell ref="B206:B208"/>
    <mergeCell ref="A135:A147"/>
    <mergeCell ref="B135:B147"/>
    <mergeCell ref="C135:C147"/>
    <mergeCell ref="D180:G181"/>
    <mergeCell ref="I170:K170"/>
    <mergeCell ref="I172:K172"/>
    <mergeCell ref="I150:K150"/>
    <mergeCell ref="I180:K180"/>
    <mergeCell ref="I182:K182"/>
    <mergeCell ref="A160:K160"/>
    <mergeCell ref="A161:K161"/>
    <mergeCell ref="I162:K162"/>
    <mergeCell ref="I164:K168"/>
    <mergeCell ref="A169:K169"/>
    <mergeCell ref="H162:H168"/>
    <mergeCell ref="A162:A168"/>
    <mergeCell ref="A180:A181"/>
    <mergeCell ref="B180:B181"/>
    <mergeCell ref="C180:C181"/>
    <mergeCell ref="H180:H181"/>
    <mergeCell ref="B170:B179"/>
    <mergeCell ref="C170:C179"/>
    <mergeCell ref="H170:H179"/>
    <mergeCell ref="D135:G137"/>
    <mergeCell ref="A268:D268"/>
    <mergeCell ref="A269:D269"/>
    <mergeCell ref="A270:D270"/>
    <mergeCell ref="A271:D271"/>
    <mergeCell ref="A267:D267"/>
    <mergeCell ref="D113:G117"/>
    <mergeCell ref="A113:A117"/>
    <mergeCell ref="B113:B117"/>
    <mergeCell ref="C113:C117"/>
    <mergeCell ref="A197:A198"/>
    <mergeCell ref="B197:B198"/>
    <mergeCell ref="C197:C198"/>
    <mergeCell ref="B162:B168"/>
    <mergeCell ref="C162:C168"/>
    <mergeCell ref="D182:G189"/>
    <mergeCell ref="A122:K122"/>
    <mergeCell ref="I123:K123"/>
    <mergeCell ref="I135:K135"/>
    <mergeCell ref="I137:K137"/>
    <mergeCell ref="I148:K148"/>
    <mergeCell ref="H148:H159"/>
    <mergeCell ref="I186:K186"/>
    <mergeCell ref="A193:K193"/>
    <mergeCell ref="I194:K194"/>
    <mergeCell ref="C123:C134"/>
    <mergeCell ref="D123:G124"/>
    <mergeCell ref="H34:H40"/>
    <mergeCell ref="C76:C82"/>
    <mergeCell ref="D69:G74"/>
    <mergeCell ref="H57:H65"/>
    <mergeCell ref="A50:A54"/>
    <mergeCell ref="B50:B54"/>
    <mergeCell ref="A49:K49"/>
    <mergeCell ref="D55:G56"/>
    <mergeCell ref="H55:H56"/>
    <mergeCell ref="I55:K55"/>
    <mergeCell ref="I50:K51"/>
    <mergeCell ref="A55:A56"/>
    <mergeCell ref="B55:B56"/>
    <mergeCell ref="C55:C56"/>
    <mergeCell ref="I34:K34"/>
    <mergeCell ref="I41:K42"/>
    <mergeCell ref="A44:A48"/>
    <mergeCell ref="D52:G54"/>
    <mergeCell ref="D102:G106"/>
    <mergeCell ref="B44:B48"/>
    <mergeCell ref="I44:K48"/>
    <mergeCell ref="I88:K89"/>
    <mergeCell ref="A2:H2"/>
    <mergeCell ref="A3:H3"/>
    <mergeCell ref="D4:G4"/>
    <mergeCell ref="H4:H5"/>
    <mergeCell ref="B4:B5"/>
    <mergeCell ref="C4:C5"/>
    <mergeCell ref="H83:H85"/>
    <mergeCell ref="A76:A82"/>
    <mergeCell ref="A75:K75"/>
    <mergeCell ref="A66:A74"/>
    <mergeCell ref="B66:B74"/>
    <mergeCell ref="C66:C74"/>
    <mergeCell ref="I14:K14"/>
    <mergeCell ref="I16:K16"/>
    <mergeCell ref="H14:H22"/>
    <mergeCell ref="A14:A22"/>
    <mergeCell ref="B14:B22"/>
    <mergeCell ref="C14:C22"/>
    <mergeCell ref="D14:D19"/>
    <mergeCell ref="E14:E19"/>
    <mergeCell ref="B57:B65"/>
    <mergeCell ref="C57:C65"/>
    <mergeCell ref="I4:K4"/>
    <mergeCell ref="A6:K6"/>
    <mergeCell ref="A263:A266"/>
    <mergeCell ref="B263:B266"/>
    <mergeCell ref="C263:C266"/>
    <mergeCell ref="D263:G266"/>
    <mergeCell ref="A242:A247"/>
    <mergeCell ref="B242:B247"/>
    <mergeCell ref="C242:C247"/>
    <mergeCell ref="A253:A260"/>
    <mergeCell ref="B253:B260"/>
    <mergeCell ref="C253:C260"/>
    <mergeCell ref="D242:G247"/>
    <mergeCell ref="A249:A251"/>
    <mergeCell ref="B249:B251"/>
    <mergeCell ref="C249:C251"/>
    <mergeCell ref="D249:G251"/>
    <mergeCell ref="D253:G260"/>
    <mergeCell ref="A248:K248"/>
    <mergeCell ref="A252:K252"/>
    <mergeCell ref="I249:K249"/>
    <mergeCell ref="I251:K251"/>
    <mergeCell ref="I263:K263"/>
    <mergeCell ref="I265:K265"/>
    <mergeCell ref="I242:K242"/>
    <mergeCell ref="H249:H251"/>
    <mergeCell ref="R62:X68"/>
    <mergeCell ref="A1:H1"/>
    <mergeCell ref="A4:A5"/>
    <mergeCell ref="H23:H27"/>
    <mergeCell ref="C28:C33"/>
    <mergeCell ref="H28:H33"/>
    <mergeCell ref="A41:A43"/>
    <mergeCell ref="B41:B43"/>
    <mergeCell ref="C41:C43"/>
    <mergeCell ref="H41:H43"/>
    <mergeCell ref="A34:A40"/>
    <mergeCell ref="B34:B40"/>
    <mergeCell ref="C34:C40"/>
    <mergeCell ref="D34:G39"/>
    <mergeCell ref="C50:C54"/>
    <mergeCell ref="H50:H54"/>
    <mergeCell ref="D57:G65"/>
    <mergeCell ref="D47:G48"/>
    <mergeCell ref="H66:H74"/>
    <mergeCell ref="A23:A27"/>
    <mergeCell ref="B23:B27"/>
    <mergeCell ref="G14:G19"/>
    <mergeCell ref="F14:F19"/>
    <mergeCell ref="A57:A65"/>
    <mergeCell ref="D170:G174"/>
    <mergeCell ref="C99:C101"/>
    <mergeCell ref="D94:G98"/>
    <mergeCell ref="D148:G151"/>
    <mergeCell ref="H102:H106"/>
    <mergeCell ref="A102:A106"/>
    <mergeCell ref="A204:A205"/>
    <mergeCell ref="B204:B205"/>
    <mergeCell ref="H206:H208"/>
    <mergeCell ref="C88:C98"/>
    <mergeCell ref="A88:A98"/>
    <mergeCell ref="B88:B98"/>
    <mergeCell ref="H99:H101"/>
    <mergeCell ref="D99:G101"/>
    <mergeCell ref="H88:H98"/>
    <mergeCell ref="C102:C106"/>
    <mergeCell ref="A99:A101"/>
    <mergeCell ref="B99:B101"/>
    <mergeCell ref="H135:H147"/>
    <mergeCell ref="A170:A179"/>
    <mergeCell ref="C206:C208"/>
    <mergeCell ref="H123:H134"/>
    <mergeCell ref="B123:B134"/>
    <mergeCell ref="A123:A134"/>
    <mergeCell ref="A7:K7"/>
    <mergeCell ref="I8:K8"/>
    <mergeCell ref="I10:K10"/>
    <mergeCell ref="I12:K12"/>
    <mergeCell ref="A8:A13"/>
    <mergeCell ref="B8:B13"/>
    <mergeCell ref="C8:C13"/>
    <mergeCell ref="D12:D13"/>
    <mergeCell ref="E12:E13"/>
    <mergeCell ref="F12:F13"/>
    <mergeCell ref="G12:G13"/>
    <mergeCell ref="H8:H13"/>
    <mergeCell ref="I26:K26"/>
    <mergeCell ref="I23:K24"/>
    <mergeCell ref="D23:G27"/>
    <mergeCell ref="D30:G33"/>
    <mergeCell ref="C23:C27"/>
    <mergeCell ref="A28:A33"/>
    <mergeCell ref="B28:B33"/>
    <mergeCell ref="C44:C48"/>
    <mergeCell ref="D44:G44"/>
    <mergeCell ref="H44:H48"/>
    <mergeCell ref="I91:K91"/>
    <mergeCell ref="I93:K93"/>
    <mergeCell ref="I95:K95"/>
    <mergeCell ref="I97:K97"/>
    <mergeCell ref="I99:K99"/>
    <mergeCell ref="I102:K102"/>
    <mergeCell ref="I104:K106"/>
    <mergeCell ref="I66:K67"/>
    <mergeCell ref="I76:K78"/>
    <mergeCell ref="A86:K86"/>
    <mergeCell ref="A87:K87"/>
    <mergeCell ref="A83:A85"/>
    <mergeCell ref="B83:B85"/>
    <mergeCell ref="C83:C85"/>
    <mergeCell ref="H76:H82"/>
    <mergeCell ref="D78:G82"/>
    <mergeCell ref="I83:K83"/>
    <mergeCell ref="B102:B106"/>
    <mergeCell ref="B76:B82"/>
    <mergeCell ref="I115:K117"/>
    <mergeCell ref="I118:K118"/>
    <mergeCell ref="I120:K120"/>
    <mergeCell ref="I108:K108"/>
    <mergeCell ref="A107:K107"/>
    <mergeCell ref="H108:H112"/>
    <mergeCell ref="I110:K112"/>
    <mergeCell ref="A108:A112"/>
    <mergeCell ref="B108:B112"/>
    <mergeCell ref="C108:C112"/>
    <mergeCell ref="D110:G112"/>
    <mergeCell ref="I113:K113"/>
    <mergeCell ref="H113:H117"/>
    <mergeCell ref="C118:C121"/>
    <mergeCell ref="H118:H121"/>
    <mergeCell ref="A118:A121"/>
    <mergeCell ref="B118:B121"/>
    <mergeCell ref="D118:G121"/>
  </mergeCells>
  <pageMargins left="0.23622047244094491" right="0.23622047244094491" top="0.39370078740157483" bottom="0.39370078740157483" header="0.31496062992125984" footer="0.31496062992125984"/>
  <pageSetup paperSize="9" scale="55" fitToHeight="0" orientation="landscape" r:id="rId1"/>
  <rowBreaks count="8" manualBreakCount="8">
    <brk id="22" max="10" man="1"/>
    <brk id="48" max="10" man="1"/>
    <brk id="82" max="10" man="1"/>
    <brk id="106" max="10" man="1"/>
    <brk id="151" max="10" man="1"/>
    <brk id="196" max="10" man="1"/>
    <brk id="230" max="10" man="1"/>
    <brk id="25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vt:lpstr>
      <vt:lpstr>'приложение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2021-03-29T07:19:43Z</dcterms:modified>
</cp:coreProperties>
</file>