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Общая\ОТДЕЛ ИНФОРМАТИЗАЦИИ\На сайт от МКУ УКС и ЖКК\2907\"/>
    </mc:Choice>
  </mc:AlternateContent>
  <bookViews>
    <workbookView xWindow="0" yWindow="0" windowWidth="25200" windowHeight="11820"/>
  </bookViews>
  <sheets>
    <sheet name="19.МП СОГХ для размещения (2)" sheetId="1" r:id="rId1"/>
  </sheets>
  <externalReferences>
    <externalReference r:id="rId2"/>
  </externalReferenc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H9" i="1"/>
  <c r="I9" i="1"/>
  <c r="J9" i="1"/>
  <c r="K9" i="1"/>
  <c r="L9" i="1"/>
  <c r="M9" i="1"/>
  <c r="N9" i="1"/>
  <c r="O9" i="1"/>
  <c r="P9" i="1"/>
  <c r="Q9" i="1"/>
  <c r="R9" i="1"/>
  <c r="S9" i="1"/>
  <c r="T9" i="1"/>
  <c r="U9" i="1"/>
  <c r="V9" i="1"/>
  <c r="W9" i="1"/>
  <c r="X9" i="1"/>
  <c r="Y9" i="1"/>
  <c r="Z9" i="1"/>
  <c r="AA9" i="1"/>
  <c r="AB9" i="1"/>
  <c r="AC9" i="1"/>
  <c r="AD9" i="1"/>
  <c r="AE9" i="1"/>
  <c r="E10" i="1"/>
  <c r="H10" i="1"/>
  <c r="I10" i="1"/>
  <c r="J10" i="1"/>
  <c r="K10" i="1"/>
  <c r="L10" i="1"/>
  <c r="M10" i="1"/>
  <c r="N10" i="1"/>
  <c r="O10" i="1"/>
  <c r="P10" i="1"/>
  <c r="Q10" i="1"/>
  <c r="R10" i="1"/>
  <c r="S10" i="1"/>
  <c r="T10" i="1"/>
  <c r="U10" i="1"/>
  <c r="V10" i="1"/>
  <c r="W10" i="1"/>
  <c r="X10" i="1"/>
  <c r="Y10" i="1"/>
  <c r="Z10" i="1"/>
  <c r="AA10" i="1"/>
  <c r="AB10" i="1"/>
  <c r="AC10" i="1"/>
  <c r="AD10" i="1"/>
  <c r="AE10" i="1"/>
  <c r="K11" i="1"/>
  <c r="O11" i="1"/>
  <c r="S11" i="1"/>
  <c r="W11" i="1"/>
  <c r="AA11" i="1"/>
  <c r="AE11" i="1"/>
  <c r="H12" i="1"/>
  <c r="I12" i="1"/>
  <c r="J12" i="1"/>
  <c r="K12" i="1"/>
  <c r="L12" i="1"/>
  <c r="M12" i="1"/>
  <c r="N12" i="1"/>
  <c r="O12" i="1"/>
  <c r="P12" i="1"/>
  <c r="Q12" i="1"/>
  <c r="R12" i="1"/>
  <c r="S12" i="1"/>
  <c r="T12" i="1"/>
  <c r="U12" i="1"/>
  <c r="V12" i="1"/>
  <c r="W12" i="1"/>
  <c r="X12" i="1"/>
  <c r="Y12" i="1"/>
  <c r="Z12" i="1"/>
  <c r="AA12" i="1"/>
  <c r="AB12" i="1"/>
  <c r="AC12" i="1"/>
  <c r="AD12" i="1"/>
  <c r="AE12" i="1"/>
  <c r="C13" i="1"/>
  <c r="H13" i="1"/>
  <c r="I13" i="1"/>
  <c r="J13" i="1"/>
  <c r="K13" i="1"/>
  <c r="L13" i="1"/>
  <c r="M13" i="1"/>
  <c r="N13" i="1"/>
  <c r="O13" i="1"/>
  <c r="P13" i="1"/>
  <c r="Q13" i="1"/>
  <c r="R13" i="1"/>
  <c r="S13" i="1"/>
  <c r="T13" i="1"/>
  <c r="U13" i="1"/>
  <c r="V13" i="1"/>
  <c r="W13" i="1"/>
  <c r="X13" i="1"/>
  <c r="Y13" i="1"/>
  <c r="Z13" i="1"/>
  <c r="AA13" i="1"/>
  <c r="AB13" i="1"/>
  <c r="AC13" i="1"/>
  <c r="AD13" i="1"/>
  <c r="AE13" i="1"/>
  <c r="I15" i="1"/>
  <c r="M15" i="1"/>
  <c r="Q15" i="1"/>
  <c r="U15" i="1"/>
  <c r="Y15" i="1"/>
  <c r="AC15" i="1"/>
  <c r="AF15" i="1"/>
  <c r="B16" i="1"/>
  <c r="C16" i="1"/>
  <c r="D16" i="1"/>
  <c r="E16" i="1"/>
  <c r="F16" i="1"/>
  <c r="G16" i="1"/>
  <c r="B17" i="1"/>
  <c r="C17" i="1"/>
  <c r="C10" i="1" s="1"/>
  <c r="D17" i="1"/>
  <c r="E17" i="1"/>
  <c r="F17" i="1" s="1"/>
  <c r="H18" i="1"/>
  <c r="H11" i="1" s="1"/>
  <c r="I18" i="1"/>
  <c r="J18" i="1"/>
  <c r="K18" i="1"/>
  <c r="K15" i="1" s="1"/>
  <c r="L18" i="1"/>
  <c r="M18" i="1"/>
  <c r="N18" i="1"/>
  <c r="O18" i="1"/>
  <c r="O15" i="1" s="1"/>
  <c r="P18" i="1"/>
  <c r="Q18" i="1"/>
  <c r="R18" i="1"/>
  <c r="S18" i="1"/>
  <c r="S15" i="1" s="1"/>
  <c r="T18" i="1"/>
  <c r="U18" i="1"/>
  <c r="V18" i="1"/>
  <c r="W18" i="1"/>
  <c r="W15" i="1" s="1"/>
  <c r="X18" i="1"/>
  <c r="Y18" i="1"/>
  <c r="Z18" i="1"/>
  <c r="AA18" i="1"/>
  <c r="AA15" i="1" s="1"/>
  <c r="AB18" i="1"/>
  <c r="AC18" i="1"/>
  <c r="AD18" i="1"/>
  <c r="AE18" i="1"/>
  <c r="AE15" i="1" s="1"/>
  <c r="B19" i="1"/>
  <c r="C19" i="1"/>
  <c r="D19" i="1"/>
  <c r="E19" i="1"/>
  <c r="F19" i="1" s="1"/>
  <c r="B20" i="1"/>
  <c r="C20" i="1"/>
  <c r="D20" i="1"/>
  <c r="E20" i="1"/>
  <c r="F20" i="1"/>
  <c r="G20" i="1"/>
  <c r="H22" i="1"/>
  <c r="I22" i="1"/>
  <c r="J22" i="1"/>
  <c r="K22" i="1"/>
  <c r="L22" i="1"/>
  <c r="M22" i="1"/>
  <c r="N22" i="1"/>
  <c r="O22" i="1"/>
  <c r="P22" i="1"/>
  <c r="Q22" i="1"/>
  <c r="R22" i="1"/>
  <c r="S22" i="1"/>
  <c r="T22" i="1"/>
  <c r="U22" i="1"/>
  <c r="V22" i="1"/>
  <c r="W22" i="1"/>
  <c r="X22" i="1"/>
  <c r="Y22" i="1"/>
  <c r="Z22" i="1"/>
  <c r="AA22" i="1"/>
  <c r="AB22" i="1"/>
  <c r="AC22" i="1"/>
  <c r="AD22" i="1"/>
  <c r="AE22" i="1"/>
  <c r="AF22" i="1"/>
  <c r="B23" i="1"/>
  <c r="B22" i="1" s="1"/>
  <c r="C23" i="1"/>
  <c r="C22" i="1" s="1"/>
  <c r="E23" i="1"/>
  <c r="B24" i="1"/>
  <c r="C24" i="1"/>
  <c r="D24" i="1"/>
  <c r="E24" i="1"/>
  <c r="F24" i="1" s="1"/>
  <c r="G24" i="1"/>
  <c r="B26" i="1"/>
  <c r="C26" i="1"/>
  <c r="E26" i="1"/>
  <c r="B27" i="1"/>
  <c r="C27" i="1"/>
  <c r="D27" i="1"/>
  <c r="E27" i="1"/>
  <c r="F27" i="1" s="1"/>
  <c r="G27" i="1"/>
  <c r="M29" i="1"/>
  <c r="Q29" i="1"/>
  <c r="AC29" i="1"/>
  <c r="AF29" i="1"/>
  <c r="B30" i="1"/>
  <c r="C30" i="1"/>
  <c r="E30" i="1"/>
  <c r="B31" i="1"/>
  <c r="C31" i="1"/>
  <c r="G31" i="1" s="1"/>
  <c r="D31" i="1"/>
  <c r="E31" i="1"/>
  <c r="F31" i="1" s="1"/>
  <c r="E32" i="1"/>
  <c r="H32" i="1"/>
  <c r="H29" i="1" s="1"/>
  <c r="I32" i="1"/>
  <c r="I29" i="1" s="1"/>
  <c r="J32" i="1"/>
  <c r="K32" i="1"/>
  <c r="K29" i="1" s="1"/>
  <c r="L32" i="1"/>
  <c r="L29" i="1" s="1"/>
  <c r="M32" i="1"/>
  <c r="N32" i="1"/>
  <c r="N29" i="1" s="1"/>
  <c r="O32" i="1"/>
  <c r="O29" i="1" s="1"/>
  <c r="P32" i="1"/>
  <c r="P29" i="1" s="1"/>
  <c r="Q32" i="1"/>
  <c r="R32" i="1"/>
  <c r="R29" i="1" s="1"/>
  <c r="S32" i="1"/>
  <c r="S29" i="1" s="1"/>
  <c r="T32" i="1"/>
  <c r="T29" i="1" s="1"/>
  <c r="U32" i="1"/>
  <c r="U29" i="1" s="1"/>
  <c r="V32" i="1"/>
  <c r="W32" i="1"/>
  <c r="W29" i="1" s="1"/>
  <c r="X32" i="1"/>
  <c r="X29" i="1" s="1"/>
  <c r="Y32" i="1"/>
  <c r="Y29" i="1" s="1"/>
  <c r="Z32" i="1"/>
  <c r="Z29" i="1" s="1"/>
  <c r="AA32" i="1"/>
  <c r="AA29" i="1" s="1"/>
  <c r="AB32" i="1"/>
  <c r="AB29" i="1" s="1"/>
  <c r="AC32" i="1"/>
  <c r="AD32" i="1"/>
  <c r="AD29" i="1" s="1"/>
  <c r="AE32" i="1"/>
  <c r="AE29" i="1" s="1"/>
  <c r="B33" i="1"/>
  <c r="C33" i="1"/>
  <c r="G33" i="1" s="1"/>
  <c r="D33" i="1"/>
  <c r="E33" i="1"/>
  <c r="F33" i="1" s="1"/>
  <c r="B34" i="1"/>
  <c r="C34" i="1"/>
  <c r="E34" i="1"/>
  <c r="H36" i="1"/>
  <c r="I36" i="1"/>
  <c r="J36" i="1"/>
  <c r="K36" i="1"/>
  <c r="O36" i="1"/>
  <c r="S36" i="1"/>
  <c r="W36" i="1"/>
  <c r="X36" i="1"/>
  <c r="AA36" i="1"/>
  <c r="AE36" i="1"/>
  <c r="AF36" i="1"/>
  <c r="B37" i="1"/>
  <c r="C37" i="1"/>
  <c r="E37" i="1"/>
  <c r="B38" i="1"/>
  <c r="C38" i="1"/>
  <c r="D38" i="1"/>
  <c r="E38" i="1"/>
  <c r="F38" i="1"/>
  <c r="G38" i="1"/>
  <c r="E39" i="1"/>
  <c r="L39" i="1"/>
  <c r="M39" i="1"/>
  <c r="M36" i="1" s="1"/>
  <c r="N39" i="1"/>
  <c r="N36" i="1" s="1"/>
  <c r="O39" i="1"/>
  <c r="P39" i="1"/>
  <c r="P36" i="1" s="1"/>
  <c r="Q39" i="1"/>
  <c r="Q36" i="1" s="1"/>
  <c r="R39" i="1"/>
  <c r="R36" i="1" s="1"/>
  <c r="S39" i="1"/>
  <c r="T39" i="1"/>
  <c r="T36" i="1" s="1"/>
  <c r="U39" i="1"/>
  <c r="U36" i="1" s="1"/>
  <c r="V39" i="1"/>
  <c r="V36" i="1" s="1"/>
  <c r="W39" i="1"/>
  <c r="X39" i="1"/>
  <c r="Y39" i="1"/>
  <c r="Y36" i="1" s="1"/>
  <c r="Z39" i="1"/>
  <c r="Z36" i="1" s="1"/>
  <c r="AA39" i="1"/>
  <c r="AB39" i="1"/>
  <c r="AB36" i="1" s="1"/>
  <c r="AC39" i="1"/>
  <c r="AC36" i="1" s="1"/>
  <c r="AD39" i="1"/>
  <c r="AD36" i="1" s="1"/>
  <c r="AE39" i="1"/>
  <c r="B40" i="1"/>
  <c r="C40" i="1"/>
  <c r="D40" i="1"/>
  <c r="E40" i="1"/>
  <c r="F40" i="1"/>
  <c r="G40" i="1"/>
  <c r="B41" i="1"/>
  <c r="C41" i="1"/>
  <c r="D41" i="1"/>
  <c r="E41" i="1"/>
  <c r="S43" i="1"/>
  <c r="E44" i="1"/>
  <c r="H44" i="1"/>
  <c r="I44" i="1"/>
  <c r="J44" i="1"/>
  <c r="K44" i="1"/>
  <c r="L44" i="1"/>
  <c r="M44" i="1"/>
  <c r="N44" i="1"/>
  <c r="O44" i="1"/>
  <c r="P44" i="1"/>
  <c r="Q44" i="1"/>
  <c r="R44" i="1"/>
  <c r="S44" i="1"/>
  <c r="T44" i="1"/>
  <c r="U44" i="1"/>
  <c r="V44" i="1"/>
  <c r="W44" i="1"/>
  <c r="X44" i="1"/>
  <c r="Y44" i="1"/>
  <c r="Z44" i="1"/>
  <c r="AA44" i="1"/>
  <c r="AB44" i="1"/>
  <c r="AC44" i="1"/>
  <c r="AD44" i="1"/>
  <c r="AE44" i="1"/>
  <c r="H45" i="1"/>
  <c r="H43" i="1" s="1"/>
  <c r="I45" i="1"/>
  <c r="J45" i="1"/>
  <c r="K45" i="1"/>
  <c r="K43" i="1" s="1"/>
  <c r="L45" i="1"/>
  <c r="M45" i="1"/>
  <c r="N45" i="1"/>
  <c r="O45" i="1"/>
  <c r="O43" i="1" s="1"/>
  <c r="P45" i="1"/>
  <c r="Q45" i="1"/>
  <c r="R45" i="1"/>
  <c r="S45" i="1"/>
  <c r="T45" i="1"/>
  <c r="T43" i="1" s="1"/>
  <c r="U45" i="1"/>
  <c r="V45" i="1"/>
  <c r="W45" i="1"/>
  <c r="W43" i="1" s="1"/>
  <c r="X45" i="1"/>
  <c r="Y45" i="1"/>
  <c r="Z45" i="1"/>
  <c r="AA45" i="1"/>
  <c r="AA43" i="1" s="1"/>
  <c r="AB45" i="1"/>
  <c r="AC45" i="1"/>
  <c r="AD45" i="1"/>
  <c r="AE45" i="1"/>
  <c r="AE43" i="1" s="1"/>
  <c r="H46" i="1"/>
  <c r="I46" i="1"/>
  <c r="T46" i="1"/>
  <c r="F47" i="1"/>
  <c r="H47" i="1"/>
  <c r="I47" i="1"/>
  <c r="E47" i="1" s="1"/>
  <c r="J47" i="1"/>
  <c r="K47" i="1"/>
  <c r="L47" i="1"/>
  <c r="M47" i="1"/>
  <c r="N47" i="1"/>
  <c r="O47" i="1"/>
  <c r="P47" i="1"/>
  <c r="Q47" i="1"/>
  <c r="R47" i="1"/>
  <c r="S47" i="1"/>
  <c r="T47" i="1"/>
  <c r="U47" i="1"/>
  <c r="V47" i="1"/>
  <c r="W47" i="1"/>
  <c r="X47" i="1"/>
  <c r="Y47" i="1"/>
  <c r="Z47" i="1"/>
  <c r="AA47" i="1"/>
  <c r="AB47" i="1"/>
  <c r="AC47" i="1"/>
  <c r="AD47" i="1"/>
  <c r="AE47" i="1"/>
  <c r="E48" i="1"/>
  <c r="H48" i="1"/>
  <c r="I48" i="1"/>
  <c r="J48" i="1"/>
  <c r="K48" i="1"/>
  <c r="L48" i="1"/>
  <c r="M48" i="1"/>
  <c r="N48" i="1"/>
  <c r="O48" i="1"/>
  <c r="P48" i="1"/>
  <c r="Q48" i="1"/>
  <c r="R48" i="1"/>
  <c r="S48" i="1"/>
  <c r="T48" i="1"/>
  <c r="U48" i="1"/>
  <c r="V48" i="1"/>
  <c r="W48" i="1"/>
  <c r="X48" i="1"/>
  <c r="Y48" i="1"/>
  <c r="Z48" i="1"/>
  <c r="AA48" i="1"/>
  <c r="AB48" i="1"/>
  <c r="AC48" i="1"/>
  <c r="AD48" i="1"/>
  <c r="AE48" i="1"/>
  <c r="H50" i="1"/>
  <c r="I50" i="1"/>
  <c r="K50" i="1"/>
  <c r="N50" i="1"/>
  <c r="S50" i="1"/>
  <c r="V50" i="1"/>
  <c r="Z50" i="1"/>
  <c r="AD50" i="1"/>
  <c r="AF50" i="1"/>
  <c r="B51" i="1"/>
  <c r="B44" i="1" s="1"/>
  <c r="C51" i="1"/>
  <c r="E51" i="1"/>
  <c r="D51" i="1" s="1"/>
  <c r="G51" i="1"/>
  <c r="B52" i="1"/>
  <c r="C52" i="1"/>
  <c r="C45" i="1" s="1"/>
  <c r="E52" i="1"/>
  <c r="B53" i="1"/>
  <c r="B50" i="1" s="1"/>
  <c r="J53" i="1"/>
  <c r="J50" i="1" s="1"/>
  <c r="K53" i="1"/>
  <c r="K46" i="1" s="1"/>
  <c r="L53" i="1"/>
  <c r="L50" i="1" s="1"/>
  <c r="M53" i="1"/>
  <c r="N53" i="1"/>
  <c r="O53" i="1"/>
  <c r="O46" i="1" s="1"/>
  <c r="P53" i="1"/>
  <c r="Q53" i="1"/>
  <c r="Q50" i="1" s="1"/>
  <c r="R53" i="1"/>
  <c r="R50" i="1" s="1"/>
  <c r="S53" i="1"/>
  <c r="S46" i="1" s="1"/>
  <c r="T53" i="1"/>
  <c r="T50" i="1" s="1"/>
  <c r="U53" i="1"/>
  <c r="V53" i="1"/>
  <c r="W53" i="1"/>
  <c r="W46" i="1" s="1"/>
  <c r="X53" i="1"/>
  <c r="Y53" i="1"/>
  <c r="Y46" i="1" s="1"/>
  <c r="Z53" i="1"/>
  <c r="AA53" i="1"/>
  <c r="AA46" i="1" s="1"/>
  <c r="AB53" i="1"/>
  <c r="AB50" i="1" s="1"/>
  <c r="AC53" i="1"/>
  <c r="AC46" i="1" s="1"/>
  <c r="AD53" i="1"/>
  <c r="AE53" i="1"/>
  <c r="AE46" i="1" s="1"/>
  <c r="B54" i="1"/>
  <c r="B47" i="1" s="1"/>
  <c r="C54" i="1"/>
  <c r="G54" i="1" s="1"/>
  <c r="E54" i="1"/>
  <c r="D54" i="1" s="1"/>
  <c r="B55" i="1"/>
  <c r="C55" i="1"/>
  <c r="C48" i="1" s="1"/>
  <c r="E55" i="1"/>
  <c r="H57" i="1"/>
  <c r="I57" i="1"/>
  <c r="K57" i="1"/>
  <c r="O57" i="1"/>
  <c r="S57" i="1"/>
  <c r="W57" i="1"/>
  <c r="AA57" i="1"/>
  <c r="AE57" i="1"/>
  <c r="AF57" i="1"/>
  <c r="B58" i="1"/>
  <c r="C58" i="1"/>
  <c r="D58" i="1"/>
  <c r="E58" i="1"/>
  <c r="F58" i="1"/>
  <c r="G58" i="1"/>
  <c r="B59" i="1"/>
  <c r="B45" i="1" s="1"/>
  <c r="C59" i="1"/>
  <c r="E59" i="1"/>
  <c r="F59" i="1"/>
  <c r="J60" i="1"/>
  <c r="K60" i="1"/>
  <c r="E60" i="1" s="1"/>
  <c r="D60" i="1" s="1"/>
  <c r="L60" i="1"/>
  <c r="L57" i="1" s="1"/>
  <c r="M60" i="1"/>
  <c r="M57" i="1" s="1"/>
  <c r="N60" i="1"/>
  <c r="N57" i="1" s="1"/>
  <c r="O60" i="1"/>
  <c r="P60" i="1"/>
  <c r="P57" i="1" s="1"/>
  <c r="Q60" i="1"/>
  <c r="Q57" i="1" s="1"/>
  <c r="R60" i="1"/>
  <c r="R57" i="1" s="1"/>
  <c r="S60" i="1"/>
  <c r="T60" i="1"/>
  <c r="T57" i="1" s="1"/>
  <c r="U60" i="1"/>
  <c r="U57" i="1" s="1"/>
  <c r="V60" i="1"/>
  <c r="C60" i="1" s="1"/>
  <c r="C57" i="1" s="1"/>
  <c r="W60" i="1"/>
  <c r="X60" i="1"/>
  <c r="X57" i="1" s="1"/>
  <c r="Y60" i="1"/>
  <c r="Y57" i="1" s="1"/>
  <c r="Z60" i="1"/>
  <c r="Z57" i="1" s="1"/>
  <c r="AA60" i="1"/>
  <c r="AB60" i="1"/>
  <c r="AB57" i="1" s="1"/>
  <c r="AC60" i="1"/>
  <c r="AC57" i="1" s="1"/>
  <c r="AD60" i="1"/>
  <c r="AD57" i="1" s="1"/>
  <c r="AE60" i="1"/>
  <c r="B61" i="1"/>
  <c r="C61" i="1"/>
  <c r="D61" i="1"/>
  <c r="E61" i="1"/>
  <c r="F61" i="1"/>
  <c r="G61" i="1"/>
  <c r="B62" i="1"/>
  <c r="F62" i="1" s="1"/>
  <c r="C62" i="1"/>
  <c r="E62" i="1"/>
  <c r="J64" i="1"/>
  <c r="K64" i="1"/>
  <c r="N64" i="1"/>
  <c r="O64" i="1"/>
  <c r="R64" i="1"/>
  <c r="S64" i="1"/>
  <c r="T64" i="1"/>
  <c r="V64" i="1"/>
  <c r="W64" i="1"/>
  <c r="Z64" i="1"/>
  <c r="AA64" i="1"/>
  <c r="AD64" i="1"/>
  <c r="AE64" i="1"/>
  <c r="AF64" i="1"/>
  <c r="B65" i="1"/>
  <c r="C65" i="1"/>
  <c r="D65" i="1"/>
  <c r="E65" i="1"/>
  <c r="B66" i="1"/>
  <c r="C66" i="1"/>
  <c r="G66" i="1" s="1"/>
  <c r="E66" i="1"/>
  <c r="F66" i="1"/>
  <c r="E67" i="1"/>
  <c r="H67" i="1"/>
  <c r="H64" i="1" s="1"/>
  <c r="I67" i="1"/>
  <c r="I64" i="1" s="1"/>
  <c r="J67" i="1"/>
  <c r="K67" i="1"/>
  <c r="L67" i="1"/>
  <c r="L64" i="1" s="1"/>
  <c r="M67" i="1"/>
  <c r="M64" i="1" s="1"/>
  <c r="N67" i="1"/>
  <c r="O67" i="1"/>
  <c r="P67" i="1"/>
  <c r="P64" i="1" s="1"/>
  <c r="Q67" i="1"/>
  <c r="Q64" i="1" s="1"/>
  <c r="R67" i="1"/>
  <c r="S67" i="1"/>
  <c r="T67" i="1"/>
  <c r="U67" i="1"/>
  <c r="U64" i="1" s="1"/>
  <c r="V67" i="1"/>
  <c r="W67" i="1"/>
  <c r="X67" i="1"/>
  <c r="X64" i="1" s="1"/>
  <c r="Y67" i="1"/>
  <c r="Y64" i="1" s="1"/>
  <c r="Z67" i="1"/>
  <c r="AA67" i="1"/>
  <c r="AB67" i="1"/>
  <c r="AB64" i="1" s="1"/>
  <c r="AC67" i="1"/>
  <c r="AC64" i="1" s="1"/>
  <c r="AD67" i="1"/>
  <c r="AE67" i="1"/>
  <c r="B68" i="1"/>
  <c r="C68" i="1"/>
  <c r="E68" i="1"/>
  <c r="D68" i="1" s="1"/>
  <c r="F68" i="1"/>
  <c r="G68" i="1"/>
  <c r="B69" i="1"/>
  <c r="C69" i="1"/>
  <c r="D69" i="1"/>
  <c r="E69" i="1"/>
  <c r="H71" i="1"/>
  <c r="I71" i="1"/>
  <c r="J71" i="1"/>
  <c r="K71" i="1"/>
  <c r="L71" i="1"/>
  <c r="M71" i="1"/>
  <c r="N71" i="1"/>
  <c r="O71" i="1"/>
  <c r="P71" i="1"/>
  <c r="Q71" i="1"/>
  <c r="R71" i="1"/>
  <c r="S71" i="1"/>
  <c r="T71" i="1"/>
  <c r="U71" i="1"/>
  <c r="V71" i="1"/>
  <c r="W71" i="1"/>
  <c r="X71" i="1"/>
  <c r="Y71" i="1"/>
  <c r="Z71" i="1"/>
  <c r="AC71" i="1"/>
  <c r="AD71" i="1"/>
  <c r="AF71" i="1"/>
  <c r="B72" i="1"/>
  <c r="C72" i="1"/>
  <c r="D72" i="1"/>
  <c r="E72" i="1"/>
  <c r="F72" i="1"/>
  <c r="G72" i="1"/>
  <c r="B73" i="1"/>
  <c r="B71" i="1" s="1"/>
  <c r="Z73" i="1"/>
  <c r="AA73" i="1"/>
  <c r="AA71" i="1" s="1"/>
  <c r="AB73" i="1"/>
  <c r="AB71" i="1" s="1"/>
  <c r="AC73" i="1"/>
  <c r="AD73" i="1"/>
  <c r="AE73" i="1"/>
  <c r="AE107" i="1" s="1"/>
  <c r="AE105" i="1" s="1"/>
  <c r="B74" i="1"/>
  <c r="C74" i="1"/>
  <c r="E74" i="1"/>
  <c r="F74" i="1"/>
  <c r="B75" i="1"/>
  <c r="C75" i="1"/>
  <c r="D75" i="1"/>
  <c r="E75" i="1"/>
  <c r="F75" i="1"/>
  <c r="G75" i="1"/>
  <c r="B76" i="1"/>
  <c r="C76" i="1"/>
  <c r="E76" i="1"/>
  <c r="F76" i="1" s="1"/>
  <c r="H78" i="1"/>
  <c r="L78" i="1"/>
  <c r="O78" i="1"/>
  <c r="P78" i="1"/>
  <c r="T78" i="1"/>
  <c r="W78" i="1"/>
  <c r="X78" i="1"/>
  <c r="AB78" i="1"/>
  <c r="AE78" i="1"/>
  <c r="AF78" i="1"/>
  <c r="B79" i="1"/>
  <c r="C79" i="1"/>
  <c r="D79" i="1"/>
  <c r="E79" i="1"/>
  <c r="C80" i="1"/>
  <c r="H80" i="1"/>
  <c r="I80" i="1"/>
  <c r="I78" i="1" s="1"/>
  <c r="J80" i="1"/>
  <c r="J78" i="1" s="1"/>
  <c r="K80" i="1"/>
  <c r="K78" i="1" s="1"/>
  <c r="L80" i="1"/>
  <c r="M80" i="1"/>
  <c r="M78" i="1" s="1"/>
  <c r="N80" i="1"/>
  <c r="N78" i="1" s="1"/>
  <c r="O80" i="1"/>
  <c r="P80" i="1"/>
  <c r="Q80" i="1"/>
  <c r="Q78" i="1" s="1"/>
  <c r="R80" i="1"/>
  <c r="R78" i="1" s="1"/>
  <c r="S80" i="1"/>
  <c r="S78" i="1" s="1"/>
  <c r="T80" i="1"/>
  <c r="U80" i="1"/>
  <c r="U78" i="1" s="1"/>
  <c r="V80" i="1"/>
  <c r="V78" i="1" s="1"/>
  <c r="W80" i="1"/>
  <c r="X80" i="1"/>
  <c r="Y80" i="1"/>
  <c r="Y78" i="1" s="1"/>
  <c r="Z80" i="1"/>
  <c r="Z78" i="1" s="1"/>
  <c r="AA80" i="1"/>
  <c r="AA78" i="1" s="1"/>
  <c r="AB80" i="1"/>
  <c r="AC80" i="1"/>
  <c r="AC78" i="1" s="1"/>
  <c r="AD80" i="1"/>
  <c r="AD78" i="1" s="1"/>
  <c r="AE80" i="1"/>
  <c r="E81" i="1"/>
  <c r="F81" i="1" s="1"/>
  <c r="H81" i="1"/>
  <c r="B81" i="1" s="1"/>
  <c r="I81" i="1"/>
  <c r="J81" i="1"/>
  <c r="K81" i="1"/>
  <c r="L81" i="1"/>
  <c r="M81" i="1"/>
  <c r="N81" i="1"/>
  <c r="O81" i="1"/>
  <c r="P81" i="1"/>
  <c r="Q81" i="1"/>
  <c r="R81" i="1"/>
  <c r="S81" i="1"/>
  <c r="T81" i="1"/>
  <c r="U81" i="1"/>
  <c r="V81" i="1"/>
  <c r="W81" i="1"/>
  <c r="X81" i="1"/>
  <c r="Y81" i="1"/>
  <c r="Z81" i="1"/>
  <c r="AA81" i="1"/>
  <c r="AB81" i="1"/>
  <c r="AC81" i="1"/>
  <c r="AD81" i="1"/>
  <c r="AE81" i="1"/>
  <c r="B82" i="1"/>
  <c r="C82" i="1"/>
  <c r="D82" i="1"/>
  <c r="E82" i="1"/>
  <c r="F82" i="1"/>
  <c r="G82" i="1"/>
  <c r="B83" i="1"/>
  <c r="C83" i="1"/>
  <c r="E83" i="1"/>
  <c r="F83" i="1" s="1"/>
  <c r="H85" i="1"/>
  <c r="I85" i="1"/>
  <c r="J85" i="1"/>
  <c r="K85" i="1"/>
  <c r="N85" i="1"/>
  <c r="O85" i="1"/>
  <c r="R85" i="1"/>
  <c r="S85" i="1"/>
  <c r="T85" i="1"/>
  <c r="V85" i="1"/>
  <c r="W85" i="1"/>
  <c r="Z85" i="1"/>
  <c r="AA85" i="1"/>
  <c r="AD85" i="1"/>
  <c r="AE85" i="1"/>
  <c r="AF85" i="1"/>
  <c r="B86" i="1"/>
  <c r="C86" i="1"/>
  <c r="D86" i="1"/>
  <c r="E86" i="1"/>
  <c r="B87" i="1"/>
  <c r="C87" i="1"/>
  <c r="E87" i="1"/>
  <c r="F87" i="1"/>
  <c r="G87" i="1"/>
  <c r="E88" i="1"/>
  <c r="L88" i="1"/>
  <c r="L85" i="1" s="1"/>
  <c r="M88" i="1"/>
  <c r="M85" i="1" s="1"/>
  <c r="N88" i="1"/>
  <c r="O88" i="1"/>
  <c r="P88" i="1"/>
  <c r="P85" i="1" s="1"/>
  <c r="Q88" i="1"/>
  <c r="Q85" i="1" s="1"/>
  <c r="R88" i="1"/>
  <c r="S88" i="1"/>
  <c r="T88" i="1"/>
  <c r="U88" i="1"/>
  <c r="U85" i="1" s="1"/>
  <c r="V88" i="1"/>
  <c r="W88" i="1"/>
  <c r="X88" i="1"/>
  <c r="X85" i="1" s="1"/>
  <c r="Y88" i="1"/>
  <c r="Y85" i="1" s="1"/>
  <c r="Z88" i="1"/>
  <c r="AA88" i="1"/>
  <c r="AB88" i="1"/>
  <c r="AB85" i="1" s="1"/>
  <c r="AC88" i="1"/>
  <c r="AC85" i="1" s="1"/>
  <c r="AD88" i="1"/>
  <c r="AE88" i="1"/>
  <c r="B89" i="1"/>
  <c r="C89" i="1"/>
  <c r="E89" i="1"/>
  <c r="D89" i="1" s="1"/>
  <c r="F89" i="1"/>
  <c r="G89" i="1"/>
  <c r="B90" i="1"/>
  <c r="C90" i="1"/>
  <c r="D90" i="1"/>
  <c r="E90" i="1"/>
  <c r="H92" i="1"/>
  <c r="I92" i="1"/>
  <c r="J92" i="1"/>
  <c r="K92" i="1"/>
  <c r="M92" i="1"/>
  <c r="N92" i="1"/>
  <c r="O92" i="1"/>
  <c r="Q92" i="1"/>
  <c r="R92" i="1"/>
  <c r="U92" i="1"/>
  <c r="V92" i="1"/>
  <c r="Y92" i="1"/>
  <c r="Z92" i="1"/>
  <c r="AA92" i="1"/>
  <c r="AC92" i="1"/>
  <c r="AD92" i="1"/>
  <c r="AE92" i="1"/>
  <c r="AF92" i="1"/>
  <c r="B93" i="1"/>
  <c r="C93" i="1"/>
  <c r="C92" i="1" s="1"/>
  <c r="D93" i="1"/>
  <c r="E93" i="1"/>
  <c r="F93" i="1"/>
  <c r="G93" i="1"/>
  <c r="B94" i="1"/>
  <c r="C94" i="1"/>
  <c r="E94" i="1"/>
  <c r="F94" i="1" s="1"/>
  <c r="C95" i="1"/>
  <c r="L95" i="1"/>
  <c r="M95" i="1"/>
  <c r="E95" i="1" s="1"/>
  <c r="N95" i="1"/>
  <c r="O95" i="1"/>
  <c r="P95" i="1"/>
  <c r="P92" i="1" s="1"/>
  <c r="Q95" i="1"/>
  <c r="R95" i="1"/>
  <c r="S95" i="1"/>
  <c r="S92" i="1" s="1"/>
  <c r="T95" i="1"/>
  <c r="T92" i="1" s="1"/>
  <c r="U95" i="1"/>
  <c r="V95" i="1"/>
  <c r="W95" i="1"/>
  <c r="W92" i="1" s="1"/>
  <c r="X95" i="1"/>
  <c r="X92" i="1" s="1"/>
  <c r="Y95" i="1"/>
  <c r="Z95" i="1"/>
  <c r="AA95" i="1"/>
  <c r="AB95" i="1"/>
  <c r="AB92" i="1" s="1"/>
  <c r="AC95" i="1"/>
  <c r="AD95" i="1"/>
  <c r="AE95" i="1"/>
  <c r="B96" i="1"/>
  <c r="C96" i="1"/>
  <c r="E96" i="1"/>
  <c r="F96" i="1" s="1"/>
  <c r="B97" i="1"/>
  <c r="C97" i="1"/>
  <c r="D97" i="1"/>
  <c r="E97" i="1"/>
  <c r="F97" i="1"/>
  <c r="G97" i="1"/>
  <c r="AF98" i="1"/>
  <c r="H100" i="1"/>
  <c r="I100" i="1"/>
  <c r="E100" i="1" s="1"/>
  <c r="J100" i="1"/>
  <c r="J99" i="1" s="1"/>
  <c r="K100" i="1"/>
  <c r="L100" i="1"/>
  <c r="M100" i="1"/>
  <c r="N100" i="1"/>
  <c r="N99" i="1" s="1"/>
  <c r="O100" i="1"/>
  <c r="P100" i="1"/>
  <c r="Q100" i="1"/>
  <c r="R100" i="1"/>
  <c r="R99" i="1" s="1"/>
  <c r="S100" i="1"/>
  <c r="T100" i="1"/>
  <c r="U100" i="1"/>
  <c r="V100" i="1"/>
  <c r="V99" i="1" s="1"/>
  <c r="W100" i="1"/>
  <c r="X100" i="1"/>
  <c r="Y100" i="1"/>
  <c r="Z100" i="1"/>
  <c r="Z99" i="1" s="1"/>
  <c r="AA100" i="1"/>
  <c r="AB100" i="1"/>
  <c r="AB99" i="1" s="1"/>
  <c r="AC100" i="1"/>
  <c r="AD100" i="1"/>
  <c r="AD99" i="1" s="1"/>
  <c r="AE100" i="1"/>
  <c r="H101" i="1"/>
  <c r="B101" i="1" s="1"/>
  <c r="I101" i="1"/>
  <c r="E101" i="1" s="1"/>
  <c r="J101" i="1"/>
  <c r="K101" i="1"/>
  <c r="L101" i="1"/>
  <c r="M101" i="1"/>
  <c r="M99" i="1" s="1"/>
  <c r="N101" i="1"/>
  <c r="O101" i="1"/>
  <c r="P101" i="1"/>
  <c r="Q101" i="1"/>
  <c r="Q99" i="1" s="1"/>
  <c r="R101" i="1"/>
  <c r="S101" i="1"/>
  <c r="T101" i="1"/>
  <c r="U101" i="1"/>
  <c r="U99" i="1" s="1"/>
  <c r="V101" i="1"/>
  <c r="W101" i="1"/>
  <c r="X101" i="1"/>
  <c r="Y101" i="1"/>
  <c r="Y99" i="1" s="1"/>
  <c r="Z101" i="1"/>
  <c r="AA101" i="1"/>
  <c r="AB101" i="1"/>
  <c r="AC101" i="1"/>
  <c r="AC99" i="1" s="1"/>
  <c r="AD101" i="1"/>
  <c r="AE101" i="1"/>
  <c r="H102" i="1"/>
  <c r="B102" i="1" s="1"/>
  <c r="I102" i="1"/>
  <c r="E102" i="1" s="1"/>
  <c r="D102" i="1" s="1"/>
  <c r="J102" i="1"/>
  <c r="K102" i="1"/>
  <c r="L102" i="1"/>
  <c r="M102" i="1"/>
  <c r="N102" i="1"/>
  <c r="O102" i="1"/>
  <c r="P102" i="1"/>
  <c r="Q102" i="1"/>
  <c r="R102" i="1"/>
  <c r="S102" i="1"/>
  <c r="T102" i="1"/>
  <c r="C102" i="1" s="1"/>
  <c r="U102" i="1"/>
  <c r="V102" i="1"/>
  <c r="W102" i="1"/>
  <c r="X102" i="1"/>
  <c r="X99" i="1" s="1"/>
  <c r="Y102" i="1"/>
  <c r="Z102" i="1"/>
  <c r="AA102" i="1"/>
  <c r="AB102" i="1"/>
  <c r="AC102" i="1"/>
  <c r="AD102" i="1"/>
  <c r="AE102" i="1"/>
  <c r="B103" i="1"/>
  <c r="F103" i="1" s="1"/>
  <c r="C103" i="1"/>
  <c r="D103" i="1"/>
  <c r="E103" i="1"/>
  <c r="G103" i="1" s="1"/>
  <c r="H104" i="1"/>
  <c r="I104" i="1"/>
  <c r="J104" i="1"/>
  <c r="B104" i="1" s="1"/>
  <c r="K104" i="1"/>
  <c r="L104" i="1"/>
  <c r="M104" i="1"/>
  <c r="N104" i="1"/>
  <c r="N110" i="1" s="1"/>
  <c r="O104" i="1"/>
  <c r="P104" i="1"/>
  <c r="Q104" i="1"/>
  <c r="R104" i="1"/>
  <c r="R110" i="1" s="1"/>
  <c r="S104" i="1"/>
  <c r="T104" i="1"/>
  <c r="U104" i="1"/>
  <c r="V104" i="1"/>
  <c r="C104" i="1" s="1"/>
  <c r="C116" i="1" s="1"/>
  <c r="C110" i="1" s="1"/>
  <c r="W104" i="1"/>
  <c r="X104" i="1"/>
  <c r="Y104" i="1"/>
  <c r="Z104" i="1"/>
  <c r="Z110" i="1" s="1"/>
  <c r="AA104" i="1"/>
  <c r="AB104" i="1"/>
  <c r="AC104" i="1"/>
  <c r="AD104" i="1"/>
  <c r="AD110" i="1" s="1"/>
  <c r="AE104" i="1"/>
  <c r="H106" i="1"/>
  <c r="I106" i="1"/>
  <c r="K106" i="1"/>
  <c r="L106" i="1"/>
  <c r="M106" i="1"/>
  <c r="O106" i="1"/>
  <c r="P106" i="1"/>
  <c r="Q106" i="1"/>
  <c r="S106" i="1"/>
  <c r="T106" i="1"/>
  <c r="U106" i="1"/>
  <c r="W106" i="1"/>
  <c r="X106" i="1"/>
  <c r="Y106" i="1"/>
  <c r="AA106" i="1"/>
  <c r="AB106" i="1"/>
  <c r="AC106" i="1"/>
  <c r="AE106" i="1"/>
  <c r="H107" i="1"/>
  <c r="H105" i="1" s="1"/>
  <c r="I107" i="1"/>
  <c r="J107" i="1"/>
  <c r="K107" i="1"/>
  <c r="K105" i="1" s="1"/>
  <c r="L107" i="1"/>
  <c r="M107" i="1"/>
  <c r="N107" i="1"/>
  <c r="O107" i="1"/>
  <c r="O105" i="1" s="1"/>
  <c r="P107" i="1"/>
  <c r="Q107" i="1"/>
  <c r="R107" i="1"/>
  <c r="S107" i="1"/>
  <c r="S105" i="1" s="1"/>
  <c r="T107" i="1"/>
  <c r="U107" i="1"/>
  <c r="V107" i="1"/>
  <c r="W107" i="1"/>
  <c r="W105" i="1" s="1"/>
  <c r="X107" i="1"/>
  <c r="Y107" i="1"/>
  <c r="Z107" i="1"/>
  <c r="AB107" i="1"/>
  <c r="AC107" i="1"/>
  <c r="AD107" i="1"/>
  <c r="H108" i="1"/>
  <c r="K108" i="1"/>
  <c r="O108" i="1"/>
  <c r="S108" i="1"/>
  <c r="W108" i="1"/>
  <c r="AA108" i="1"/>
  <c r="AE108" i="1"/>
  <c r="H109" i="1"/>
  <c r="I109" i="1"/>
  <c r="J109" i="1"/>
  <c r="K109" i="1"/>
  <c r="L109" i="1"/>
  <c r="M109" i="1"/>
  <c r="N109" i="1"/>
  <c r="O109" i="1"/>
  <c r="P109" i="1"/>
  <c r="Q109" i="1"/>
  <c r="R109" i="1"/>
  <c r="S109" i="1"/>
  <c r="T109" i="1"/>
  <c r="U109" i="1"/>
  <c r="V109" i="1"/>
  <c r="W109" i="1"/>
  <c r="X109" i="1"/>
  <c r="Y109" i="1"/>
  <c r="Z109" i="1"/>
  <c r="AA109" i="1"/>
  <c r="AB109" i="1"/>
  <c r="AC109" i="1"/>
  <c r="AD109" i="1"/>
  <c r="AE109" i="1"/>
  <c r="H110" i="1"/>
  <c r="I110" i="1"/>
  <c r="K110" i="1"/>
  <c r="L110" i="1"/>
  <c r="M110" i="1"/>
  <c r="O110" i="1"/>
  <c r="P110" i="1"/>
  <c r="Q110" i="1"/>
  <c r="S110" i="1"/>
  <c r="T110" i="1"/>
  <c r="U110" i="1"/>
  <c r="W110" i="1"/>
  <c r="X110" i="1"/>
  <c r="Y110" i="1"/>
  <c r="AA110" i="1"/>
  <c r="AB110" i="1"/>
  <c r="AC110" i="1"/>
  <c r="AE110" i="1"/>
  <c r="H112" i="1"/>
  <c r="H111" i="1" s="1"/>
  <c r="I112" i="1"/>
  <c r="K112" i="1"/>
  <c r="K111" i="1" s="1"/>
  <c r="L112" i="1"/>
  <c r="M112" i="1"/>
  <c r="O112" i="1"/>
  <c r="O111" i="1" s="1"/>
  <c r="P112" i="1"/>
  <c r="Q112" i="1"/>
  <c r="S112" i="1"/>
  <c r="S111" i="1" s="1"/>
  <c r="T112" i="1"/>
  <c r="U112" i="1"/>
  <c r="W112" i="1"/>
  <c r="W111" i="1" s="1"/>
  <c r="X112" i="1"/>
  <c r="Y112" i="1"/>
  <c r="AA112" i="1"/>
  <c r="AA111" i="1" s="1"/>
  <c r="AB112" i="1"/>
  <c r="AC112" i="1"/>
  <c r="AE112" i="1"/>
  <c r="AE111" i="1" s="1"/>
  <c r="H113" i="1"/>
  <c r="I113" i="1"/>
  <c r="J113" i="1"/>
  <c r="K113" i="1"/>
  <c r="L113" i="1"/>
  <c r="M113" i="1"/>
  <c r="N113" i="1"/>
  <c r="O113" i="1"/>
  <c r="P113" i="1"/>
  <c r="Q113" i="1"/>
  <c r="R113" i="1"/>
  <c r="S113" i="1"/>
  <c r="T113" i="1"/>
  <c r="U113" i="1"/>
  <c r="V113" i="1"/>
  <c r="W113" i="1"/>
  <c r="X113" i="1"/>
  <c r="Y113" i="1"/>
  <c r="Z113" i="1"/>
  <c r="AA113" i="1"/>
  <c r="AB113" i="1"/>
  <c r="AC113" i="1"/>
  <c r="AD113" i="1"/>
  <c r="AE113" i="1"/>
  <c r="H114" i="1"/>
  <c r="K114" i="1"/>
  <c r="O114" i="1"/>
  <c r="S114" i="1"/>
  <c r="W114" i="1"/>
  <c r="AA114" i="1"/>
  <c r="AE114" i="1"/>
  <c r="H115" i="1"/>
  <c r="I115" i="1"/>
  <c r="J115" i="1"/>
  <c r="K115" i="1"/>
  <c r="L115" i="1"/>
  <c r="M115" i="1"/>
  <c r="N115" i="1"/>
  <c r="O115" i="1"/>
  <c r="P115" i="1"/>
  <c r="Q115" i="1"/>
  <c r="R115" i="1"/>
  <c r="S115" i="1"/>
  <c r="T115" i="1"/>
  <c r="U115" i="1"/>
  <c r="V115" i="1"/>
  <c r="W115" i="1"/>
  <c r="X115" i="1"/>
  <c r="Y115" i="1"/>
  <c r="Z115" i="1"/>
  <c r="AA115" i="1"/>
  <c r="AB115" i="1"/>
  <c r="AC115" i="1"/>
  <c r="AD115" i="1"/>
  <c r="AE115" i="1"/>
  <c r="H116" i="1"/>
  <c r="I116" i="1"/>
  <c r="K116" i="1"/>
  <c r="L116" i="1"/>
  <c r="M116" i="1"/>
  <c r="O116" i="1"/>
  <c r="P116" i="1"/>
  <c r="Q116" i="1"/>
  <c r="S116" i="1"/>
  <c r="T116" i="1"/>
  <c r="U116" i="1"/>
  <c r="W116" i="1"/>
  <c r="X116" i="1"/>
  <c r="Y116" i="1"/>
  <c r="AA116" i="1"/>
  <c r="AB116" i="1"/>
  <c r="AC116" i="1"/>
  <c r="AE116" i="1"/>
  <c r="F101" i="1" l="1"/>
  <c r="D101" i="1"/>
  <c r="D100" i="1"/>
  <c r="H99" i="1"/>
  <c r="E85" i="1"/>
  <c r="AE71" i="1"/>
  <c r="E64" i="1"/>
  <c r="B60" i="1"/>
  <c r="B57" i="1" s="1"/>
  <c r="V57" i="1"/>
  <c r="U50" i="1"/>
  <c r="U46" i="1"/>
  <c r="M50" i="1"/>
  <c r="M46" i="1"/>
  <c r="F52" i="1"/>
  <c r="G52" i="1"/>
  <c r="C47" i="1"/>
  <c r="Q46" i="1"/>
  <c r="G30" i="1"/>
  <c r="D30" i="1"/>
  <c r="E29" i="1"/>
  <c r="F26" i="1"/>
  <c r="G26" i="1"/>
  <c r="D26" i="1"/>
  <c r="E12" i="1"/>
  <c r="E22" i="1"/>
  <c r="F23" i="1"/>
  <c r="G23" i="1"/>
  <c r="D23" i="1"/>
  <c r="D22" i="1" s="1"/>
  <c r="D12" i="1"/>
  <c r="AD15" i="1"/>
  <c r="AD11" i="1"/>
  <c r="Z15" i="1"/>
  <c r="Z11" i="1"/>
  <c r="V15" i="1"/>
  <c r="C18" i="1"/>
  <c r="V11" i="1"/>
  <c r="R15" i="1"/>
  <c r="R11" i="1"/>
  <c r="N15" i="1"/>
  <c r="N11" i="1"/>
  <c r="J15" i="1"/>
  <c r="J11" i="1"/>
  <c r="AD116" i="1"/>
  <c r="Z116" i="1"/>
  <c r="V116" i="1"/>
  <c r="R116" i="1"/>
  <c r="N116" i="1"/>
  <c r="J116" i="1"/>
  <c r="AD112" i="1"/>
  <c r="Z112" i="1"/>
  <c r="V112" i="1"/>
  <c r="R112" i="1"/>
  <c r="N112" i="1"/>
  <c r="J112" i="1"/>
  <c r="V110" i="1"/>
  <c r="J110" i="1"/>
  <c r="AD106" i="1"/>
  <c r="Z106" i="1"/>
  <c r="V106" i="1"/>
  <c r="R106" i="1"/>
  <c r="N106" i="1"/>
  <c r="J106" i="1"/>
  <c r="E104" i="1"/>
  <c r="G102" i="1"/>
  <c r="T99" i="1"/>
  <c r="P99" i="1"/>
  <c r="L99" i="1"/>
  <c r="C100" i="1"/>
  <c r="L92" i="1"/>
  <c r="B95" i="1"/>
  <c r="F95" i="1" s="1"/>
  <c r="D88" i="1"/>
  <c r="C81" i="1"/>
  <c r="C78" i="1" s="1"/>
  <c r="D81" i="1"/>
  <c r="B80" i="1"/>
  <c r="B78" i="1" s="1"/>
  <c r="G74" i="1"/>
  <c r="D74" i="1"/>
  <c r="C73" i="1"/>
  <c r="C71" i="1" s="1"/>
  <c r="D67" i="1"/>
  <c r="G60" i="1"/>
  <c r="G59" i="1"/>
  <c r="E57" i="1"/>
  <c r="D59" i="1"/>
  <c r="F55" i="1"/>
  <c r="G55" i="1"/>
  <c r="X46" i="1"/>
  <c r="X43" i="1" s="1"/>
  <c r="X50" i="1"/>
  <c r="P50" i="1"/>
  <c r="P46" i="1"/>
  <c r="P43" i="1" s="1"/>
  <c r="D52" i="1"/>
  <c r="F51" i="1"/>
  <c r="Y50" i="1"/>
  <c r="D47" i="1"/>
  <c r="G47" i="1"/>
  <c r="AB46" i="1"/>
  <c r="AB43" i="1" s="1"/>
  <c r="L46" i="1"/>
  <c r="L43" i="1" s="1"/>
  <c r="B39" i="1"/>
  <c r="L36" i="1"/>
  <c r="E36" i="1"/>
  <c r="F37" i="1"/>
  <c r="G37" i="1"/>
  <c r="D37" i="1"/>
  <c r="AA107" i="1"/>
  <c r="AA105" i="1" s="1"/>
  <c r="F102" i="1"/>
  <c r="AE99" i="1"/>
  <c r="AA99" i="1"/>
  <c r="W99" i="1"/>
  <c r="S99" i="1"/>
  <c r="O99" i="1"/>
  <c r="K99" i="1"/>
  <c r="E99" i="1" s="1"/>
  <c r="G100" i="1"/>
  <c r="B100" i="1"/>
  <c r="G95" i="1"/>
  <c r="G94" i="1"/>
  <c r="E92" i="1"/>
  <c r="D94" i="1"/>
  <c r="D92" i="1" s="1"/>
  <c r="F79" i="1"/>
  <c r="G79" i="1"/>
  <c r="G62" i="1"/>
  <c r="D62" i="1"/>
  <c r="J57" i="1"/>
  <c r="D55" i="1"/>
  <c r="F54" i="1"/>
  <c r="C53" i="1"/>
  <c r="C46" i="1" s="1"/>
  <c r="C43" i="1" s="1"/>
  <c r="G48" i="1"/>
  <c r="D48" i="1"/>
  <c r="E46" i="1"/>
  <c r="F39" i="1"/>
  <c r="D39" i="1"/>
  <c r="G34" i="1"/>
  <c r="D34" i="1"/>
  <c r="D13" i="1" s="1"/>
  <c r="F34" i="1"/>
  <c r="V29" i="1"/>
  <c r="C32" i="1"/>
  <c r="J29" i="1"/>
  <c r="B32" i="1"/>
  <c r="F32" i="1" s="1"/>
  <c r="G32" i="1"/>
  <c r="D32" i="1"/>
  <c r="C101" i="1"/>
  <c r="C113" i="1" s="1"/>
  <c r="C107" i="1" s="1"/>
  <c r="G96" i="1"/>
  <c r="D96" i="1"/>
  <c r="D95" i="1"/>
  <c r="F90" i="1"/>
  <c r="G90" i="1"/>
  <c r="C88" i="1"/>
  <c r="G88" i="1" s="1"/>
  <c r="B88" i="1"/>
  <c r="F88" i="1" s="1"/>
  <c r="F86" i="1"/>
  <c r="G86" i="1"/>
  <c r="G83" i="1"/>
  <c r="D83" i="1"/>
  <c r="G76" i="1"/>
  <c r="D76" i="1"/>
  <c r="E73" i="1"/>
  <c r="F69" i="1"/>
  <c r="G69" i="1"/>
  <c r="C67" i="1"/>
  <c r="C64" i="1" s="1"/>
  <c r="B67" i="1"/>
  <c r="F67" i="1" s="1"/>
  <c r="F65" i="1"/>
  <c r="G65" i="1"/>
  <c r="F60" i="1"/>
  <c r="B46" i="1"/>
  <c r="B43" i="1" s="1"/>
  <c r="C44" i="1"/>
  <c r="AC50" i="1"/>
  <c r="F44" i="1"/>
  <c r="G44" i="1"/>
  <c r="D44" i="1"/>
  <c r="B36" i="1"/>
  <c r="F30" i="1"/>
  <c r="B18" i="1"/>
  <c r="B11" i="1" s="1"/>
  <c r="B114" i="1" s="1"/>
  <c r="B108" i="1" s="1"/>
  <c r="B10" i="1"/>
  <c r="D9" i="1"/>
  <c r="AC8" i="1"/>
  <c r="Y8" i="1"/>
  <c r="M8" i="1"/>
  <c r="I8" i="1"/>
  <c r="E80" i="1"/>
  <c r="E53" i="1"/>
  <c r="C29" i="1"/>
  <c r="C12" i="1"/>
  <c r="C115" i="1" s="1"/>
  <c r="C109" i="1" s="1"/>
  <c r="AC11" i="1"/>
  <c r="Y11" i="1"/>
  <c r="U11" i="1"/>
  <c r="U8" i="1" s="1"/>
  <c r="Q11" i="1"/>
  <c r="M11" i="1"/>
  <c r="I11" i="1"/>
  <c r="C15" i="1"/>
  <c r="D87" i="1"/>
  <c r="D85" i="1" s="1"/>
  <c r="D66" i="1"/>
  <c r="D64" i="1" s="1"/>
  <c r="B48" i="1"/>
  <c r="F48" i="1" s="1"/>
  <c r="AD46" i="1"/>
  <c r="AD43" i="1" s="1"/>
  <c r="Z46" i="1"/>
  <c r="Z43" i="1" s="1"/>
  <c r="V46" i="1"/>
  <c r="V43" i="1" s="1"/>
  <c r="R46" i="1"/>
  <c r="R43" i="1" s="1"/>
  <c r="N46" i="1"/>
  <c r="N43" i="1" s="1"/>
  <c r="J46" i="1"/>
  <c r="J43" i="1" s="1"/>
  <c r="AE50" i="1"/>
  <c r="AA50" i="1"/>
  <c r="W50" i="1"/>
  <c r="O50" i="1"/>
  <c r="C50" i="1"/>
  <c r="AC43" i="1"/>
  <c r="Y43" i="1"/>
  <c r="U43" i="1"/>
  <c r="Q43" i="1"/>
  <c r="M43" i="1"/>
  <c r="I43" i="1"/>
  <c r="F41" i="1"/>
  <c r="G41" i="1"/>
  <c r="B29" i="1"/>
  <c r="B13" i="1"/>
  <c r="B116" i="1" s="1"/>
  <c r="B110" i="1" s="1"/>
  <c r="B12" i="1"/>
  <c r="B115" i="1" s="1"/>
  <c r="B109" i="1" s="1"/>
  <c r="AB11" i="1"/>
  <c r="X11" i="1"/>
  <c r="T11" i="1"/>
  <c r="T8" i="1" s="1"/>
  <c r="P11" i="1"/>
  <c r="P8" i="1" s="1"/>
  <c r="L11" i="1"/>
  <c r="D10" i="1"/>
  <c r="B15" i="1"/>
  <c r="B9" i="1"/>
  <c r="F10" i="1"/>
  <c r="G10" i="1"/>
  <c r="AB8" i="1"/>
  <c r="X8" i="1"/>
  <c r="L8" i="1"/>
  <c r="H8" i="1"/>
  <c r="E13" i="1"/>
  <c r="E9" i="1"/>
  <c r="AD8" i="1"/>
  <c r="Z8" i="1"/>
  <c r="V8" i="1"/>
  <c r="R8" i="1"/>
  <c r="N8" i="1"/>
  <c r="J8" i="1"/>
  <c r="AE8" i="1"/>
  <c r="AA8" i="1"/>
  <c r="W8" i="1"/>
  <c r="S8" i="1"/>
  <c r="O8" i="1"/>
  <c r="K8" i="1"/>
  <c r="G19" i="1"/>
  <c r="E18" i="1"/>
  <c r="G17" i="1"/>
  <c r="AB15" i="1"/>
  <c r="X15" i="1"/>
  <c r="T15" i="1"/>
  <c r="P15" i="1"/>
  <c r="L15" i="1"/>
  <c r="H15" i="1"/>
  <c r="E45" i="1"/>
  <c r="C39" i="1"/>
  <c r="C36" i="1" s="1"/>
  <c r="D45" i="1" l="1"/>
  <c r="E43" i="1"/>
  <c r="F45" i="1"/>
  <c r="G45" i="1"/>
  <c r="X108" i="1"/>
  <c r="X105" i="1" s="1"/>
  <c r="X114" i="1"/>
  <c r="X111" i="1" s="1"/>
  <c r="I108" i="1"/>
  <c r="I105" i="1" s="1"/>
  <c r="I114" i="1"/>
  <c r="I111" i="1" s="1"/>
  <c r="Y108" i="1"/>
  <c r="Y105" i="1" s="1"/>
  <c r="Y114" i="1"/>
  <c r="Y111" i="1" s="1"/>
  <c r="D53" i="1"/>
  <c r="F53" i="1"/>
  <c r="G53" i="1"/>
  <c r="B8" i="1"/>
  <c r="B85" i="1"/>
  <c r="F36" i="1"/>
  <c r="G36" i="1"/>
  <c r="D57" i="1"/>
  <c r="J108" i="1"/>
  <c r="J105" i="1" s="1"/>
  <c r="J114" i="1"/>
  <c r="J111" i="1" s="1"/>
  <c r="R108" i="1"/>
  <c r="R105" i="1" s="1"/>
  <c r="R114" i="1"/>
  <c r="D29" i="1"/>
  <c r="B92" i="1"/>
  <c r="C85" i="1"/>
  <c r="E113" i="1"/>
  <c r="G18" i="1"/>
  <c r="E11" i="1"/>
  <c r="D18" i="1"/>
  <c r="F18" i="1"/>
  <c r="E15" i="1"/>
  <c r="F13" i="1"/>
  <c r="G13" i="1"/>
  <c r="L108" i="1"/>
  <c r="L105" i="1" s="1"/>
  <c r="L114" i="1"/>
  <c r="L111" i="1" s="1"/>
  <c r="AB108" i="1"/>
  <c r="AB105" i="1" s="1"/>
  <c r="AB114" i="1"/>
  <c r="AB111" i="1" s="1"/>
  <c r="M108" i="1"/>
  <c r="M105" i="1" s="1"/>
  <c r="M114" i="1"/>
  <c r="M111" i="1" s="1"/>
  <c r="AC108" i="1"/>
  <c r="AC105" i="1" s="1"/>
  <c r="AC114" i="1"/>
  <c r="AC111" i="1" s="1"/>
  <c r="E78" i="1"/>
  <c r="D80" i="1"/>
  <c r="D78" i="1" s="1"/>
  <c r="F80" i="1"/>
  <c r="G80" i="1"/>
  <c r="G73" i="1"/>
  <c r="E71" i="1"/>
  <c r="D73" i="1"/>
  <c r="D71" i="1" s="1"/>
  <c r="F73" i="1"/>
  <c r="B64" i="1"/>
  <c r="F64" i="1" s="1"/>
  <c r="B112" i="1"/>
  <c r="D36" i="1"/>
  <c r="D50" i="1"/>
  <c r="F57" i="1"/>
  <c r="G57" i="1"/>
  <c r="Z108" i="1"/>
  <c r="Z105" i="1" s="1"/>
  <c r="Z114" i="1"/>
  <c r="Z111" i="1" s="1"/>
  <c r="D115" i="1"/>
  <c r="D109" i="1" s="1"/>
  <c r="G64" i="1"/>
  <c r="F85" i="1"/>
  <c r="G85" i="1"/>
  <c r="B113" i="1"/>
  <c r="B107" i="1" s="1"/>
  <c r="P108" i="1"/>
  <c r="P105" i="1" s="1"/>
  <c r="P114" i="1"/>
  <c r="P111" i="1" s="1"/>
  <c r="Q108" i="1"/>
  <c r="Q105" i="1" s="1"/>
  <c r="Q114" i="1"/>
  <c r="Q111" i="1" s="1"/>
  <c r="G39" i="1"/>
  <c r="G92" i="1"/>
  <c r="F92" i="1"/>
  <c r="C99" i="1"/>
  <c r="C112" i="1"/>
  <c r="R111" i="1"/>
  <c r="N108" i="1"/>
  <c r="N105" i="1" s="1"/>
  <c r="N114" i="1"/>
  <c r="N111" i="1" s="1"/>
  <c r="V108" i="1"/>
  <c r="V105" i="1" s="1"/>
  <c r="V114" i="1"/>
  <c r="F22" i="1"/>
  <c r="G22" i="1"/>
  <c r="E50" i="1"/>
  <c r="G67" i="1"/>
  <c r="Q8" i="1"/>
  <c r="B99" i="1"/>
  <c r="F100" i="1"/>
  <c r="G101" i="1"/>
  <c r="F9" i="1"/>
  <c r="G9" i="1"/>
  <c r="T108" i="1"/>
  <c r="T105" i="1" s="1"/>
  <c r="T114" i="1"/>
  <c r="T111" i="1" s="1"/>
  <c r="U108" i="1"/>
  <c r="U105" i="1" s="1"/>
  <c r="U114" i="1"/>
  <c r="U111" i="1" s="1"/>
  <c r="F46" i="1"/>
  <c r="G46" i="1"/>
  <c r="D46" i="1"/>
  <c r="F99" i="1"/>
  <c r="G99" i="1"/>
  <c r="D99" i="1"/>
  <c r="E112" i="1"/>
  <c r="G104" i="1"/>
  <c r="E116" i="1"/>
  <c r="D104" i="1"/>
  <c r="D116" i="1" s="1"/>
  <c r="D110" i="1" s="1"/>
  <c r="F104" i="1"/>
  <c r="V111" i="1"/>
  <c r="C11" i="1"/>
  <c r="AD108" i="1"/>
  <c r="AD105" i="1" s="1"/>
  <c r="AD114" i="1"/>
  <c r="AD111" i="1" s="1"/>
  <c r="F12" i="1"/>
  <c r="G12" i="1"/>
  <c r="E115" i="1"/>
  <c r="F29" i="1"/>
  <c r="G29" i="1"/>
  <c r="D112" i="1"/>
  <c r="D113" i="1"/>
  <c r="D107" i="1" s="1"/>
  <c r="E106" i="1" l="1"/>
  <c r="F112" i="1"/>
  <c r="G112" i="1"/>
  <c r="D11" i="1"/>
  <c r="D15" i="1"/>
  <c r="F115" i="1"/>
  <c r="G115" i="1"/>
  <c r="E109" i="1"/>
  <c r="F11" i="1"/>
  <c r="E8" i="1"/>
  <c r="G11" i="1"/>
  <c r="E114" i="1"/>
  <c r="D106" i="1"/>
  <c r="C114" i="1"/>
  <c r="C108" i="1" s="1"/>
  <c r="C8" i="1"/>
  <c r="E110" i="1"/>
  <c r="F116" i="1"/>
  <c r="G116" i="1"/>
  <c r="B111" i="1"/>
  <c r="B106" i="1"/>
  <c r="B105" i="1" s="1"/>
  <c r="G71" i="1"/>
  <c r="F71" i="1"/>
  <c r="F15" i="1"/>
  <c r="G15" i="1"/>
  <c r="G43" i="1"/>
  <c r="F43" i="1"/>
  <c r="F50" i="1"/>
  <c r="G50" i="1"/>
  <c r="C111" i="1"/>
  <c r="C106" i="1"/>
  <c r="F78" i="1"/>
  <c r="G78" i="1"/>
  <c r="G113" i="1"/>
  <c r="E107" i="1"/>
  <c r="F113" i="1"/>
  <c r="D43" i="1"/>
  <c r="G110" i="1" l="1"/>
  <c r="F110" i="1"/>
  <c r="E108" i="1"/>
  <c r="F114" i="1"/>
  <c r="G114" i="1"/>
  <c r="F109" i="1"/>
  <c r="G109" i="1"/>
  <c r="E111" i="1"/>
  <c r="F107" i="1"/>
  <c r="G107" i="1"/>
  <c r="E105" i="1"/>
  <c r="C105" i="1"/>
  <c r="D114" i="1"/>
  <c r="D8" i="1"/>
  <c r="F8" i="1"/>
  <c r="G8" i="1"/>
  <c r="F106" i="1"/>
  <c r="G106" i="1"/>
  <c r="F111" i="1" l="1"/>
  <c r="G111" i="1"/>
  <c r="F105" i="1"/>
  <c r="G105" i="1"/>
  <c r="F108" i="1"/>
  <c r="G108" i="1"/>
  <c r="D108" i="1"/>
  <c r="D105" i="1" s="1"/>
  <c r="D111" i="1"/>
</calcChain>
</file>

<file path=xl/sharedStrings.xml><?xml version="1.0" encoding="utf-8"?>
<sst xmlns="http://schemas.openxmlformats.org/spreadsheetml/2006/main" count="157" uniqueCount="51">
  <si>
    <t>иные внебюджетные источники</t>
  </si>
  <si>
    <t>в т.ч. бюджет города Когалыма в части софинансирования</t>
  </si>
  <si>
    <t>бюджет города Когалыма</t>
  </si>
  <si>
    <t>бюджет автономного округа</t>
  </si>
  <si>
    <t>федеральный бюджет</t>
  </si>
  <si>
    <t>Процессная часть в целом по муниципальной программе</t>
  </si>
  <si>
    <t>Всего по муниципальной программе:</t>
  </si>
  <si>
    <t>иные источники финансирования</t>
  </si>
  <si>
    <t>Всего</t>
  </si>
  <si>
    <t>1.8 Обследование и снос зданий, сооружений, расположенных на территории города Когалыма (11)</t>
  </si>
  <si>
    <t xml:space="preserve">Всего  </t>
  </si>
  <si>
    <t>1.7. Архитектурная подсветка улиц, зданий, сооружений и жилых домов, расположенных на территории города Когалыма (9)</t>
  </si>
  <si>
    <t>1.6. Создание приюта для животных на территории города Когалыма (7)</t>
  </si>
  <si>
    <t xml:space="preserve">1.5. Организация мероприятий при осуществлении деятельности по обращению с животными без владельцев (7,10) </t>
  </si>
  <si>
    <t xml:space="preserve">1.4. Реализация полномочий переданных Администрации города Когалыма в сферах жилищно-оммунального комплекса и городского хозяйства, в рамках осуществления учреждением функций заказчика (5)
</t>
  </si>
  <si>
    <t>1.3. Организация ритуальных услуг и содержание мест захоронения (II, 2, 3)</t>
  </si>
  <si>
    <t>1.2.2. Обеспечение наружного освещения территории города Когалыма</t>
  </si>
  <si>
    <t>1.2.1. Исполнение обязательств по энергосервисным контрактам по энергосбережению и повышению энергетической эффективности объектов наружного (уличного) освещения города Когалыма</t>
  </si>
  <si>
    <t>1.2. Организация освещения территорий города Когалыма (1)</t>
  </si>
  <si>
    <t>федерадьный бюджет</t>
  </si>
  <si>
    <t xml:space="preserve">Всего </t>
  </si>
  <si>
    <t>1.1.4. Ремонт пешеходного моста через реку ИнгуЯгун (Циркуль)</t>
  </si>
  <si>
    <t>1.1.3. Обустройство и текущее содержание объектов городского хозяйства</t>
  </si>
  <si>
    <t>1.1.2. Обеспечение очистки и вывоза снега с территории города, в том числе аренда транспортных средств, в целях вывоза снега с территории города Когалыма сверх муниципального задания, ввиду отсутствия технических возможностей</t>
  </si>
  <si>
    <t>1.1.1. Выполнение муниципальной работы «Уборка территории и аналогичная деятельность»</t>
  </si>
  <si>
    <t>1.1.   Создание, содержание, ремонт, в том числе капитальный объектов городского хозяйства города Когалыма» (I,4,6,8,12)</t>
  </si>
  <si>
    <t>Процессная часть</t>
  </si>
  <si>
    <t>касса</t>
  </si>
  <si>
    <t>план</t>
  </si>
  <si>
    <t>на отчетную дату</t>
  </si>
  <si>
    <t>к плану на год</t>
  </si>
  <si>
    <t>Результаты реализации и причины отклонений факта от плана</t>
  </si>
  <si>
    <t>декабрь</t>
  </si>
  <si>
    <t>ноябрь</t>
  </si>
  <si>
    <t>октябрь</t>
  </si>
  <si>
    <t>сентябрь</t>
  </si>
  <si>
    <t>август</t>
  </si>
  <si>
    <t>июль</t>
  </si>
  <si>
    <t>июнь</t>
  </si>
  <si>
    <t>май</t>
  </si>
  <si>
    <t>апрель</t>
  </si>
  <si>
    <t>март</t>
  </si>
  <si>
    <t>февраль</t>
  </si>
  <si>
    <t>январь</t>
  </si>
  <si>
    <t>Исполнено,%</t>
  </si>
  <si>
    <t>Кассовый расход на 01.12.2024</t>
  </si>
  <si>
    <t>Профинансировано на 01.12.2024</t>
  </si>
  <si>
    <t>План на 01.12.2024</t>
  </si>
  <si>
    <t>План на
 2024 год, тыс.руб.</t>
  </si>
  <si>
    <t>Основные мероприятия
 муниципальной программы</t>
  </si>
  <si>
    <t xml:space="preserve">Отчет о ходе реализации (сетевой график) муниципальной программы «Содержание объектов городского хозяйства и инженерной инфраструктуры в городе Когалыме»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</si>
</sst>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00_р_."/>
    <numFmt numFmtId="166" formatCode="#,##0_ ;[Red]\-#,##0\ "/>
    <numFmt numFmtId="167" formatCode="#,##0.0_ ;[Red]\-#,##0.0\ "/>
  </numFmts>
  <fonts count="11" x14ac:knownFonts="1">
    <font>
      <sz val="11"/>
      <color theme="1"/>
      <name val="Calibri"/>
      <family val="2"/>
      <scheme val="minor"/>
    </font>
    <font>
      <sz val="11"/>
      <color theme="1"/>
      <name val="Calibri"/>
      <family val="2"/>
      <charset val="204"/>
      <scheme val="minor"/>
    </font>
    <font>
      <sz val="11"/>
      <name val="Calibri"/>
      <family val="2"/>
      <charset val="204"/>
      <scheme val="minor"/>
    </font>
    <font>
      <sz val="12"/>
      <name val="Times New Roman"/>
      <family val="1"/>
      <charset val="204"/>
    </font>
    <font>
      <b/>
      <sz val="12"/>
      <name val="Times New Roman"/>
      <family val="1"/>
      <charset val="204"/>
    </font>
    <font>
      <sz val="10"/>
      <name val="Arial"/>
      <family val="2"/>
      <charset val="204"/>
    </font>
    <font>
      <b/>
      <sz val="14"/>
      <name val="Times New Roman"/>
      <family val="1"/>
      <charset val="204"/>
    </font>
    <font>
      <sz val="14"/>
      <name val="Times New Roman"/>
      <family val="1"/>
      <charset val="204"/>
    </font>
    <font>
      <b/>
      <sz val="14"/>
      <color theme="0"/>
      <name val="Times New Roman"/>
      <family val="1"/>
      <charset val="204"/>
    </font>
    <font>
      <u/>
      <sz val="11"/>
      <color theme="10"/>
      <name val="Calibri"/>
      <family val="2"/>
      <scheme val="minor"/>
    </font>
    <font>
      <u/>
      <sz val="14"/>
      <name val="Times New Roman"/>
      <family val="1"/>
      <charset val="204"/>
    </font>
  </fonts>
  <fills count="7">
    <fill>
      <patternFill patternType="none"/>
    </fill>
    <fill>
      <patternFill patternType="gray125"/>
    </fill>
    <fill>
      <patternFill patternType="solid">
        <fgColor rgb="FF92D050"/>
        <bgColor indexed="64"/>
      </patternFill>
    </fill>
    <fill>
      <patternFill patternType="solid">
        <fgColor rgb="FFABF3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1" fillId="0" borderId="0"/>
    <xf numFmtId="164" fontId="5" fillId="0" borderId="0" applyFont="0" applyFill="0" applyBorder="0" applyAlignment="0" applyProtection="0"/>
    <xf numFmtId="0" fontId="9" fillId="0" borderId="0" applyNumberFormat="0" applyFill="0" applyBorder="0" applyAlignment="0" applyProtection="0"/>
  </cellStyleXfs>
  <cellXfs count="107">
    <xf numFmtId="0" fontId="0" fillId="0" borderId="0" xfId="0"/>
    <xf numFmtId="0" fontId="2" fillId="0" borderId="0" xfId="1" applyFont="1"/>
    <xf numFmtId="0" fontId="3" fillId="0" borderId="0" xfId="1" applyFont="1"/>
    <xf numFmtId="0" fontId="4" fillId="0" borderId="1" xfId="2" applyFont="1" applyBorder="1" applyAlignment="1">
      <alignment horizontal="center"/>
    </xf>
    <xf numFmtId="4" fontId="3" fillId="0" borderId="2" xfId="2" applyNumberFormat="1" applyFont="1" applyFill="1" applyBorder="1" applyAlignment="1">
      <alignment horizontal="center" vertical="center" wrapText="1"/>
    </xf>
    <xf numFmtId="4" fontId="3" fillId="2" borderId="2" xfId="2" applyNumberFormat="1" applyFont="1" applyFill="1" applyBorder="1" applyAlignment="1">
      <alignment horizontal="center" vertical="center" wrapText="1"/>
    </xf>
    <xf numFmtId="0" fontId="3" fillId="0" borderId="2" xfId="2" applyFont="1" applyBorder="1" applyAlignment="1">
      <alignment horizontal="left" vertical="center" wrapText="1"/>
    </xf>
    <xf numFmtId="0" fontId="4" fillId="0" borderId="3" xfId="2" applyFont="1" applyBorder="1" applyAlignment="1">
      <alignment horizontal="center"/>
    </xf>
    <xf numFmtId="0" fontId="3" fillId="0" borderId="2" xfId="2" applyFont="1" applyBorder="1" applyAlignment="1">
      <alignment horizontal="right" vertical="center" wrapText="1"/>
    </xf>
    <xf numFmtId="0" fontId="3" fillId="0" borderId="2" xfId="2" applyFont="1" applyBorder="1" applyAlignment="1">
      <alignment horizontal="left" wrapText="1"/>
    </xf>
    <xf numFmtId="0" fontId="3" fillId="0" borderId="2" xfId="2" applyFont="1" applyBorder="1" applyAlignment="1">
      <alignment horizontal="left" vertical="center"/>
    </xf>
    <xf numFmtId="0" fontId="4" fillId="0" borderId="4" xfId="2" applyFont="1" applyBorder="1" applyAlignment="1">
      <alignment horizontal="center"/>
    </xf>
    <xf numFmtId="4" fontId="4" fillId="3" borderId="2" xfId="2" applyNumberFormat="1" applyFont="1" applyFill="1" applyBorder="1" applyAlignment="1">
      <alignment horizontal="center" vertical="center" wrapText="1"/>
    </xf>
    <xf numFmtId="0" fontId="4" fillId="3" borderId="2" xfId="2" applyFont="1" applyFill="1" applyBorder="1" applyAlignment="1">
      <alignment horizontal="left" wrapText="1"/>
    </xf>
    <xf numFmtId="4" fontId="3" fillId="0" borderId="2" xfId="2" applyNumberFormat="1" applyFont="1" applyBorder="1" applyAlignment="1">
      <alignment horizontal="center" vertical="center" wrapText="1"/>
    </xf>
    <xf numFmtId="4" fontId="3" fillId="4" borderId="2" xfId="2" applyNumberFormat="1" applyFont="1" applyFill="1" applyBorder="1" applyAlignment="1">
      <alignment horizontal="center" vertical="center" wrapText="1"/>
    </xf>
    <xf numFmtId="4" fontId="4" fillId="0" borderId="2" xfId="2" applyNumberFormat="1" applyFont="1" applyBorder="1" applyAlignment="1">
      <alignment horizontal="center" vertical="center" wrapText="1"/>
    </xf>
    <xf numFmtId="0" fontId="4" fillId="5" borderId="2" xfId="2" applyFont="1" applyFill="1" applyBorder="1" applyAlignment="1">
      <alignment horizontal="left"/>
    </xf>
    <xf numFmtId="0" fontId="4" fillId="0" borderId="0" xfId="0" applyFont="1" applyFill="1" applyBorder="1" applyAlignment="1">
      <alignment vertical="center" wrapText="1"/>
    </xf>
    <xf numFmtId="0" fontId="3" fillId="0" borderId="1" xfId="2" applyFont="1" applyBorder="1" applyAlignment="1">
      <alignment horizontal="left" vertical="center" wrapText="1"/>
    </xf>
    <xf numFmtId="164" fontId="6" fillId="0" borderId="2" xfId="3" applyFont="1" applyFill="1" applyBorder="1" applyAlignment="1" applyProtection="1">
      <alignment vertical="center" wrapText="1"/>
    </xf>
    <xf numFmtId="4" fontId="3" fillId="0" borderId="2" xfId="1" applyNumberFormat="1" applyFont="1" applyBorder="1" applyAlignment="1">
      <alignment horizontal="center" vertical="center"/>
    </xf>
    <xf numFmtId="4" fontId="3" fillId="4" borderId="5" xfId="2" applyNumberFormat="1" applyFont="1" applyFill="1" applyBorder="1" applyAlignment="1">
      <alignment horizontal="center" vertical="center" wrapText="1"/>
    </xf>
    <xf numFmtId="4" fontId="3" fillId="0" borderId="5" xfId="2" applyNumberFormat="1" applyFont="1" applyFill="1" applyBorder="1" applyAlignment="1">
      <alignment horizontal="center" vertical="center" wrapText="1"/>
    </xf>
    <xf numFmtId="0" fontId="7" fillId="0" borderId="2" xfId="0" applyFont="1" applyFill="1" applyBorder="1" applyAlignment="1">
      <alignment vertical="center" wrapText="1"/>
    </xf>
    <xf numFmtId="0" fontId="3" fillId="0" borderId="3" xfId="2" applyFont="1" applyBorder="1" applyAlignment="1">
      <alignment horizontal="left" vertical="center" wrapText="1"/>
    </xf>
    <xf numFmtId="43" fontId="3" fillId="0" borderId="2" xfId="2" applyNumberFormat="1" applyFont="1" applyBorder="1" applyAlignment="1">
      <alignment horizontal="center" vertical="center" wrapText="1"/>
    </xf>
    <xf numFmtId="43" fontId="3" fillId="0" borderId="2" xfId="2"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65" fontId="3" fillId="0" borderId="2" xfId="2" applyNumberFormat="1" applyFont="1" applyBorder="1" applyAlignment="1">
      <alignment horizontal="center" vertical="center" wrapText="1"/>
    </xf>
    <xf numFmtId="164" fontId="8" fillId="0" borderId="2" xfId="3" applyFont="1" applyFill="1" applyBorder="1" applyAlignment="1" applyProtection="1">
      <alignment vertical="center" wrapText="1"/>
    </xf>
    <xf numFmtId="0" fontId="6" fillId="0" borderId="2" xfId="0" applyFont="1" applyFill="1" applyBorder="1" applyAlignment="1">
      <alignment vertical="center" wrapText="1"/>
    </xf>
    <xf numFmtId="0" fontId="3" fillId="0" borderId="4" xfId="2" applyFont="1" applyBorder="1" applyAlignment="1">
      <alignment horizontal="left" vertical="center" wrapText="1"/>
    </xf>
    <xf numFmtId="0" fontId="3" fillId="0" borderId="6" xfId="2" applyFont="1" applyBorder="1" applyAlignment="1">
      <alignment horizontal="left" vertical="top" wrapText="1"/>
    </xf>
    <xf numFmtId="0" fontId="3" fillId="0" borderId="7" xfId="2" applyFont="1" applyBorder="1" applyAlignment="1">
      <alignment horizontal="left" vertical="top" wrapText="1"/>
    </xf>
    <xf numFmtId="0" fontId="3" fillId="0" borderId="5" xfId="2" applyFont="1" applyBorder="1" applyAlignment="1">
      <alignment horizontal="left" vertical="top" wrapText="1"/>
    </xf>
    <xf numFmtId="0" fontId="3" fillId="0" borderId="1" xfId="2" applyFont="1" applyBorder="1" applyAlignment="1">
      <alignment horizontal="left" vertical="top" wrapText="1"/>
    </xf>
    <xf numFmtId="4" fontId="3" fillId="0" borderId="5" xfId="2" applyNumberFormat="1" applyFont="1" applyBorder="1" applyAlignment="1">
      <alignment horizontal="center" vertical="center" wrapText="1"/>
    </xf>
    <xf numFmtId="0" fontId="3" fillId="0" borderId="3" xfId="2" applyFont="1" applyBorder="1" applyAlignment="1">
      <alignment horizontal="left" vertical="top" wrapText="1"/>
    </xf>
    <xf numFmtId="164"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2" applyFont="1" applyBorder="1" applyAlignment="1">
      <alignment horizontal="left" vertical="top" wrapText="1"/>
    </xf>
    <xf numFmtId="4" fontId="3" fillId="0" borderId="2" xfId="2" applyNumberFormat="1" applyFont="1" applyBorder="1" applyAlignment="1">
      <alignment horizontal="center" vertical="center"/>
    </xf>
    <xf numFmtId="4" fontId="3" fillId="0" borderId="5" xfId="2" applyNumberFormat="1" applyFont="1" applyBorder="1" applyAlignment="1">
      <alignment horizontal="left" vertical="center" wrapText="1"/>
    </xf>
    <xf numFmtId="0" fontId="4" fillId="0" borderId="3" xfId="2" applyFont="1" applyBorder="1" applyAlignment="1">
      <alignment horizontal="left" vertical="center" wrapText="1"/>
    </xf>
    <xf numFmtId="0" fontId="3" fillId="0" borderId="1" xfId="2" applyFont="1" applyBorder="1" applyAlignment="1">
      <alignment horizontal="left" vertical="center"/>
    </xf>
    <xf numFmtId="0" fontId="3" fillId="0" borderId="3" xfId="2" applyFont="1" applyBorder="1" applyAlignment="1">
      <alignment horizontal="left" vertical="center"/>
    </xf>
    <xf numFmtId="164" fontId="3" fillId="0" borderId="2" xfId="3" applyFont="1" applyFill="1" applyBorder="1" applyAlignment="1" applyProtection="1">
      <alignment horizontal="center" vertical="center" wrapText="1"/>
    </xf>
    <xf numFmtId="43" fontId="3" fillId="0" borderId="2" xfId="1" applyNumberFormat="1" applyFont="1" applyBorder="1" applyAlignment="1">
      <alignment horizontal="center" vertical="center" wrapText="1"/>
    </xf>
    <xf numFmtId="0" fontId="3" fillId="0" borderId="3" xfId="2" applyFont="1" applyBorder="1" applyAlignment="1">
      <alignment horizontal="left" vertical="center"/>
    </xf>
    <xf numFmtId="0" fontId="3" fillId="0" borderId="3" xfId="2" applyFont="1" applyBorder="1" applyAlignment="1">
      <alignment horizontal="left" vertical="center" wrapText="1"/>
    </xf>
    <xf numFmtId="164" fontId="3" fillId="0" borderId="2" xfId="3" applyFont="1" applyFill="1" applyBorder="1" applyAlignment="1" applyProtection="1">
      <alignment vertical="center" wrapText="1"/>
    </xf>
    <xf numFmtId="0" fontId="4" fillId="0" borderId="3" xfId="2" applyFont="1" applyBorder="1" applyAlignment="1">
      <alignment horizontal="left" vertical="center"/>
    </xf>
    <xf numFmtId="0" fontId="4" fillId="0" borderId="1"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wrapText="1"/>
    </xf>
    <xf numFmtId="0" fontId="4" fillId="0" borderId="3" xfId="2" applyFont="1" applyBorder="1" applyAlignment="1">
      <alignment horizontal="left" vertical="top" wrapText="1"/>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5" xfId="2" applyFont="1" applyBorder="1" applyAlignment="1">
      <alignment horizontal="left" vertical="center" wrapText="1"/>
    </xf>
    <xf numFmtId="0" fontId="4" fillId="0" borderId="1" xfId="2" applyFont="1" applyBorder="1" applyAlignment="1">
      <alignment horizontal="left" vertical="top" wrapText="1"/>
    </xf>
    <xf numFmtId="0" fontId="3" fillId="4" borderId="2" xfId="2" applyFont="1" applyFill="1" applyBorder="1" applyAlignment="1">
      <alignment horizontal="left" vertical="center" wrapText="1"/>
    </xf>
    <xf numFmtId="0" fontId="4" fillId="0" borderId="3" xfId="2" applyFont="1" applyBorder="1" applyAlignment="1">
      <alignment horizontal="left" vertical="top" wrapText="1"/>
    </xf>
    <xf numFmtId="164" fontId="3" fillId="6" borderId="2" xfId="3" applyFont="1" applyFill="1" applyBorder="1" applyAlignment="1" applyProtection="1">
      <alignment horizontal="center" vertical="center" wrapText="1"/>
    </xf>
    <xf numFmtId="0" fontId="3" fillId="4" borderId="2" xfId="2" applyFont="1" applyFill="1" applyBorder="1" applyAlignment="1">
      <alignment horizontal="left" vertical="center"/>
    </xf>
    <xf numFmtId="0" fontId="4" fillId="0" borderId="4" xfId="2" applyFont="1" applyBorder="1" applyAlignment="1">
      <alignment horizontal="left" vertical="top" wrapText="1"/>
    </xf>
    <xf numFmtId="0" fontId="4" fillId="0" borderId="4"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2" xfId="2" applyFont="1" applyBorder="1" applyAlignment="1">
      <alignment horizontal="left" vertical="center" wrapText="1"/>
    </xf>
    <xf numFmtId="0" fontId="3" fillId="0" borderId="3" xfId="2" applyFont="1" applyBorder="1" applyAlignment="1">
      <alignment horizontal="left" vertical="top" wrapText="1"/>
    </xf>
    <xf numFmtId="0" fontId="3" fillId="0" borderId="3" xfId="2" applyFont="1" applyBorder="1" applyAlignment="1">
      <alignment vertical="top" wrapText="1"/>
    </xf>
    <xf numFmtId="166" fontId="3" fillId="0" borderId="0" xfId="0" applyNumberFormat="1" applyFont="1" applyFill="1" applyAlignment="1">
      <alignment vertical="center" wrapText="1"/>
    </xf>
    <xf numFmtId="166" fontId="3" fillId="0" borderId="0" xfId="0" applyNumberFormat="1" applyFont="1" applyFill="1" applyBorder="1" applyAlignment="1">
      <alignment vertical="center" wrapText="1"/>
    </xf>
    <xf numFmtId="0" fontId="3" fillId="0" borderId="3" xfId="2" applyFont="1" applyBorder="1" applyAlignment="1">
      <alignment horizontal="center"/>
    </xf>
    <xf numFmtId="0" fontId="3" fillId="0" borderId="1" xfId="2" applyFont="1" applyBorder="1" applyAlignment="1">
      <alignment horizontal="left"/>
    </xf>
    <xf numFmtId="0" fontId="3" fillId="0" borderId="3" xfId="2" applyFont="1" applyBorder="1" applyAlignment="1">
      <alignment horizontal="left"/>
    </xf>
    <xf numFmtId="0" fontId="3" fillId="0" borderId="4" xfId="2" applyFont="1" applyBorder="1" applyAlignment="1">
      <alignment horizontal="left" wrapText="1"/>
    </xf>
    <xf numFmtId="0" fontId="4" fillId="0" borderId="3" xfId="2" applyFont="1" applyBorder="1" applyAlignment="1">
      <alignment horizontal="center"/>
    </xf>
    <xf numFmtId="0" fontId="3" fillId="3" borderId="4" xfId="2" applyFont="1" applyFill="1" applyBorder="1" applyAlignment="1">
      <alignment horizontal="center" wrapText="1"/>
    </xf>
    <xf numFmtId="0" fontId="3" fillId="3" borderId="2" xfId="2" applyFont="1" applyFill="1" applyBorder="1" applyAlignment="1">
      <alignment horizontal="center" wrapText="1"/>
    </xf>
    <xf numFmtId="0" fontId="3" fillId="3" borderId="6" xfId="2" applyFont="1" applyFill="1" applyBorder="1" applyAlignment="1">
      <alignment horizontal="left" vertical="center" wrapText="1"/>
    </xf>
    <xf numFmtId="0" fontId="3" fillId="3" borderId="7" xfId="2" applyFont="1" applyFill="1" applyBorder="1" applyAlignment="1">
      <alignment horizontal="left" vertical="center" wrapText="1"/>
    </xf>
    <xf numFmtId="0" fontId="3" fillId="3" borderId="5" xfId="2" applyFont="1" applyFill="1" applyBorder="1" applyAlignment="1">
      <alignment horizontal="left" vertical="center" wrapText="1"/>
    </xf>
    <xf numFmtId="0" fontId="3" fillId="0" borderId="2" xfId="2" applyFont="1" applyBorder="1" applyAlignment="1">
      <alignment horizontal="center" wrapText="1"/>
    </xf>
    <xf numFmtId="0" fontId="3" fillId="0" borderId="2" xfId="2" applyFont="1" applyBorder="1" applyAlignment="1">
      <alignment horizontal="center" vertical="center" wrapText="1"/>
    </xf>
    <xf numFmtId="0" fontId="3" fillId="4" borderId="2"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2" xfId="2" applyFont="1" applyBorder="1" applyAlignment="1">
      <alignment horizontal="center" wrapText="1"/>
    </xf>
    <xf numFmtId="0" fontId="4" fillId="4" borderId="2"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167" fontId="4" fillId="0" borderId="2" xfId="2" applyNumberFormat="1" applyFont="1" applyBorder="1" applyAlignment="1">
      <alignment horizontal="center" vertical="center" wrapText="1"/>
    </xf>
    <xf numFmtId="167" fontId="4" fillId="0" borderId="6" xfId="2" applyNumberFormat="1" applyFont="1" applyBorder="1" applyAlignment="1">
      <alignment horizontal="center" vertical="center" wrapText="1"/>
    </xf>
    <xf numFmtId="167" fontId="4" fillId="0" borderId="5" xfId="2" applyNumberFormat="1" applyFont="1" applyBorder="1" applyAlignment="1">
      <alignment horizontal="center" vertical="center" wrapText="1"/>
    </xf>
    <xf numFmtId="0" fontId="4" fillId="4" borderId="6"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3" fillId="0" borderId="0" xfId="2" applyFont="1"/>
    <xf numFmtId="0" fontId="3" fillId="0" borderId="0" xfId="2" applyFont="1" applyAlignment="1">
      <alignment horizontal="center"/>
    </xf>
    <xf numFmtId="0" fontId="3" fillId="4" borderId="0" xfId="2" applyFont="1" applyFill="1"/>
    <xf numFmtId="0" fontId="4" fillId="0" borderId="0" xfId="2" applyFont="1" applyAlignment="1">
      <alignment vertical="center"/>
    </xf>
    <xf numFmtId="0" fontId="10" fillId="0" borderId="0" xfId="4" applyFont="1" applyAlignment="1">
      <alignment horizontal="center" vertical="center" wrapText="1"/>
    </xf>
  </cellXfs>
  <cellStyles count="5">
    <cellStyle name="Гиперссылка" xfId="4" builtinId="8"/>
    <cellStyle name="Обычный" xfId="0" builtinId="0"/>
    <cellStyle name="Обычный 3" xfId="1"/>
    <cellStyle name="Обычный 5 3" xfId="2"/>
    <cellStyle name="Финансовый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9;&#1046;&#1050;&#1061;/&#1054;&#1043;&#1061;/4_&#1051;&#1072;&#1088;&#1080;&#1086;&#1085;&#1086;&#1074;&#1072;%20&#1043;.&#1042;/Documents/&#1055;&#1088;&#1086;&#1075;&#1088;&#1072;&#1084;&#1084;&#1099;/&#1057;&#1077;&#1090;&#1077;&#1074;&#1099;&#1077;%20&#1075;&#1088;&#1072;&#1092;&#1080;&#1082;&#1080;/&#1054;&#1090;&#1095;&#1077;&#1090;%20&#1085;&#1072;%2001.12.2024/&#1057;&#1077;&#1090;&#1077;&#1074;&#1086;&#1081;%20&#1075;&#1088;&#1072;&#1092;&#1080;&#1082;%20&#1079;&#1072;%20&#1085;&#1086;&#1103;&#1073;&#1088;&#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МП СОГХ для размещения"/>
      <sheetName val="19.МП СОГХ"/>
      <sheetName val="УКС"/>
      <sheetName val="КСАТ"/>
      <sheetName val="Архит"/>
    </sheetNames>
    <sheetDataSet>
      <sheetData sheetId="0"/>
      <sheetData sheetId="1"/>
      <sheetData sheetId="2">
        <row r="15">
          <cell r="AF15" t="str">
            <v xml:space="preserve">     На оказание услуг по очистке и вывозу снегу с территории города Когалыма в 2024-2025 годах заключены МК:
- №0187300013723000349 от 17.10.2023 с ООО "РУСАВТО" на сумму 17 272,25 тыс.руб. Работы выполнены на сумму 8 277,66 тыс.руб. МК расторгнут по соглашению Сторон;
- №0187300013723000351 от 23.10.2023 с ООО "ТФК КИТ" на сумму 14 154,87 тыс.руб.;
- №0187300013723000352 от 23.10.2023 с ООО "ТФК КИТ"на сумму 18 932,41 тыс.руб.;
- №0187300013723000353 от 23.10.2023  с ООО "РУСАВТО" на сумму 14 968,32 тыс.руб. Работы выполнены на сумму 7027,97 тыс.руб. МК расторгнут по соглашению Сторон.
   </v>
          </cell>
        </row>
        <row r="21">
          <cell r="AF21" t="str">
            <v xml:space="preserve"> ОАиГ:
Заключен муниципальный контракт на поставку полиграфической продукции изготовлению информационных стендов и баннеров в количестве 53 шт. на сумму 126,225 тыс.руб. Работы выполнены и оплачены в полном объеме.
Остаток плановых ассигнований в размере 212,775 тыс.руб. планируется законтрактовать на выполнение полиграфических услуг по изговтовлению новогодних баннеров в количестве 42 шт.                                                                              УКС Заключены МК:
- №0187300013723000393 от 15.12.2023 с ИП Сагидовым М.С.  на сумму 1 159,686 тыс.руб. на оказание услуг по содержанию площадок для выгула животных. Период оказания услуг с 01.01.2024 по 31.12.2025.
- №0187300013723000397 от 15.12.2023 с ИП Сагидовым М.С.  на сумму 540,565 тыс.руб. на оказание услуг по содержанию мест (площадок) накопления твердых комунальных отходов. Период оказания услуг с 01.01.2024 по 31.12.2024;
- №7/2024 от 01.02.2024 с ИП Скляр Л.П. на сумму 302,5 тыс.руб.на оказание услуг по содержанию специальных урн (дог-боксов). Период оказания услуг с 01.01.2024 по 31.12.2024;
- №0187300013724000013 от 11.03.2024 на сумму 1 977,23 тыс.руб. с ИП Козер С.А. на выполнение работ по ремонту тротуара от административного здания ООО "АИК" вдоль улицы Мира в г.Когалыме;
- №0187300013724000023 от 26.03.2024 на сумму 708,63 тыс.руб. на выполнение работ по ремонту тротуаров в городе Когалыме;
- №20/2024 от 27.03.2024 с ООО "Экотехсервис"на сумму 594,00 тыс.руб. на оказание услуг по откачке дождевых вод;
- №21/2024 от 28.03.2024 с ИП Никулиной Н.Э. на сумму 391,17 тыс.руб. на поставку флагов;
- №0187300013724000036 от 05.04.2024 с ИП Козер С.А. на сумму 1 396,89 тыс.руб. на выполнение работ по обустройству тротуара от жилого дома по улице Молодежная, дом 26 до жилого дома по улице Ленинградская, дом 8 в городе Когалыме;
- №0187300013724000034 от 15.04.2024 с ООО "Юграпромэнерго" на сумму 6 152,24 тыс.руб. на выполнение работ по ремонту тротуаров в городе Когалыме (вдоль ул. Ленинградская 1, 9,17,19);
- №0187300013724000067 от 02.05.2024 с ООО "АКВАСТРОЙ-СЕРВИС" на выполнение работ по обустройству ливневой канализации в районе детской поликлиники и инфекционного отделения БУ "Когалымской городской больницы" города Когалыма на сумму 1 377,743 тыс.руб.;
- №30/2024 от 02.05.2024 с ООО "Сантехсервис" на оказание услуг по расконсервации и запуску фонтана (ул. Мира) на сумму 71,078 тыс.руб.;
- №ЮЭ86КО1700000345 от 02.05.2024 с АО "Югра-Экология" на оказание услуг по обращению с твердыми коммунальными отходами (общественные территории при проведении меропрятий) на сумму 78,799 тыс.руб.; 
- №0187300013724000093 от 20.05.2024 с ООО "АКВАСТРОЙ-СЕРВИС" на выполнение работ по обустройству ливневой канализации в районе МАОУ "Средняя школа №5" по улице Прибалтийская в городе Когалыме на сумму 698,495 тыс.руб.;
- №37/2024 от 29.05.2024 на разработку проектно-сметной документации системы видеонаблюдения на объекте "Зона отдыха по улице Сибирская в городе Когалыме" на сумму 478,975 руб.;
-№38/2024 от 29.05.2024 на оказание услуг по обслуживанию и консервации фонтана на сумму 547,849 тыс.руб.;
- №2024.622681 от 30.05.2024 на поставку хозяйственных товаров на сумму 83,96 тыс.руб.;
- №0187300013724000121 от 17.06.2024 на поставку и монтаж оборудования в рамках создания детской игровой площадки для маломобильных групп населения на территории Зоны отдыха по улице Сибирской в городе Когалыме на сумму 904,755 тыс.руб.;
-№50/2024 от 01.07.2024 на оказание услуг по содержанию объекта "Этнодеревня" на сумму 279,78 тыс.руб.;
- №82 от 03.07.2024 на холодное водоснабжение и водоотведение (Фонтан на площади Мира) на сумму 100,00 тыс.руб.;
- №0187300013724000151 от 16.07.2024 на поставку искусственных веток "Сакуры" на сумму 357,3 тыс.руб.;
-№0187300013724000153 от 17.07.2024 на выполнение работ по ремонту тротуара в городе Когалыме от жилого дома №21 по улице Мира, до здания филиала Малого театра, расположенного по улице Молодежная, дом 16 на сумму 2 332,664 тыс.руб.;
- №0187300013724000156 от 19.07.2024 на выполнение кадастровых работ по изготовлению технических планов на инженерные сети наружного освещения в городе Когалыме на сумму 436,449 тыс.руб.;
- №0187300013724000157 от 19.07.2024 на выполнение работ по очистке дождеприемных колодцев и промывке ливневой канализации на территории города Когалыма ((вдоль а/д ул. Мира (от ул. Степа Повха до Прибалтийской) на сумму 4 625,379 тыс.руб.;
- №0187300013724000158 от 22.07.2024 на выполнение работ по ремонту пешеходных дорожек и элементов благоустройства территории сквера IV микрорайона "Югорочка", расположенном в городе Когалыме на сумму 4 947,621 тыс.руб.;
- №0187300013724000159 от 22.07.2024 на выполнение работ по обустройству тротуара по улице Береговая (в границах улиц Широкая и Романтиков) в городе Когалыме на сумму 5 942,44 тыс.руб.;
- №0187300013724000160 от 22.07.2024 на выполнение работ по обустройству тротуара по улице Степана Повха от здания КСК "Ягун" до здания МАОУ СОШ №7 в городе Когалыме на сумму 1 452,56 тыс.руб.;
- №0187300013724000163 от 22.07.2024 на выполнение работ по переносу и расширению контейнерных площадок на территории города Когалыма на сумму 1 971,075 тыс.руб.;
-№53/2024 от 24.07.2024 на выполнение работ по обустройству ливневой канализации во дворе жилого дома 41 по улице Ленинградская на территории города Когалыма на сумму 592,801 тыс.руб.;
- №54/2024 от 24.07.2024 на выполнение работ по обустройству контейнерных площадок на территории города Когалыма на сумму 350,0 тыс.руб.;
- №59/2024 от 26.07.2024 на оказание услуг по покосу травы на территории города Когалыма на сумму 600,00 тыс.руб.;
- №60/2024 от 26.07.2024 на оказание услуг по ликвидации несанкционированных свалок ( Этнодеревня) на сумму 333,575 тыс.руб.;
- №61/2024 от 26.07.2024 на оказание услуг по откачке дождевых вод на сумму 599,5 тыс.руб.;
- №63/2024 от 07.08.2024 на выполнение работ по художественному оформлению Строения, расположенного по адресу: ХМАО-Югра, город Когалым, проезд Сопочинского, 11/1 на сумму 350,00 тыс.руб.;
- №2024.910322 от 12.08.2024 на поставку флагов на сумму 66,24 тыс.руб.;
- №65/2024 от 14.08.2024 на выполнение работ по художественному оформлению трансформаторной подстанции, расположенной по адресу: улица Дружбы Народов, 32/1 на сумму 480,96 тыс.руб.;
- №65/2024/1 от 14.08.2024 на выполнение работ по художественному оформлению Строения, расположенного по адресу: ХМАО-Югра, город Когалым, проспект Шмидта, 7А на сумму 120,00 тыс.руб.;
- №66/2024 от 14.08.2024 на выполнение работ по переносу контейнерных площадок на территории города Когалыма на сумму 242,00 тыс. руб.;
- №67/2024 от 22.08.2024 на выполнение работ по обустройству тротуара от жилого дома №30 по улице Молодежная, вдоль здания детского сада "Академия детсва" на сумму 315,15 тыс.руб.;
- №24СКК244 от 02.09.2024 на поставку полиграфической продукции (информационные стенды) на сумму 20,575 тыс.руб.;
- №72/2024 от 02.09.2024 на выполнение работ по обустройству площадок для установки малых архитектурных форм вдоль участка тротуара от жилого дома №1 до жилого дома №17 по улице Ленинградская в городе Когалыме на сумму 184,45 тыс.руб.;
- №73/2024 от 02.09.2024 на выполнение работ по обустройству тротуара по ул. Нефтяников дом 69 до ул. Широкая дом 31 в левобережной части города Когалыма на сумму 307,06 тыс.руб.;
- №1/1604 от 09.09.2024 на оказание услуг по оформлению технического плана по объекту: Проезд улица Бакинская - зона отдыха по улице Сибирская на сумму 76,18 тыс.руб.;
- №78/2024 от 16.09.2024 на оказание услуг по охране объекта "Этнодеревня" на территории города Когалыма на сумму 206,08 тыс.руб.;
- №83/2024 от 25.09.2024 на выполнение работ по демонтажу железобетонных плит ограждения территории, расположенной по адресу ул. Ноябрьская, 2 на сумму 590,0 тыс.руб.;
- №84/2024 от 25.09.2024 на выполнение работ по обустройству тротуарной дорожки в районе остановки "Прибалтийская" со стороны дома № 5 по улице Прибалтийская в городе Когалыме на сумму 235,79 тыс.руб.;
- №24СКК256 от 26.09.2024 на поставку полиграфической продукции на сумму 288,7 тыс.руб.;
- №1/1613 от 27.09.2024 на оказание услуг по оформлению технических планов сооружений на сети наружного освещения на сумму 237,5 тыс.руб.;
- №0187300013724000219 от 30.09.2024 на оказание услуг по содержанию мест (площадок) накопления твердых коммунальных отходов на сумму 1 850,149 тыс.руб.;
- №92/2024 от 02.10.2024 на выполнение работ по очистке дождеприемных колодцев и промывке ливневой канализации на территории города Когалыма на сумму 371,342 тыс.руб.;
- №93/2024 от 02.10.2024 на выполнение работ по художественному оформлению Строения,  расположенного по адресу: ХМАО-Югра, город Когалым, улица Молодежная, 1-А на сумму 485,00 тыс.руб.;
- №94/2024 от 04.10.2024 на выполнение работ по ремонту ограждения и шарнирных креплений пирсов на набережной реки Ингу-Ягун на территории города Когалыма на сумму 587,00 тыс.руб.;
- №97/2024 от 17.10.2024 на поставку саженцев деревьев на сумму 46,862 тыс.руб.;
- №98/2024 от 16.10.2024 на выполнение работ по обустройству контейнерных площадок на территории города Когалыма на 249,34 тыс.руб.;
- №24СКК281 от 24.10.2024 на поставку полиграфической продукции на сумму 45,825 тыс.руб.;
- №2024.1210260 от 30.10.2024 на поставку хозяйственных товаров (хомуты, шнур плетеный) на сумму 92,82 тыс.руб.;
- №0187300013724000258 от 08.11.2024 на поставку, монтаж и содержание зимних горок на сумму 2 458,346 тыс.руб.;
- №0187300013724000259 от 08.11.2024 на оказание услуг по монтажу и содержанию зимних горок на сумму 3 770,00 тыс.руб.;
- №1/1756 от 18.11.2024 на оказание услуг по подготовке схем расположения земельных участков на кадастровом плане территории под объектами благоустройства (тротуарами) в городе Когалыме на сумму 84,00 тыс.руб.;
- №2024.1341572 от 26.11.2024 на поставку флагов на сумму 259,35 тыс.руб. 
     Неполное освоение плановых ассигнований обусловлено: 
- невостребованными плановыми ассигнованиями на покос травы;
- отсутствием необходимости в обслуживании фонтана по причине его неисправности;
- оплатой по откачке дождевых вод по факту оказанных услуг;
- расторжением в одностороннем порядке МК на поставку и монтаж оборудования в рамках создания детской игровой площадки для маломобильных групп населения на территории Зоны отдыха по улице Сибирской в городе Когалыме (по причине непредоставления паспортов на детское игровое оборудование) </v>
          </cell>
        </row>
        <row r="25">
          <cell r="H25">
            <v>139.28</v>
          </cell>
          <cell r="I25">
            <v>58.84</v>
          </cell>
          <cell r="J25">
            <v>95.47</v>
          </cell>
          <cell r="K25">
            <v>95.47</v>
          </cell>
          <cell r="L25">
            <v>2083.61</v>
          </cell>
          <cell r="M25">
            <v>2164.06</v>
          </cell>
          <cell r="N25">
            <v>620.52</v>
          </cell>
          <cell r="O25">
            <v>620.46</v>
          </cell>
          <cell r="P25">
            <v>331.97</v>
          </cell>
          <cell r="Q25">
            <v>331.97</v>
          </cell>
          <cell r="R25">
            <v>819.73</v>
          </cell>
          <cell r="S25">
            <v>599.91</v>
          </cell>
          <cell r="T25">
            <v>5245.15</v>
          </cell>
          <cell r="U25">
            <v>5263.76</v>
          </cell>
          <cell r="V25">
            <v>10904.6</v>
          </cell>
          <cell r="W25">
            <v>10175.42044</v>
          </cell>
          <cell r="X25">
            <v>13366.75</v>
          </cell>
          <cell r="Y25">
            <v>9510.5300000000007</v>
          </cell>
          <cell r="Z25">
            <v>15092.85</v>
          </cell>
          <cell r="AA25">
            <v>15226.84</v>
          </cell>
          <cell r="AB25">
            <v>765.52</v>
          </cell>
          <cell r="AC25">
            <v>1343.77</v>
          </cell>
          <cell r="AD25">
            <v>5218.45</v>
          </cell>
        </row>
        <row r="27">
          <cell r="AF27" t="str">
            <v xml:space="preserve">     В соответствии с МК от 15.12.2023 №119/2023 на сумму 576,312 тыс.руб. выполнены и оплачены работы по ремонту сетей наружного освещения пешеходного моста через реку Ингу-Ягун по адресу: г.Когалым, район Административного здания блока "С".
     Заключены МК:
- №0187300013724000068 от 02.05.2024 с ИП Бикбовым А.А. на выполнение работ по покраске конструкций Пешеходного моста через реку Ингу-Ягун по адресу: город Когалым, район Административного здания блока "С" на сумму 2 499,999 руб.;
- №0187300013724000069 от 08.05.2024 с ООО "Ягуар" на выполнение работ по ремонту Пешеходного моста через реку Ингу-Ягун по адресу: город Когалым, район Административного здания блока «С» на сумму 7 808,982 руб.      
       Работы ведутся.</v>
          </cell>
        </row>
        <row r="31">
          <cell r="L31">
            <v>576.30999999999995</v>
          </cell>
          <cell r="S31">
            <v>576.30999999999995</v>
          </cell>
          <cell r="Z31">
            <v>9008.3799999999992</v>
          </cell>
          <cell r="AA31">
            <v>7634.75</v>
          </cell>
          <cell r="AB31">
            <v>2400.8199999999997</v>
          </cell>
        </row>
        <row r="39">
          <cell r="AF39" t="str">
            <v xml:space="preserve">     Выполняются работы по энергосбережению и повышению энергетической эффективности при эксплуатации объектов наружного (уличного) освещения в городе Когалыме в соответствии с МК от 14.07.2020 №0187300013720000073 на сумму 51 159,4 тыс.руб. Оплата производится на основании Акта о достигнутой экономии энергетических ресурсов.
     Завершение работ по контракту - октябрь 2026 года.</v>
          </cell>
        </row>
        <row r="43">
          <cell r="J43">
            <v>1136.68</v>
          </cell>
          <cell r="K43">
            <v>2528.5500000000002</v>
          </cell>
          <cell r="L43">
            <v>817.05</v>
          </cell>
          <cell r="M43">
            <v>817.05</v>
          </cell>
          <cell r="N43">
            <v>509.07</v>
          </cell>
          <cell r="O43">
            <v>509.07</v>
          </cell>
          <cell r="P43">
            <v>14.54</v>
          </cell>
          <cell r="R43">
            <v>109.61</v>
          </cell>
          <cell r="T43">
            <v>706.92</v>
          </cell>
          <cell r="V43">
            <v>1073.97</v>
          </cell>
          <cell r="X43">
            <v>1386.93</v>
          </cell>
          <cell r="Y43">
            <v>3167.81</v>
          </cell>
          <cell r="Z43">
            <v>1379.96</v>
          </cell>
          <cell r="AB43">
            <v>117.71</v>
          </cell>
          <cell r="AC43">
            <v>1610.79</v>
          </cell>
        </row>
        <row r="45">
          <cell r="AF45" t="str">
            <v xml:space="preserve">     Заключены муниципальные контракты:
- №0187300013723000407 от 25.12.2023 на выполнение работ по оперативному, тех.обслуживанию и текущему ремонту эл/оборудования сетей НО и светофорных объектов г.Когалыма с АО "ЮТЭК-Когалым" на сумму 27 125,2 тыс.руб.;
- №ЭС1902000062/24 от 29.12.2023 на поставку эл/энергии для наружного освещения г.Когалыма с АО "Газпром энергосбыт Тюмень" на сумму 20 523,8 тыс.руб. 
- №0187300013724000059 от 19.04.2024 на выполнение работ по ремонту(замене) оборудования сетей наружного освещения на территории города Когалыма (ул. Прибалтийская, д.20/1, ул. Дружбы Народов, д. 43) на сумму 785,02 тыс.руб.
     Ежемесячная оплата электроэнергии и ТО сетей НО производится на основании выставленных счетов и актов оказанных услуг (выполненных работ).    
     Заключен МК №106/2024 от 28.10.2024 на выполнение работ по обустройству наружного освещения во дворе жилого дома 7 по улице Строителей на территории города Когалыма на сумму 195,11 тыс.руб.
     На 2025 год заключен МК №0187300013724000247 от 28.10.2024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города Когалыма на сумму 34 625,20 тыс.руб.</v>
          </cell>
        </row>
        <row r="49">
          <cell r="J49">
            <v>4416.79</v>
          </cell>
          <cell r="K49">
            <v>3753.7879400000002</v>
          </cell>
          <cell r="L49">
            <v>3914.74</v>
          </cell>
          <cell r="M49">
            <v>3423.2320600000003</v>
          </cell>
          <cell r="N49">
            <v>3468.84</v>
          </cell>
          <cell r="O49">
            <v>3385.5210400000001</v>
          </cell>
          <cell r="P49">
            <v>2966.74</v>
          </cell>
          <cell r="Q49">
            <v>2326.7763999999997</v>
          </cell>
          <cell r="R49">
            <v>2418.04</v>
          </cell>
          <cell r="S49">
            <v>2843.9030299999999</v>
          </cell>
          <cell r="T49">
            <v>2437.67</v>
          </cell>
          <cell r="U49">
            <v>3049.4241499999998</v>
          </cell>
          <cell r="V49">
            <v>3439.89</v>
          </cell>
          <cell r="W49">
            <v>2682.7259399999998</v>
          </cell>
          <cell r="X49">
            <v>4420.92</v>
          </cell>
          <cell r="Y49">
            <v>4691.28</v>
          </cell>
          <cell r="Z49">
            <v>6835.38</v>
          </cell>
          <cell r="AA49">
            <v>6824.99</v>
          </cell>
          <cell r="AB49">
            <v>4490.45</v>
          </cell>
          <cell r="AC49">
            <v>3693.67</v>
          </cell>
          <cell r="AD49">
            <v>3828.1000000000004</v>
          </cell>
        </row>
        <row r="51">
          <cell r="AF51" t="str">
            <v xml:space="preserve">     С ООО "Ритуал" заключены муниципальные контракты с периодом оказания услуг с 01.01.2024 по 31.12.2025:
- №0187300013723000388 от 04.12.2023 на оказание услуг по перевозке умерших с места летального исхода на сумму 2 390,386 тыс.руб.;
- №0187300013723000392 от 15.12.2023 на оказание услуг по содержанию городского кладбища на территории города Когалыма на сумму 2 901,36 тыс.руб.
     На 2024 год с ООО "Ритуал" заключено соглашение №1-32-КО от 09.01.2024 о предоставлении из бюджета г.Когалыма субсидии на возмещение части затрат в связи с оказанием ритуальных услуг на сумму 1 517,24 тыс.руб.
     Оплата производится за фактически оказанные услуги на основании актов.
     Заключены  МК: 
- №0187300013724000086 от  20.05.2024 на оказание услуг по инвентаризации мест захоронений (кладбищ), расположенных на территории города Когалыма на сумму 388,444 тыс.руб.;
- №71/2024 от 02.09.2024 на выполнение работ по монтажу плит на территории кладбища города Когалыма на сумму 599,9 тыс.руб. Согласно условиям МК срок оплаты за оказанные услуги - 25.10.2024.
     В соответствии с решением Думы г.Когалыма от 25.09.2024 №416-ГД на обеспечение ритуальных услуг перераспределено 178,5 тыс.руб.</v>
          </cell>
        </row>
        <row r="55">
          <cell r="H55">
            <v>372.65915999999999</v>
          </cell>
          <cell r="I55">
            <v>257.2</v>
          </cell>
          <cell r="J55">
            <v>649.65456999999992</v>
          </cell>
          <cell r="K55">
            <v>673.76</v>
          </cell>
          <cell r="L55">
            <v>452.40535999999997</v>
          </cell>
          <cell r="M55">
            <v>470</v>
          </cell>
          <cell r="N55">
            <v>500.71956</v>
          </cell>
          <cell r="O55">
            <v>540.30999999999995</v>
          </cell>
          <cell r="P55">
            <v>474.13855999999998</v>
          </cell>
          <cell r="Q55">
            <v>414.16</v>
          </cell>
          <cell r="R55">
            <v>426.40055999999998</v>
          </cell>
          <cell r="S55">
            <v>453.33</v>
          </cell>
          <cell r="T55">
            <v>476.18056000000001</v>
          </cell>
          <cell r="U55">
            <v>507.9</v>
          </cell>
          <cell r="V55">
            <v>518.01955999999996</v>
          </cell>
          <cell r="W55">
            <v>445.30635999999998</v>
          </cell>
          <cell r="X55">
            <v>1065.8565599999999</v>
          </cell>
          <cell r="Y55">
            <v>476.76</v>
          </cell>
          <cell r="Z55">
            <v>518.01955999999996</v>
          </cell>
          <cell r="AA55">
            <v>1021.46</v>
          </cell>
          <cell r="AB55">
            <v>846.51556000000005</v>
          </cell>
          <cell r="AC55">
            <v>492.49</v>
          </cell>
          <cell r="AD55">
            <v>501.13</v>
          </cell>
        </row>
        <row r="57">
          <cell r="AF57" t="str">
            <v xml:space="preserve">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заключен муниципальный контракт  от 25.03.2024 №0187300013724000019  с ИП Коневым Виктором Аалексеевичем на сумму 992 167,12 руб. Услуги оказаны. Срок оплаты, согласно условиям МК, до 11.10.2024.
      Работы выполнены и оплачены в полном объеме.</v>
          </cell>
        </row>
        <row r="61">
          <cell r="Z61">
            <v>992.2</v>
          </cell>
          <cell r="AA61">
            <v>992.17</v>
          </cell>
        </row>
        <row r="63">
          <cell r="AF63" t="str">
            <v xml:space="preserve">     На оказание услуг по обращению с животными без владельцев на территории г.Когалыма заключены МК с ИП Скляр Л.П.:
     - № 115/2023 от 15.12.2023 (услуги на сумму 582,6 тыс.руб. оказаны в период с 15.12.2023 по 21.01.2024). Услуги по МК выполнены и оплачены в полном объеме.;
     - № 6/2024 от 25.01.2024  на сумму 600,00 тыс.руб.     Услуги по МК выполнены и оплачены в полном объеме.
     - №13/2024/13 от 01.03.2024 на сумму 600,00 тыс.руб. Услуги по МК выполнены и оплачены в полном объеме.
     - №26/2024 от 11.04.2024 на сумму 582,59 тыс.руб.       Услуги по МК выполнены и оплачены в полном объеме.
     - №48/2024 от 01.07.2024 на сумму 600,00 тыс.руб.       Услуги по МК выполнены и оплачены в полном объеме.
     - №55/2024 от 24.07.2024 на сумму 600,00 тыс.руб.
     Заключены МК с Абабий О.Н. на оказание услуг по подготовке животного к проведению ветеринарных мероприятий с послеоперационным уходом на территории города Когалыма:
      - №8/2024 от 01.02.2024  на сумму 99,9 тыс.руб. Услуги по МК выполнены и оплачены в полном объеме.
     - №13/2024/14 от 01.03.2024 на сумму 99,9 тыс.руб. Услуги по МК выполнены и оплачены в полном объеме.   
     Заключены МК на оказание услуг по обращению с животными без владельцев на территории города Когалыма:
     - №64/2024 от 14.08.2024  на сумму 600,00 тыс.руб. Услуги по МК выполнены и оплачены в полном объеме. 
     - №77/2024 от 13.09.2024 на сумму 600,00 тыс.руб. Услуги по МК выполнены и оплачены в полном объеме.   
     - №81/2024 от 21.09.2024  на сумму 600,00 тыс.руб. Услуги по МК выполнены и оплачены в полном объеме.   
     -№0187300013724000233 от 14.10.2024 на сумму 3 375,00 тыс.руб.</v>
          </cell>
        </row>
        <row r="66">
          <cell r="H66">
            <v>526.79999999999995</v>
          </cell>
          <cell r="I66">
            <v>248.69</v>
          </cell>
          <cell r="J66">
            <v>68.5</v>
          </cell>
          <cell r="K66">
            <v>129.43</v>
          </cell>
          <cell r="M66">
            <v>217.18</v>
          </cell>
        </row>
        <row r="67">
          <cell r="J67">
            <v>389.3</v>
          </cell>
          <cell r="K67">
            <v>327.91</v>
          </cell>
          <cell r="L67">
            <v>735.25</v>
          </cell>
          <cell r="M67">
            <v>327.39999999999998</v>
          </cell>
          <cell r="N67">
            <v>275.42</v>
          </cell>
          <cell r="O67">
            <v>699.64</v>
          </cell>
          <cell r="P67">
            <v>11.53</v>
          </cell>
          <cell r="Q67">
            <v>56.55</v>
          </cell>
          <cell r="R67">
            <v>104.65</v>
          </cell>
          <cell r="S67">
            <v>104.65</v>
          </cell>
          <cell r="T67">
            <v>1099.72</v>
          </cell>
          <cell r="U67">
            <v>1099.72</v>
          </cell>
          <cell r="V67">
            <v>711.71</v>
          </cell>
          <cell r="W67">
            <v>689.3</v>
          </cell>
          <cell r="X67">
            <v>1770.91</v>
          </cell>
          <cell r="Y67">
            <v>1793.32</v>
          </cell>
          <cell r="Z67">
            <v>1011</v>
          </cell>
          <cell r="AA67">
            <v>639.15</v>
          </cell>
          <cell r="AB67">
            <v>1584.64</v>
          </cell>
          <cell r="AC67">
            <v>713.95</v>
          </cell>
          <cell r="AD67">
            <v>1563.17</v>
          </cell>
        </row>
        <row r="69">
          <cell r="AF69" t="str">
            <v xml:space="preserve">     Заключены МК:
     -№4/2024 от 25.01.2024 на выполнение работ по устройству будок в вольерах с 1го-4й ряд на территории "Приют для животных в городе Когалыме" по адресу: город Когалым, улица Повховское шоссе, 2 на сумму 416,479 тыс.руб.; 
     - №5/2024 от 25.01.2024 на выполнение работ по устройству будок в вольерах с 5го-6й ряд на территории "Приют для животных в городе Когалыме" по адресу: город Когалым, улица Повховское шоссе, 2 на сумму 208,239 тыс.руб.;
     - №24/2024 от 08.04.2024 на выполнение отделочных, сантехнических и электромонтажных работ в сооружениях, находящихся в зоне содержания животных на объекте "Приют для животных в городе Когалыме", расположенном по адресу: город Когалым, улица Повховское шоссе, 2 на сумму 461,812 тыс.руб.
     Работы по МК выполнены и оплачены в полном объеме.
     На основании решения Думы г.Когалыма от 19.06.2024 №410-ГД выделены плановые ассигнования в сумме 606,1 тыс.руб. на работы по заглублению ограждения территории "Приют для животных в городе Когалыме" в землю.
     Заключен МК №44/2024 от 25.06.2024 на выполнение работ по заглублению ограждения на объекте "Приют для животных в городе Когалыме", расположенном по адресу: город Когалым, улица Повховское шоссе, 2 на сумму 598,136 тыс.руб.
    -№69/2024 от 26.08.2024 Выполнение работ по обшивке нижней части вольеров на территории объекта: "Приют для животных в городе Когалыме" по адресу: город Когалым, улица Повховское шоссе, 2 на сумму 465,56 тыс.руб.
      Работы по МК выполнены и оплачены в полном объеме.</v>
          </cell>
        </row>
        <row r="73">
          <cell r="N73">
            <v>330.3</v>
          </cell>
          <cell r="O73">
            <v>461.81</v>
          </cell>
          <cell r="T73">
            <v>606.1</v>
          </cell>
          <cell r="U73">
            <v>598.14</v>
          </cell>
          <cell r="X73">
            <v>465.6</v>
          </cell>
          <cell r="Y73">
            <v>465.56</v>
          </cell>
        </row>
        <row r="75">
          <cell r="AF75" t="str">
            <v xml:space="preserve">     На основании постановления Администрации г.Когалыма от 13.02.2024 №295 выделены плановые ассигнования в сумме 6871,9 тыс.руб., в том числе:
- на архитектурную подсветку путепровода автодороги Повховское шоссе г.Когалыма в сумме 4 109,1 тыс.руб.; 
- на архитектурную подсветку пешеходного моста "Циркуль" в сумме 2 762,8 тыс.руб.
     Заключен МК от 22.04.2024 №0187300013724000064 на выполнение работ по монтажу архитектурной подсветки пешеходного моста через реку Ингу-Ягун по адресу: город Когалым, район Административного здания блока «С» на сумму 699,051 тыс.руб. МК расторгнут в одностороннем порядке (Подрядчик не приступил к работам).
     В соответствии с приказом КФ от 11.06.2024 №55-О экономия ПА в сумме 2 063,7 тыс.руб. перераспределена на промывку ливневой канализации вдоль автодороги по ул.Мира (от ул.Степана Повха до ул.Прибалтийская).
     Заключен МК от 17.06.2024 №0187300013724000113 на выполнение работ по монтажу архитектурной подсветки объекта "Путепровод на км 0+468 автодороги Повховское шоссе в городе Когалыме" на сумму 2 461,244 тыс.руб. Работы выполнены и оплачены в полном объеме.
    </v>
          </cell>
        </row>
        <row r="79">
          <cell r="X79">
            <v>2461.2399999999998</v>
          </cell>
          <cell r="Y79">
            <v>2461.2399999999998</v>
          </cell>
          <cell r="Z79">
            <v>699.16</v>
          </cell>
        </row>
        <row r="81">
          <cell r="AF81" t="str">
            <v xml:space="preserve">          В соответствии с приказом КФ от 11.06.2024 №55-О в рамках муниципальной программы перераспределена экономия ПА в сумме 600,0 тыс.руб. на демонтаж и утилизацию непригодного для эксплуатации здания "Котельная №2", расположенного по адресу: г.Когалым, ул.Нефтяников, 15 (письмо от 13.05.2024 №69-Исх-1492) (земельный участок предназначен для жилищного строительства). 
     Заключен МК от 13.06.2024 №40/2024 на выполнение работ по сносу объекта капитального строительства "Котельная № 2(СУ-951)", расположенного по адресу: Тюменская область, Ханты-Мансийский автономный округ-Югра, город Когалым, улица Нефтяников, д. № 15 на сумму 600,0 тыс.руб. Работы по контракту выполнены и оплачены.
    Согласно постановлению Администрации г.Когалыма от 22.07.2024 №1354 на проведение обследования и оценки тех.состояния дома №11 по ул.Заречная г.Когалыма перераспределено 70,00 тыс.руб.
     МК на проведение обследования и оценки тех. состояния дома №11 по ул.Заречная не заключался в связи с принятым управлением по жилищной политики  Администрации города Когалыма решением обязать нанимателя восстановить жилое помещение за счет собственных средств.</v>
          </cell>
        </row>
        <row r="85">
          <cell r="T85">
            <v>600</v>
          </cell>
          <cell r="V85">
            <v>70</v>
          </cell>
          <cell r="W85">
            <v>600</v>
          </cell>
        </row>
      </sheetData>
      <sheetData sheetId="3">
        <row r="19">
          <cell r="H19">
            <v>5009.18</v>
          </cell>
          <cell r="I19">
            <v>1954.18</v>
          </cell>
          <cell r="J19">
            <v>7202.25</v>
          </cell>
          <cell r="K19">
            <v>4076.99</v>
          </cell>
          <cell r="L19">
            <v>6738.31</v>
          </cell>
          <cell r="M19">
            <v>3595.14</v>
          </cell>
          <cell r="N19">
            <v>5721.53</v>
          </cell>
          <cell r="O19">
            <v>4581.09</v>
          </cell>
          <cell r="P19">
            <v>6300.2099999999991</v>
          </cell>
          <cell r="Q19">
            <v>4011.42</v>
          </cell>
          <cell r="R19">
            <v>11553</v>
          </cell>
          <cell r="S19">
            <v>4311.21</v>
          </cell>
          <cell r="T19">
            <v>5837.2800000000007</v>
          </cell>
          <cell r="U19">
            <v>9962.83</v>
          </cell>
          <cell r="V19">
            <v>5807.4299999999994</v>
          </cell>
          <cell r="W19">
            <v>4579.95</v>
          </cell>
          <cell r="X19">
            <v>3548.1400000000003</v>
          </cell>
          <cell r="Y19">
            <v>2904.47</v>
          </cell>
          <cell r="Z19">
            <v>4593.32</v>
          </cell>
          <cell r="AA19">
            <v>4974.16</v>
          </cell>
          <cell r="AB19">
            <v>3886.27</v>
          </cell>
          <cell r="AC19">
            <v>2769.57</v>
          </cell>
          <cell r="AD19">
            <v>4176.83</v>
          </cell>
          <cell r="AF19" t="str">
            <v xml:space="preserve">Отклонение от плана составляет 18475,91 тыс.руб. в том числе:
1. 9560,65. руб - неисполнение субсидии возникло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2. 2881,18 тыс.руб.  -неисполнение субсидии по статье начисления на оплату труда возникло в связи с оплатой страховых взносов в ноябре 2024г.
3. 26,12 тыс. руб.  -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4. 917,52 тыс.руб.-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5. 652,23 тыс. руб. - неисполнение субсидии по статье оплата услуг по содержанию имущества возникла в связи с: 1.   Оплата за  техническое обслуживание контрольных устройств установленных на транспортные средства (Автограф, тахограф, системы мониторинга "ГЛОНАСС") будет произведена, согласно выставленных счетов. 2. Оплата за прохождения технического осмотра, будет произведена по факту оказанных услуг
6. 397,99 тыс. руб. – неисполнение субсидии по статье прочие работы, услуги возникла в связи с: 1.оказанием услуг по обслуживанию программных продуктов, так как оплата произведена по факту оказанных услуг, на основании выставленных документов; 2.  Оказание услуг по охране базы, так как оплата произведена по факту оказанных услуг. 3.  Оплата за техническое сопровождение, приобретение программного обеспечения и приобретение неисключительных (лицензионных) прав на программное обеспечение и базы данных (ежегодная оплата за приобретение лицензии СБИС, произведена согласно заключенного договора (договор заключен на меньшую стоимость); 4 Оплата за оказание услуг по содержанию цветников будет произведена по факту выставленных документов к оплате
7. 2858,60  тыс.руб.- неисполнение субсидии по статье увеличение стоимости горюче-смазочных материалов оплата произведена по факту оказанных услуг согласно выставленных счетов
8. 751,96 тыс. руб. – неисполнение субсидии по статье увеличение стоимости прочих оборотных запасов (материалов), в связи : 1. Оплата счетов за приобретение запасных частей  будет произведена по факту поставки товара. 2 Оплата счетов за приобретение шин будет произведена по факту поставки товара.3 Оплата счетов за приобретение материалов для объектов благоустройства, будет произведена по факту поставки товара
9. 116,57 тыс. руб. - неисполнение по статье расходов прочие расходы  оплата налога на имущество  произведена ,  в связи со сдачей декларации.
10. 48,27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по использованию льготного отпуска к месту отпуска и обратно, а так же в связи с оплатой по факту поставки молока, согласно поданных заявок.
11. 17,48 тыс. руб. неисполнение по статье расходов  пособий за первые три дня временной нетрудоспособности за счет средств работодателя, корректировка платежей  произведена по факту предоставленных документов. 
12. 51,67  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13. 4,25 тыс. руб. неисполнение субсидии по статье  расходов на приобретение мягкого инвентаря, оплата будет произведена по факту поставки товара
14. 24,50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использования оплаты  санаторно-курортных путевок
15. 166,92 тыс. руб. неисполнение субсидии по статье  расходов на приобретение основных средств, оплата будет произведена по факту поставки товара
</v>
          </cell>
        </row>
      </sheetData>
      <sheetData sheetId="4">
        <row r="11">
          <cell r="R11">
            <v>126.22499999999999</v>
          </cell>
          <cell r="S11">
            <v>126.22499999999999</v>
          </cell>
          <cell r="T11">
            <v>0</v>
          </cell>
          <cell r="U11">
            <v>0</v>
          </cell>
          <cell r="V11">
            <v>0</v>
          </cell>
          <cell r="W11">
            <v>0</v>
          </cell>
          <cell r="X11">
            <v>0</v>
          </cell>
          <cell r="Y11">
            <v>0</v>
          </cell>
          <cell r="Z11">
            <v>0</v>
          </cell>
          <cell r="AA11">
            <v>0</v>
          </cell>
          <cell r="AB11">
            <v>0</v>
          </cell>
          <cell r="AC11">
            <v>0</v>
          </cell>
          <cell r="AD11">
            <v>212.77500000000001</v>
          </cell>
          <cell r="AE1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7"/>
  <sheetViews>
    <sheetView tabSelected="1" zoomScale="80" zoomScaleNormal="80" workbookViewId="0">
      <pane xSplit="1" ySplit="4" topLeftCell="B5" activePane="bottomRight" state="frozen"/>
      <selection pane="topRight" activeCell="B1" sqref="B1"/>
      <selection pane="bottomLeft" activeCell="A5" sqref="A5"/>
      <selection pane="bottomRight" activeCell="C16" sqref="C16:C20"/>
    </sheetView>
  </sheetViews>
  <sheetFormatPr defaultColWidth="9.140625" defaultRowHeight="15" x14ac:dyDescent="0.25"/>
  <cols>
    <col min="1" max="1" width="44.42578125" style="1" customWidth="1"/>
    <col min="2" max="2" width="18.140625" style="1" customWidth="1"/>
    <col min="3" max="7" width="13.28515625" style="1" customWidth="1"/>
    <col min="8" max="17" width="10.7109375" style="1" customWidth="1"/>
    <col min="18" max="18" width="13.7109375" style="1" customWidth="1"/>
    <col min="19" max="25" width="10.7109375" style="1" customWidth="1"/>
    <col min="26" max="26" width="12.7109375" style="1" customWidth="1"/>
    <col min="27" max="27" width="12.28515625" style="1" customWidth="1"/>
    <col min="28" max="28" width="13" style="1" customWidth="1"/>
    <col min="29" max="31" width="10.7109375" style="1" customWidth="1"/>
    <col min="32" max="32" width="51.7109375" style="1" customWidth="1"/>
    <col min="33" max="16384" width="9.140625" style="1"/>
  </cols>
  <sheetData>
    <row r="1" spans="1:32" ht="18.75" x14ac:dyDescent="0.25">
      <c r="A1" s="106" t="s">
        <v>50</v>
      </c>
      <c r="B1" s="106"/>
      <c r="C1" s="106"/>
      <c r="D1" s="106"/>
      <c r="E1" s="106"/>
      <c r="F1" s="106"/>
      <c r="G1" s="106"/>
      <c r="H1" s="106"/>
      <c r="I1" s="106"/>
      <c r="J1" s="106"/>
      <c r="K1" s="106"/>
      <c r="L1" s="106"/>
      <c r="M1" s="106"/>
      <c r="N1" s="106"/>
      <c r="O1" s="106"/>
      <c r="P1" s="106"/>
      <c r="Q1" s="106"/>
      <c r="R1" s="106"/>
      <c r="S1" s="106"/>
      <c r="T1" s="106"/>
      <c r="U1" s="106"/>
      <c r="V1" s="106"/>
      <c r="W1" s="106"/>
      <c r="X1" s="105"/>
      <c r="Y1" s="105"/>
      <c r="Z1" s="105"/>
      <c r="AA1" s="105"/>
      <c r="AB1" s="105"/>
      <c r="AC1" s="105"/>
      <c r="AD1" s="105"/>
      <c r="AE1" s="102"/>
      <c r="AF1" s="102"/>
    </row>
    <row r="2" spans="1:32" ht="15.75" x14ac:dyDescent="0.25">
      <c r="A2" s="102"/>
      <c r="B2" s="102"/>
      <c r="C2" s="104"/>
      <c r="D2" s="104"/>
      <c r="E2" s="104"/>
      <c r="F2" s="104"/>
      <c r="G2" s="104"/>
      <c r="H2" s="103"/>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15.75" x14ac:dyDescent="0.25">
      <c r="A3" s="95" t="s">
        <v>49</v>
      </c>
      <c r="B3" s="70" t="s">
        <v>48</v>
      </c>
      <c r="C3" s="101" t="s">
        <v>47</v>
      </c>
      <c r="D3" s="101" t="s">
        <v>46</v>
      </c>
      <c r="E3" s="101" t="s">
        <v>45</v>
      </c>
      <c r="F3" s="100" t="s">
        <v>44</v>
      </c>
      <c r="G3" s="99"/>
      <c r="H3" s="98" t="s">
        <v>43</v>
      </c>
      <c r="I3" s="97"/>
      <c r="J3" s="98" t="s">
        <v>42</v>
      </c>
      <c r="K3" s="97"/>
      <c r="L3" s="98" t="s">
        <v>41</v>
      </c>
      <c r="M3" s="97"/>
      <c r="N3" s="98" t="s">
        <v>40</v>
      </c>
      <c r="O3" s="97"/>
      <c r="P3" s="98" t="s">
        <v>39</v>
      </c>
      <c r="Q3" s="97"/>
      <c r="R3" s="98" t="s">
        <v>38</v>
      </c>
      <c r="S3" s="97"/>
      <c r="T3" s="98" t="s">
        <v>37</v>
      </c>
      <c r="U3" s="97"/>
      <c r="V3" s="98" t="s">
        <v>36</v>
      </c>
      <c r="W3" s="97"/>
      <c r="X3" s="98" t="s">
        <v>35</v>
      </c>
      <c r="Y3" s="97"/>
      <c r="Z3" s="98" t="s">
        <v>34</v>
      </c>
      <c r="AA3" s="97"/>
      <c r="AB3" s="98" t="s">
        <v>33</v>
      </c>
      <c r="AC3" s="97"/>
      <c r="AD3" s="96" t="s">
        <v>32</v>
      </c>
      <c r="AE3" s="96"/>
      <c r="AF3" s="91" t="s">
        <v>31</v>
      </c>
    </row>
    <row r="4" spans="1:32" ht="47.25" x14ac:dyDescent="0.25">
      <c r="A4" s="95"/>
      <c r="B4" s="94"/>
      <c r="C4" s="93"/>
      <c r="D4" s="93"/>
      <c r="E4" s="93"/>
      <c r="F4" s="92" t="s">
        <v>30</v>
      </c>
      <c r="G4" s="92" t="s">
        <v>29</v>
      </c>
      <c r="H4" s="87" t="s">
        <v>28</v>
      </c>
      <c r="I4" s="87" t="s">
        <v>27</v>
      </c>
      <c r="J4" s="87" t="s">
        <v>28</v>
      </c>
      <c r="K4" s="88" t="s">
        <v>27</v>
      </c>
      <c r="L4" s="87" t="s">
        <v>28</v>
      </c>
      <c r="M4" s="87" t="s">
        <v>27</v>
      </c>
      <c r="N4" s="87" t="s">
        <v>28</v>
      </c>
      <c r="O4" s="87" t="s">
        <v>27</v>
      </c>
      <c r="P4" s="87" t="s">
        <v>28</v>
      </c>
      <c r="Q4" s="87" t="s">
        <v>27</v>
      </c>
      <c r="R4" s="87" t="s">
        <v>28</v>
      </c>
      <c r="S4" s="87" t="s">
        <v>27</v>
      </c>
      <c r="T4" s="87" t="s">
        <v>28</v>
      </c>
      <c r="U4" s="87" t="s">
        <v>27</v>
      </c>
      <c r="V4" s="87" t="s">
        <v>28</v>
      </c>
      <c r="W4" s="87" t="s">
        <v>27</v>
      </c>
      <c r="X4" s="87" t="s">
        <v>28</v>
      </c>
      <c r="Y4" s="87" t="s">
        <v>27</v>
      </c>
      <c r="Z4" s="87" t="s">
        <v>28</v>
      </c>
      <c r="AA4" s="87" t="s">
        <v>27</v>
      </c>
      <c r="AB4" s="87" t="s">
        <v>28</v>
      </c>
      <c r="AC4" s="87" t="s">
        <v>27</v>
      </c>
      <c r="AD4" s="87" t="s">
        <v>28</v>
      </c>
      <c r="AE4" s="87" t="s">
        <v>27</v>
      </c>
      <c r="AF4" s="91"/>
    </row>
    <row r="5" spans="1:32" ht="15.75" x14ac:dyDescent="0.25">
      <c r="A5" s="87">
        <v>1</v>
      </c>
      <c r="B5" s="90">
        <v>2</v>
      </c>
      <c r="C5" s="89">
        <v>3</v>
      </c>
      <c r="D5" s="89">
        <v>4</v>
      </c>
      <c r="E5" s="89">
        <v>5</v>
      </c>
      <c r="F5" s="88">
        <v>6</v>
      </c>
      <c r="G5" s="88">
        <v>7</v>
      </c>
      <c r="H5" s="87">
        <v>8</v>
      </c>
      <c r="I5" s="87">
        <v>9</v>
      </c>
      <c r="J5" s="87">
        <v>10</v>
      </c>
      <c r="K5" s="87">
        <v>11</v>
      </c>
      <c r="L5" s="87">
        <v>12</v>
      </c>
      <c r="M5" s="87">
        <v>13</v>
      </c>
      <c r="N5" s="87">
        <v>14</v>
      </c>
      <c r="O5" s="87">
        <v>15</v>
      </c>
      <c r="P5" s="87">
        <v>16</v>
      </c>
      <c r="Q5" s="87">
        <v>17</v>
      </c>
      <c r="R5" s="87">
        <v>18</v>
      </c>
      <c r="S5" s="87">
        <v>19</v>
      </c>
      <c r="T5" s="87">
        <v>20</v>
      </c>
      <c r="U5" s="87">
        <v>21</v>
      </c>
      <c r="V5" s="87">
        <v>22</v>
      </c>
      <c r="W5" s="87">
        <v>23</v>
      </c>
      <c r="X5" s="87">
        <v>24</v>
      </c>
      <c r="Y5" s="87">
        <v>25</v>
      </c>
      <c r="Z5" s="87">
        <v>26</v>
      </c>
      <c r="AA5" s="87">
        <v>27</v>
      </c>
      <c r="AB5" s="87">
        <v>28</v>
      </c>
      <c r="AC5" s="87">
        <v>29</v>
      </c>
      <c r="AD5" s="87">
        <v>30</v>
      </c>
      <c r="AE5" s="87">
        <v>31</v>
      </c>
      <c r="AF5" s="86">
        <v>32</v>
      </c>
    </row>
    <row r="6" spans="1:32" ht="15.75" x14ac:dyDescent="0.25">
      <c r="A6" s="85" t="s">
        <v>26</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3"/>
      <c r="AF6" s="82"/>
    </row>
    <row r="7" spans="1:32" ht="15.75" x14ac:dyDescent="0.25">
      <c r="A7" s="59" t="s">
        <v>25</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7"/>
      <c r="AF7" s="81"/>
    </row>
    <row r="8" spans="1:32" ht="15.75" x14ac:dyDescent="0.25">
      <c r="A8" s="71" t="s">
        <v>20</v>
      </c>
      <c r="B8" s="16">
        <f>B10+B11+B9+B13</f>
        <v>184597.09</v>
      </c>
      <c r="C8" s="16">
        <f>C10+C11+C9+C13</f>
        <v>168064.435</v>
      </c>
      <c r="D8" s="16">
        <f>D10+D11+D9+D13</f>
        <v>141424.79544000002</v>
      </c>
      <c r="E8" s="16">
        <f>E10+E11+E9+E13</f>
        <v>141424.79544000002</v>
      </c>
      <c r="F8" s="16">
        <f>E8/B8*100</f>
        <v>76.612689528312728</v>
      </c>
      <c r="G8" s="16">
        <f>E8/C8*100</f>
        <v>84.149151151461652</v>
      </c>
      <c r="H8" s="16">
        <f>H9+H10+H11+H12+H13</f>
        <v>5148.46</v>
      </c>
      <c r="I8" s="16">
        <f>I9+I10+I11+I12+I13</f>
        <v>2013.02</v>
      </c>
      <c r="J8" s="16">
        <f>J9+J10+J11+J12+J13</f>
        <v>16984.64</v>
      </c>
      <c r="K8" s="16">
        <f>K9+K10+K11+K12+K13</f>
        <v>13255.13</v>
      </c>
      <c r="L8" s="16">
        <f>L9+L10+L11+L12+L13</f>
        <v>20893.900000000001</v>
      </c>
      <c r="M8" s="16">
        <f>M9+M10+M11+M12+M13</f>
        <v>17857.240000000002</v>
      </c>
      <c r="N8" s="16">
        <f>N9+N10+N11+N12+N13</f>
        <v>20244.52</v>
      </c>
      <c r="O8" s="16">
        <f>O9+O10+O11+O12+O13</f>
        <v>16651.55</v>
      </c>
      <c r="P8" s="16">
        <f>P9+P10+P11+P12+P13</f>
        <v>11837.449999999999</v>
      </c>
      <c r="Q8" s="16">
        <f>Q9+Q10+Q11+Q12+Q13</f>
        <v>9747.76</v>
      </c>
      <c r="R8" s="16">
        <f>R9+R10+R11+R12+R13</f>
        <v>12498.955</v>
      </c>
      <c r="S8" s="16">
        <f>S9+S10+S11+S12+S13</f>
        <v>7554.0450000000001</v>
      </c>
      <c r="T8" s="16">
        <f>T9+T10+T11+T12+T13</f>
        <v>11082.43</v>
      </c>
      <c r="U8" s="16">
        <f>U9+U10+U11+U12+U13</f>
        <v>15226.59</v>
      </c>
      <c r="V8" s="16">
        <f>V9+V10+V11+V12+V13</f>
        <v>16712.03</v>
      </c>
      <c r="W8" s="16">
        <f>W9+W10+W11+W12+W13</f>
        <v>14755.370439999999</v>
      </c>
      <c r="X8" s="16">
        <f>X9+X10+X11+X12+X13</f>
        <v>16914.89</v>
      </c>
      <c r="Y8" s="16">
        <f>Y9+Y10+Y11+Y12+Y13</f>
        <v>12415</v>
      </c>
      <c r="Z8" s="16">
        <f>Z9+Z10+Z11+Z12+Z13</f>
        <v>28694.549999999996</v>
      </c>
      <c r="AA8" s="16">
        <f>AA9+AA10+AA11+AA12+AA13</f>
        <v>27835.75</v>
      </c>
      <c r="AB8" s="16">
        <f>AB9+AB10+AB11+AB12+AB13</f>
        <v>7052.61</v>
      </c>
      <c r="AC8" s="16">
        <f>AC9+AC10+AC11+AC12+AC13</f>
        <v>4113.34</v>
      </c>
      <c r="AD8" s="16">
        <f>AD9+AD10+AD11+AD12+AD13</f>
        <v>16532.654999999999</v>
      </c>
      <c r="AE8" s="16">
        <f>AE9+AE10+AE11+AE12+AE13</f>
        <v>0</v>
      </c>
      <c r="AF8" s="11"/>
    </row>
    <row r="9" spans="1:32" ht="15.75" x14ac:dyDescent="0.25">
      <c r="A9" s="10" t="s">
        <v>4</v>
      </c>
      <c r="B9" s="37">
        <f>B16+B23+B30+B37</f>
        <v>0</v>
      </c>
      <c r="C9" s="37">
        <f>C16+C23+C30+C37</f>
        <v>0</v>
      </c>
      <c r="D9" s="37">
        <f>D16+D23+D30+D37</f>
        <v>0</v>
      </c>
      <c r="E9" s="22">
        <f>E16+E23+E30+E37</f>
        <v>0</v>
      </c>
      <c r="F9" s="22">
        <f>IFERROR(E9/B9*100,0)</f>
        <v>0</v>
      </c>
      <c r="G9" s="22">
        <f>IFERROR(E9/C9*100,0)</f>
        <v>0</v>
      </c>
      <c r="H9" s="14">
        <f>H16+H23+H30+H37</f>
        <v>0</v>
      </c>
      <c r="I9" s="14">
        <f>I16+I23+I30+I37</f>
        <v>0</v>
      </c>
      <c r="J9" s="14">
        <f>J16+J23+J30+J37</f>
        <v>0</v>
      </c>
      <c r="K9" s="14">
        <f>K16+K23+K30+K37</f>
        <v>0</v>
      </c>
      <c r="L9" s="14">
        <f>L16+L23+L30+L37</f>
        <v>0</v>
      </c>
      <c r="M9" s="14">
        <f>M16+M23+M30+M37</f>
        <v>0</v>
      </c>
      <c r="N9" s="14">
        <f>N16+N23+N30+N37</f>
        <v>0</v>
      </c>
      <c r="O9" s="14">
        <f>O16+O23+O30+O37</f>
        <v>0</v>
      </c>
      <c r="P9" s="14">
        <f>P16+P23+P30+P37</f>
        <v>0</v>
      </c>
      <c r="Q9" s="14">
        <f>Q16+Q23+Q30+Q37</f>
        <v>0</v>
      </c>
      <c r="R9" s="14">
        <f>R16+R23+R30+R37</f>
        <v>0</v>
      </c>
      <c r="S9" s="14">
        <f>S16+S23+S30+S37</f>
        <v>0</v>
      </c>
      <c r="T9" s="14">
        <f>T16+T23+T30+T37</f>
        <v>0</v>
      </c>
      <c r="U9" s="14">
        <f>U16+U23+U30+U37</f>
        <v>0</v>
      </c>
      <c r="V9" s="14">
        <f>V16+V23+V30+V37</f>
        <v>0</v>
      </c>
      <c r="W9" s="14">
        <f>W16+W23+W30+W37</f>
        <v>0</v>
      </c>
      <c r="X9" s="14">
        <f>X16+X23+X30+X37</f>
        <v>0</v>
      </c>
      <c r="Y9" s="14">
        <f>Y16+Y23+Y30+Y37</f>
        <v>0</v>
      </c>
      <c r="Z9" s="14">
        <f>Z16+Z23+Z30+Z37</f>
        <v>0</v>
      </c>
      <c r="AA9" s="14">
        <f>AA16+AA23+AA30+AA37</f>
        <v>0</v>
      </c>
      <c r="AB9" s="14">
        <f>AB16+AB23+AB30+AB37</f>
        <v>0</v>
      </c>
      <c r="AC9" s="14">
        <f>AC16+AC23+AC30+AC37</f>
        <v>0</v>
      </c>
      <c r="AD9" s="14">
        <f>AD16+AD23+AD30+AD37</f>
        <v>0</v>
      </c>
      <c r="AE9" s="14">
        <f>AE16+AE23+AE30+AE37</f>
        <v>0</v>
      </c>
      <c r="AF9" s="7"/>
    </row>
    <row r="10" spans="1:32" ht="15.75" x14ac:dyDescent="0.25">
      <c r="A10" s="6" t="s">
        <v>3</v>
      </c>
      <c r="B10" s="37">
        <f>B17+B24+B31+B38</f>
        <v>0</v>
      </c>
      <c r="C10" s="37">
        <f>C17+C24+C31+C38</f>
        <v>0</v>
      </c>
      <c r="D10" s="37">
        <f>D17+D24+D31+D38</f>
        <v>0</v>
      </c>
      <c r="E10" s="22">
        <f>E17+E24+E31+E38</f>
        <v>0</v>
      </c>
      <c r="F10" s="22">
        <f>IFERROR(E10/B10*100,0)</f>
        <v>0</v>
      </c>
      <c r="G10" s="22">
        <f>IFERROR(E10/C10*100,0)</f>
        <v>0</v>
      </c>
      <c r="H10" s="14">
        <f>H17+H24+H31+H38</f>
        <v>0</v>
      </c>
      <c r="I10" s="14">
        <f>I17+I24+I31+I38</f>
        <v>0</v>
      </c>
      <c r="J10" s="14">
        <f>J17+J24+J31+J38</f>
        <v>0</v>
      </c>
      <c r="K10" s="14">
        <f>K17+K24+K31+K38</f>
        <v>0</v>
      </c>
      <c r="L10" s="14">
        <f>L17+L24+L31+L38</f>
        <v>0</v>
      </c>
      <c r="M10" s="14">
        <f>M17+M24+M31+M38</f>
        <v>0</v>
      </c>
      <c r="N10" s="14">
        <f>N17+N24+N31+N38</f>
        <v>0</v>
      </c>
      <c r="O10" s="14">
        <f>O17+O24+O31+O38</f>
        <v>0</v>
      </c>
      <c r="P10" s="14">
        <f>P17+P24+P31+P38</f>
        <v>0</v>
      </c>
      <c r="Q10" s="14">
        <f>Q17+Q24+Q31+Q38</f>
        <v>0</v>
      </c>
      <c r="R10" s="14">
        <f>R17+R24+R31+R38</f>
        <v>0</v>
      </c>
      <c r="S10" s="14">
        <f>S17+S24+S31+S38</f>
        <v>0</v>
      </c>
      <c r="T10" s="14">
        <f>T17+T24+T31+T38</f>
        <v>0</v>
      </c>
      <c r="U10" s="14">
        <f>U17+U24+U31+U38</f>
        <v>0</v>
      </c>
      <c r="V10" s="14">
        <f>V17+V24+V31+V38</f>
        <v>0</v>
      </c>
      <c r="W10" s="14">
        <f>W17+W24+W31+W38</f>
        <v>0</v>
      </c>
      <c r="X10" s="14">
        <f>X17+X24+X31+X38</f>
        <v>0</v>
      </c>
      <c r="Y10" s="14">
        <f>Y17+Y24+Y31+Y38</f>
        <v>0</v>
      </c>
      <c r="Z10" s="14">
        <f>Z17+Z24+Z31+Z38</f>
        <v>0</v>
      </c>
      <c r="AA10" s="14">
        <f>AA17+AA24+AA31+AA38</f>
        <v>0</v>
      </c>
      <c r="AB10" s="14">
        <f>AB17+AB24+AB31+AB38</f>
        <v>0</v>
      </c>
      <c r="AC10" s="14">
        <f>AC17+AC24+AC31+AC38</f>
        <v>0</v>
      </c>
      <c r="AD10" s="14">
        <f>AD17+AD24+AD31+AD38</f>
        <v>0</v>
      </c>
      <c r="AE10" s="14">
        <f>AE17+AE24+AE31+AE38</f>
        <v>0</v>
      </c>
      <c r="AF10" s="7"/>
    </row>
    <row r="11" spans="1:32" ht="15.75" x14ac:dyDescent="0.25">
      <c r="A11" s="6" t="s">
        <v>2</v>
      </c>
      <c r="B11" s="37">
        <f>B18+B25+B32+B39</f>
        <v>184597.09</v>
      </c>
      <c r="C11" s="37">
        <f>C18+C25+C32+C39</f>
        <v>168064.435</v>
      </c>
      <c r="D11" s="37">
        <f>D18+D25+D32+D39</f>
        <v>141424.79544000002</v>
      </c>
      <c r="E11" s="22">
        <f>E18+E25+E32+E39</f>
        <v>141424.79544000002</v>
      </c>
      <c r="F11" s="22">
        <f>IFERROR(E11/B11*100,0)</f>
        <v>76.612689528312728</v>
      </c>
      <c r="G11" s="22">
        <f>IFERROR(E11/C11*100,0)</f>
        <v>84.149151151461652</v>
      </c>
      <c r="H11" s="14">
        <f>H18+H25+H32+H39</f>
        <v>5148.46</v>
      </c>
      <c r="I11" s="14">
        <f>I18+I25+I32+I39</f>
        <v>2013.02</v>
      </c>
      <c r="J11" s="14">
        <f>J18+J25+J32+J39</f>
        <v>16984.64</v>
      </c>
      <c r="K11" s="14">
        <f>K18+K25+K32+K39</f>
        <v>13255.13</v>
      </c>
      <c r="L11" s="14">
        <f>L18+L25+L32+L39</f>
        <v>20893.900000000001</v>
      </c>
      <c r="M11" s="14">
        <f>M18+M25+M32+M39</f>
        <v>17857.240000000002</v>
      </c>
      <c r="N11" s="14">
        <f>N18+N25+N32+N39</f>
        <v>20244.52</v>
      </c>
      <c r="O11" s="14">
        <f>O18+O25+O32+O39</f>
        <v>16651.55</v>
      </c>
      <c r="P11" s="14">
        <f>P18+P25+P32+P39</f>
        <v>11837.449999999999</v>
      </c>
      <c r="Q11" s="14">
        <f>Q18+Q25+Q32+Q39</f>
        <v>9747.76</v>
      </c>
      <c r="R11" s="14">
        <f>R18+R25+R32+R39</f>
        <v>12498.955</v>
      </c>
      <c r="S11" s="14">
        <f>S18+S25+S32+S39</f>
        <v>7554.0450000000001</v>
      </c>
      <c r="T11" s="14">
        <f>T18+T25+T32+T39</f>
        <v>11082.43</v>
      </c>
      <c r="U11" s="14">
        <f>U18+U25+U32+U39</f>
        <v>15226.59</v>
      </c>
      <c r="V11" s="14">
        <f>V18+V25+V32+V39</f>
        <v>16712.03</v>
      </c>
      <c r="W11" s="14">
        <f>W18+W25+W32+W39</f>
        <v>14755.370439999999</v>
      </c>
      <c r="X11" s="14">
        <f>X18+X25+X32+X39</f>
        <v>16914.89</v>
      </c>
      <c r="Y11" s="14">
        <f>Y18+Y25+Y32+Y39</f>
        <v>12415</v>
      </c>
      <c r="Z11" s="14">
        <f>Z18+Z25+Z32+Z39</f>
        <v>28694.549999999996</v>
      </c>
      <c r="AA11" s="14">
        <f>AA18+AA25+AA32+AA39</f>
        <v>27835.75</v>
      </c>
      <c r="AB11" s="14">
        <f>AB18+AB25+AB32+AB39</f>
        <v>7052.61</v>
      </c>
      <c r="AC11" s="14">
        <f>AC18+AC25+AC32+AC39</f>
        <v>4113.34</v>
      </c>
      <c r="AD11" s="14">
        <f>AD18+AD25+AD32+AD39</f>
        <v>16532.654999999999</v>
      </c>
      <c r="AE11" s="14">
        <f>AE18+AE25+AE32+AE39</f>
        <v>0</v>
      </c>
      <c r="AF11" s="7"/>
    </row>
    <row r="12" spans="1:32" ht="31.5" x14ac:dyDescent="0.25">
      <c r="A12" s="8" t="s">
        <v>1</v>
      </c>
      <c r="B12" s="37">
        <f>B19+B26+B33+B40</f>
        <v>0</v>
      </c>
      <c r="C12" s="37">
        <f>C19+C26+C33+C40</f>
        <v>0</v>
      </c>
      <c r="D12" s="37">
        <f>D19+D26+D33+D40</f>
        <v>0</v>
      </c>
      <c r="E12" s="22">
        <f>E19+E26+E33+E40</f>
        <v>0</v>
      </c>
      <c r="F12" s="22">
        <f>IFERROR(E12/B12*100,0)</f>
        <v>0</v>
      </c>
      <c r="G12" s="22">
        <f>IFERROR(E12/C12*100,0)</f>
        <v>0</v>
      </c>
      <c r="H12" s="14">
        <f>H19+H26+H33+H40</f>
        <v>0</v>
      </c>
      <c r="I12" s="14">
        <f>I19+I26+I33+I40</f>
        <v>0</v>
      </c>
      <c r="J12" s="14">
        <f>J19+J26+J33+J40</f>
        <v>0</v>
      </c>
      <c r="K12" s="14">
        <f>K19+K26+K33+K40</f>
        <v>0</v>
      </c>
      <c r="L12" s="14">
        <f>L19+L26+L33+L40</f>
        <v>0</v>
      </c>
      <c r="M12" s="14">
        <f>M19+M26+M33+M40</f>
        <v>0</v>
      </c>
      <c r="N12" s="14">
        <f>N19+N26+N33+N40</f>
        <v>0</v>
      </c>
      <c r="O12" s="14">
        <f>O19+O26+O33+O40</f>
        <v>0</v>
      </c>
      <c r="P12" s="14">
        <f>P19+P26+P33+P40</f>
        <v>0</v>
      </c>
      <c r="Q12" s="14">
        <f>Q19+Q26+Q33+Q40</f>
        <v>0</v>
      </c>
      <c r="R12" s="14">
        <f>R19+R26+R33+R40</f>
        <v>0</v>
      </c>
      <c r="S12" s="14">
        <f>S19+S26+S33+S40</f>
        <v>0</v>
      </c>
      <c r="T12" s="14">
        <f>T19+T26+T33+T40</f>
        <v>0</v>
      </c>
      <c r="U12" s="14">
        <f>U19+U26+U33+U40</f>
        <v>0</v>
      </c>
      <c r="V12" s="14">
        <f>V19+V26+V33+V40</f>
        <v>0</v>
      </c>
      <c r="W12" s="14">
        <f>W19+W26+W33+W40</f>
        <v>0</v>
      </c>
      <c r="X12" s="14">
        <f>X19+X26+X33+X40</f>
        <v>0</v>
      </c>
      <c r="Y12" s="14">
        <f>Y19+Y26+Y33+Y40</f>
        <v>0</v>
      </c>
      <c r="Z12" s="14">
        <f>Z19+Z26+Z33+Z40</f>
        <v>0</v>
      </c>
      <c r="AA12" s="14">
        <f>AA19+AA26+AA33+AA40</f>
        <v>0</v>
      </c>
      <c r="AB12" s="14">
        <f>AB19+AB26+AB33+AB40</f>
        <v>0</v>
      </c>
      <c r="AC12" s="14">
        <f>AC19+AC26+AC33+AC40</f>
        <v>0</v>
      </c>
      <c r="AD12" s="14">
        <f>AD19+AD26+AD33+AD40</f>
        <v>0</v>
      </c>
      <c r="AE12" s="14">
        <f>AE19+AE26+AE33+AE40</f>
        <v>0</v>
      </c>
      <c r="AF12" s="7"/>
    </row>
    <row r="13" spans="1:32" ht="15.75" x14ac:dyDescent="0.25">
      <c r="A13" s="6" t="s">
        <v>0</v>
      </c>
      <c r="B13" s="37">
        <f>B20+B27+B34+B41</f>
        <v>0</v>
      </c>
      <c r="C13" s="37">
        <f>C20+C27+C34+C41</f>
        <v>0</v>
      </c>
      <c r="D13" s="37">
        <f>D20+D27+D34+D41</f>
        <v>0</v>
      </c>
      <c r="E13" s="22">
        <f>E20+E27+E34+E41</f>
        <v>0</v>
      </c>
      <c r="F13" s="22">
        <f>IFERROR(E13/B13*100,0)</f>
        <v>0</v>
      </c>
      <c r="G13" s="22">
        <f>IFERROR(E13/C13*100,0)</f>
        <v>0</v>
      </c>
      <c r="H13" s="14">
        <f>H20+H27+H34+H41</f>
        <v>0</v>
      </c>
      <c r="I13" s="14">
        <f>I20+I27+I34+I41</f>
        <v>0</v>
      </c>
      <c r="J13" s="14">
        <f>J20+J27+J34+J41</f>
        <v>0</v>
      </c>
      <c r="K13" s="14">
        <f>K20+K27+K34+K41</f>
        <v>0</v>
      </c>
      <c r="L13" s="14">
        <f>L20+L27+L34+L41</f>
        <v>0</v>
      </c>
      <c r="M13" s="14">
        <f>M20+M27+M34+M41</f>
        <v>0</v>
      </c>
      <c r="N13" s="14">
        <f>N20+N27+N34+N41</f>
        <v>0</v>
      </c>
      <c r="O13" s="14">
        <f>O20+O27+O34+O41</f>
        <v>0</v>
      </c>
      <c r="P13" s="14">
        <f>P20+P27+P34+P41</f>
        <v>0</v>
      </c>
      <c r="Q13" s="14">
        <f>Q20+Q27+Q34+Q41</f>
        <v>0</v>
      </c>
      <c r="R13" s="14">
        <f>R20+R27+R34+R41</f>
        <v>0</v>
      </c>
      <c r="S13" s="14">
        <f>S20+S27+S34+S41</f>
        <v>0</v>
      </c>
      <c r="T13" s="14">
        <f>T20+T27+T34+T41</f>
        <v>0</v>
      </c>
      <c r="U13" s="14">
        <f>U20+U27+U34+U41</f>
        <v>0</v>
      </c>
      <c r="V13" s="14">
        <f>V20+V27+V34+V41</f>
        <v>0</v>
      </c>
      <c r="W13" s="14">
        <f>W20+W27+W34+W41</f>
        <v>0</v>
      </c>
      <c r="X13" s="14">
        <f>X20+X27+X34+X41</f>
        <v>0</v>
      </c>
      <c r="Y13" s="14">
        <f>Y20+Y27+Y34+Y41</f>
        <v>0</v>
      </c>
      <c r="Z13" s="14">
        <f>Z20+Z27+Z34+Z41</f>
        <v>0</v>
      </c>
      <c r="AA13" s="14">
        <f>AA20+AA27+AA34+AA41</f>
        <v>0</v>
      </c>
      <c r="AB13" s="14">
        <f>AB20+AB27+AB34+AB41</f>
        <v>0</v>
      </c>
      <c r="AC13" s="14">
        <f>AC20+AC27+AC34+AC41</f>
        <v>0</v>
      </c>
      <c r="AD13" s="14">
        <f>AD20+AD27+AD34+AD41</f>
        <v>0</v>
      </c>
      <c r="AE13" s="14">
        <f>AE20+AE27+AE34+AE41</f>
        <v>0</v>
      </c>
      <c r="AF13" s="3"/>
    </row>
    <row r="14" spans="1:32" s="2" customFormat="1" ht="15.75" x14ac:dyDescent="0.25">
      <c r="A14" s="59" t="s">
        <v>24</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7"/>
      <c r="AF14" s="80"/>
    </row>
    <row r="15" spans="1:32" s="2" customFormat="1" ht="15.75" x14ac:dyDescent="0.25">
      <c r="A15" s="6" t="s">
        <v>20</v>
      </c>
      <c r="B15" s="37">
        <f>B16+B17+B18+B20</f>
        <v>70373.75</v>
      </c>
      <c r="C15" s="37">
        <f>C16+C17+C18+C20</f>
        <v>66196.92</v>
      </c>
      <c r="D15" s="37">
        <f>D16+D17+D18+D20</f>
        <v>47721.01</v>
      </c>
      <c r="E15" s="23">
        <f>E16+E17+E18+E20</f>
        <v>47721.01</v>
      </c>
      <c r="F15" s="37">
        <f>IFERROR(E15/B15*100,0)</f>
        <v>67.810810138723596</v>
      </c>
      <c r="G15" s="37">
        <f>IFERROR(E15/C15*100,0)</f>
        <v>72.089471836454024</v>
      </c>
      <c r="H15" s="14">
        <f>H16+H17+H18+H20</f>
        <v>5009.18</v>
      </c>
      <c r="I15" s="14">
        <f>I16+I17+I18+I20</f>
        <v>1954.18</v>
      </c>
      <c r="J15" s="14">
        <f>J16+J17+J18+J20</f>
        <v>7202.25</v>
      </c>
      <c r="K15" s="14">
        <f>K16+K17+K18+K20</f>
        <v>4076.99</v>
      </c>
      <c r="L15" s="14">
        <f>L16+L17+L18+L20</f>
        <v>6738.31</v>
      </c>
      <c r="M15" s="14">
        <f>M16+M17+M18+M20</f>
        <v>3595.14</v>
      </c>
      <c r="N15" s="14">
        <f>N16+N17+N18+N20</f>
        <v>5721.53</v>
      </c>
      <c r="O15" s="14">
        <f>O16+O17+O18+O20</f>
        <v>4581.09</v>
      </c>
      <c r="P15" s="14">
        <f>P16+P17+P18+P20</f>
        <v>6300.2099999999991</v>
      </c>
      <c r="Q15" s="14">
        <f>Q16+Q17+Q18+Q20</f>
        <v>4011.42</v>
      </c>
      <c r="R15" s="14">
        <f>R16+R17+R18+R20</f>
        <v>11553</v>
      </c>
      <c r="S15" s="14">
        <f>S16+S17+S18+S20</f>
        <v>4311.21</v>
      </c>
      <c r="T15" s="14">
        <f>T16+T17+T18+T20</f>
        <v>5837.2800000000007</v>
      </c>
      <c r="U15" s="14">
        <f>U16+U17+U18+U20</f>
        <v>9962.83</v>
      </c>
      <c r="V15" s="14">
        <f>V16+V17+V18+V20</f>
        <v>5807.4299999999994</v>
      </c>
      <c r="W15" s="14">
        <f>W16+W17+W18+W20</f>
        <v>4579.95</v>
      </c>
      <c r="X15" s="14">
        <f>X16+X17+X18+X20</f>
        <v>3548.1400000000003</v>
      </c>
      <c r="Y15" s="14">
        <f>Y16+Y17+Y18+Y20</f>
        <v>2904.47</v>
      </c>
      <c r="Z15" s="14">
        <f>Z16+Z17+Z18+Z20</f>
        <v>4593.32</v>
      </c>
      <c r="AA15" s="14">
        <f>AA16+AA17+AA18+AA20</f>
        <v>4974.16</v>
      </c>
      <c r="AB15" s="14">
        <f>AB16+AB17+AB18+AB20</f>
        <v>3886.27</v>
      </c>
      <c r="AC15" s="14">
        <f>AC16+AC17+AC18+AC20</f>
        <v>2769.57</v>
      </c>
      <c r="AD15" s="14">
        <f>AD16+AD17+AD18+AD20</f>
        <v>4176.83</v>
      </c>
      <c r="AE15" s="14">
        <f>AE16+AE17+AE18+AE20</f>
        <v>0</v>
      </c>
      <c r="AF15" s="32" t="str">
        <f>[1]КСАТ!AF19</f>
        <v xml:space="preserve">Отклонение от плана составляет 18475,91 тыс.руб. в том числе:
1. 9560,65. руб - неисполнение субсидии возникло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2. 2881,18 тыс.руб.  -неисполнение субсидии по статье начисления на оплату труда возникло в связи с оплатой страховых взносов в ноябре 2024г.
3. 26,12 тыс. руб.  -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4. 917,52 тыс.руб.-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5. 652,23 тыс. руб. - неисполнение субсидии по статье оплата услуг по содержанию имущества возникла в связи с: 1.   Оплата за  техническое обслуживание контрольных устройств установленных на транспортные средства (Автограф, тахограф, системы мониторинга "ГЛОНАСС") будет произведена, согласно выставленных счетов. 2. Оплата за прохождения технического осмотра, будет произведена по факту оказанных услуг
6. 397,99 тыс. руб. – неисполнение субсидии по статье прочие работы, услуги возникла в связи с: 1.оказанием услуг по обслуживанию программных продуктов, так как оплата произведена по факту оказанных услуг, на основании выставленных документов; 2.  Оказание услуг по охране базы, так как оплата произведена по факту оказанных услуг. 3.  Оплата за техническое сопровождение, приобретение программного обеспечения и приобретение неисключительных (лицензионных) прав на программное обеспечение и базы данных (ежегодная оплата за приобретение лицензии СБИС, произведена согласно заключенного договора (договор заключен на меньшую стоимость); 4 Оплата за оказание услуг по содержанию цветников будет произведена по факту выставленных документов к оплате
7. 2858,60  тыс.руб.- неисполнение субсидии по статье увеличение стоимости горюче-смазочных материалов оплата произведена по факту оказанных услуг согласно выставленных счетов
8. 751,96 тыс. руб. – неисполнение субсидии по статье увеличение стоимости прочих оборотных запасов (материалов), в связи : 1. Оплата счетов за приобретение запасных частей  будет произведена по факту поставки товара. 2 Оплата счетов за приобретение шин будет произведена по факту поставки товара.3 Оплата счетов за приобретение материалов для объектов благоустройства, будет произведена по факту поставки товара
9. 116,57 тыс. руб. - неисполнение по статье расходов прочие расходы  оплата налога на имущество  произведена ,  в связи со сдачей декларации.
10. 48,27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по использованию льготного отпуска к месту отпуска и обратно, а так же в связи с оплатой по факту поставки молока, согласно поданных заявок.
11. 17,48 тыс. руб. неисполнение по статье расходов  пособий за первые три дня временной нетрудоспособности за счет средств работодателя, корректировка платежей  произведена по факту предоставленных документов. 
12. 51,67  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13. 4,25 тыс. руб. неисполнение субсидии по статье  расходов на приобретение мягкого инвентаря, оплата будет произведена по факту поставки товара
14. 24,50 тыс. руб.- неисполнение субсидии по статье  прочие несоциальные выплаты персоналу в натуральной форме,  в связи  оплатой по фактически предоставленным документам сотрудниками использования оплаты  санаторно-курортных путевок
15. 166,92 тыс. руб. неисполнение субсидии по статье  расходов на приобретение основных средств, оплата будет произведена по факту поставки товара
</v>
      </c>
    </row>
    <row r="16" spans="1:32" s="2" customFormat="1" ht="15.75" x14ac:dyDescent="0.25">
      <c r="A16" s="10" t="s">
        <v>4</v>
      </c>
      <c r="B16" s="37">
        <f>H16+J16+L16+N16+P16+R16+T16+V16+X16+Z16+AB16+AD16</f>
        <v>0</v>
      </c>
      <c r="C16" s="23">
        <f>V16+T16+R16+H16+J16+L16+N16+P16+X16+Z16+AB16</f>
        <v>0</v>
      </c>
      <c r="D16" s="22">
        <f>E16</f>
        <v>0</v>
      </c>
      <c r="E16" s="22">
        <f>I16+K16+M16+O16+Q16+S16+U16+W16+Y16+AA16+AC16+AE16</f>
        <v>0</v>
      </c>
      <c r="F16" s="37">
        <f>IFERROR(E16/B16*100,0)</f>
        <v>0</v>
      </c>
      <c r="G16" s="37">
        <f>IFERROR(E16/C16*100,0)</f>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46"/>
    </row>
    <row r="17" spans="1:32" s="2" customFormat="1" ht="15.75" x14ac:dyDescent="0.25">
      <c r="A17" s="6" t="s">
        <v>3</v>
      </c>
      <c r="B17" s="37">
        <f>H17+J17+L17+N17+P17+R17+T17+V17+X17+Z17+AB17+AD17</f>
        <v>0</v>
      </c>
      <c r="C17" s="23">
        <f>V17+T17+R17+H17+J17+L17+N17+P17+X17+Z17+AB17</f>
        <v>0</v>
      </c>
      <c r="D17" s="22">
        <f>E17</f>
        <v>0</v>
      </c>
      <c r="E17" s="22">
        <f>I17+K17+M17+O17+Q17+S17+U17+W17+Y17+AA17+AC17+AE17</f>
        <v>0</v>
      </c>
      <c r="F17" s="37">
        <f>IFERROR(E17/B17*100,0)</f>
        <v>0</v>
      </c>
      <c r="G17" s="37">
        <f>IFERROR(E17/C17*100,0)</f>
        <v>0</v>
      </c>
      <c r="H17" s="29">
        <v>0</v>
      </c>
      <c r="I17" s="29">
        <v>0</v>
      </c>
      <c r="J17" s="29">
        <v>0</v>
      </c>
      <c r="K17" s="29">
        <v>0</v>
      </c>
      <c r="L17" s="29">
        <v>0</v>
      </c>
      <c r="M17" s="29">
        <v>0</v>
      </c>
      <c r="N17" s="29">
        <v>0</v>
      </c>
      <c r="O17" s="29">
        <v>0</v>
      </c>
      <c r="P17" s="29">
        <v>0</v>
      </c>
      <c r="Q17" s="29">
        <v>0</v>
      </c>
      <c r="R17" s="29">
        <v>0</v>
      </c>
      <c r="S17" s="29">
        <v>0</v>
      </c>
      <c r="T17" s="29">
        <v>0</v>
      </c>
      <c r="U17" s="29">
        <v>0</v>
      </c>
      <c r="V17" s="29">
        <v>0</v>
      </c>
      <c r="W17" s="29">
        <v>0</v>
      </c>
      <c r="X17" s="29">
        <v>0</v>
      </c>
      <c r="Y17" s="29">
        <v>0</v>
      </c>
      <c r="Z17" s="29">
        <v>0</v>
      </c>
      <c r="AA17" s="29">
        <v>0</v>
      </c>
      <c r="AB17" s="29">
        <v>0</v>
      </c>
      <c r="AC17" s="29">
        <v>0</v>
      </c>
      <c r="AD17" s="29">
        <v>0</v>
      </c>
      <c r="AE17" s="29">
        <v>0</v>
      </c>
      <c r="AF17" s="46"/>
    </row>
    <row r="18" spans="1:32" s="74" customFormat="1" ht="24.75" customHeight="1" x14ac:dyDescent="0.25">
      <c r="A18" s="40" t="s">
        <v>2</v>
      </c>
      <c r="B18" s="37">
        <f>H18+J18+L18+N18+P18+R18+T18+V18+X18+Z18+AB18+AD18</f>
        <v>70373.75</v>
      </c>
      <c r="C18" s="23">
        <f>V18+T18+R18+H18+J18+L18+N18+P18+X18+Z18+AB18</f>
        <v>66196.92</v>
      </c>
      <c r="D18" s="22">
        <f>E18</f>
        <v>47721.01</v>
      </c>
      <c r="E18" s="22">
        <f>I18+K18+M18+O18+Q18+S18+U18+W18+Y18+AA18+AC18+AE18</f>
        <v>47721.01</v>
      </c>
      <c r="F18" s="37">
        <f>IFERROR(E18/B18*100,0)</f>
        <v>67.810810138723596</v>
      </c>
      <c r="G18" s="37">
        <f>IFERROR(E18/C18*100,0)</f>
        <v>72.089471836454024</v>
      </c>
      <c r="H18" s="29">
        <f>[1]КСАТ!H19</f>
        <v>5009.18</v>
      </c>
      <c r="I18" s="29">
        <f>[1]КСАТ!I19</f>
        <v>1954.18</v>
      </c>
      <c r="J18" s="29">
        <f>[1]КСАТ!J19</f>
        <v>7202.25</v>
      </c>
      <c r="K18" s="29">
        <f>[1]КСАТ!K19</f>
        <v>4076.99</v>
      </c>
      <c r="L18" s="29">
        <f>[1]КСАТ!L19</f>
        <v>6738.31</v>
      </c>
      <c r="M18" s="29">
        <f>[1]КСАТ!M19</f>
        <v>3595.14</v>
      </c>
      <c r="N18" s="29">
        <f>[1]КСАТ!N19</f>
        <v>5721.53</v>
      </c>
      <c r="O18" s="29">
        <f>[1]КСАТ!O19</f>
        <v>4581.09</v>
      </c>
      <c r="P18" s="29">
        <f>[1]КСАТ!P19</f>
        <v>6300.2099999999991</v>
      </c>
      <c r="Q18" s="29">
        <f>[1]КСАТ!Q19</f>
        <v>4011.42</v>
      </c>
      <c r="R18" s="29">
        <f>[1]КСАТ!R19</f>
        <v>11553</v>
      </c>
      <c r="S18" s="29">
        <f>[1]КСАТ!S19</f>
        <v>4311.21</v>
      </c>
      <c r="T18" s="29">
        <f>[1]КСАТ!T19</f>
        <v>5837.2800000000007</v>
      </c>
      <c r="U18" s="29">
        <f>[1]КСАТ!U19</f>
        <v>9962.83</v>
      </c>
      <c r="V18" s="29">
        <f>[1]КСАТ!V19</f>
        <v>5807.4299999999994</v>
      </c>
      <c r="W18" s="29">
        <f>[1]КСАТ!W19</f>
        <v>4579.95</v>
      </c>
      <c r="X18" s="29">
        <f>[1]КСАТ!X19</f>
        <v>3548.1400000000003</v>
      </c>
      <c r="Y18" s="29">
        <f>[1]КСАТ!Y19</f>
        <v>2904.47</v>
      </c>
      <c r="Z18" s="29">
        <f>[1]КСАТ!Z19</f>
        <v>4593.32</v>
      </c>
      <c r="AA18" s="29">
        <f>[1]КСАТ!AA19</f>
        <v>4974.16</v>
      </c>
      <c r="AB18" s="29">
        <f>[1]КСАТ!AB19</f>
        <v>3886.27</v>
      </c>
      <c r="AC18" s="29">
        <f>[1]КСАТ!AC19</f>
        <v>2769.57</v>
      </c>
      <c r="AD18" s="29">
        <f>[1]КСАТ!AD19</f>
        <v>4176.83</v>
      </c>
      <c r="AE18" s="29">
        <f>[1]КСАТ!AE19</f>
        <v>0</v>
      </c>
      <c r="AF18" s="46"/>
    </row>
    <row r="19" spans="1:32" s="2" customFormat="1" ht="31.5" x14ac:dyDescent="0.25">
      <c r="A19" s="8" t="s">
        <v>1</v>
      </c>
      <c r="B19" s="37">
        <f>H19+J19+L19+N19+P19+R19+T19+V19+X19+Z19+AB19+AD19</f>
        <v>0</v>
      </c>
      <c r="C19" s="23">
        <f>V19+T19+R19+H19+J19+L19+N19+P19+X19+Z19+AB19</f>
        <v>0</v>
      </c>
      <c r="D19" s="22">
        <f>E19</f>
        <v>0</v>
      </c>
      <c r="E19" s="22">
        <f>I19+K19+M19+O19+Q19+S19+U19+W19+Y19+AA19+AC19+AE19</f>
        <v>0</v>
      </c>
      <c r="F19" s="37">
        <f>IFERROR(E19/B19*100,0)</f>
        <v>0</v>
      </c>
      <c r="G19" s="37">
        <f>IFERROR(E19/C19*100,0)</f>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46"/>
    </row>
    <row r="20" spans="1:32" s="2" customFormat="1" ht="15.75" x14ac:dyDescent="0.25">
      <c r="A20" s="6" t="s">
        <v>0</v>
      </c>
      <c r="B20" s="37">
        <f>H20+J20+L20+N20+P20+R20+T20+V20+X20+Z20+AB20+AD20</f>
        <v>0</v>
      </c>
      <c r="C20" s="23">
        <f>V20+T20+R20+H20+J20+L20+N20+P20+X20+Z20+AB20</f>
        <v>0</v>
      </c>
      <c r="D20" s="22">
        <f>E20</f>
        <v>0</v>
      </c>
      <c r="E20" s="22">
        <f>I20+K20+M20+O20+Q20+S20+U20+W20+Y20+AA20+AC20+AE20</f>
        <v>0</v>
      </c>
      <c r="F20" s="37">
        <f>IFERROR(E20/B20*100,0)</f>
        <v>0</v>
      </c>
      <c r="G20" s="37">
        <f>IFERROR(E20/C20*100,0)</f>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45"/>
    </row>
    <row r="21" spans="1:32" s="2" customFormat="1" ht="15.75" x14ac:dyDescent="0.25">
      <c r="A21" s="59" t="s">
        <v>23</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7"/>
      <c r="AF21" s="49"/>
    </row>
    <row r="22" spans="1:32" s="2" customFormat="1" ht="15.75" x14ac:dyDescent="0.25">
      <c r="A22" s="6" t="s">
        <v>20</v>
      </c>
      <c r="B22" s="37">
        <f>B25+B23+B24+B27</f>
        <v>47214.93</v>
      </c>
      <c r="C22" s="37">
        <f>C25+C23+C24+C27</f>
        <v>40290.33</v>
      </c>
      <c r="D22" s="37">
        <f>D25+D23+D24+D27</f>
        <v>39975.47</v>
      </c>
      <c r="E22" s="23">
        <f>E25+E23+E24+E27</f>
        <v>39975.47</v>
      </c>
      <c r="F22" s="37">
        <f>IFERROR(E22/B22*100,0)</f>
        <v>84.667011049259216</v>
      </c>
      <c r="G22" s="37">
        <f>IFERROR(E22/C22*100,0)</f>
        <v>99.218522161521136</v>
      </c>
      <c r="H22" s="14">
        <f>H25+H23+H24+H27</f>
        <v>0</v>
      </c>
      <c r="I22" s="14">
        <f>I25+I23+I24+I27</f>
        <v>0</v>
      </c>
      <c r="J22" s="14">
        <f>J25+J23+J24+J27</f>
        <v>9686.92</v>
      </c>
      <c r="K22" s="14">
        <f>K25+K23+K24+K27</f>
        <v>9082.67</v>
      </c>
      <c r="L22" s="14">
        <f>L25+L23+L24+L27</f>
        <v>11495.67</v>
      </c>
      <c r="M22" s="14">
        <f>M25+M23+M24+M27</f>
        <v>12098.04</v>
      </c>
      <c r="N22" s="14">
        <f>N25+N23+N24+N27</f>
        <v>13902.47</v>
      </c>
      <c r="O22" s="14">
        <f>O25+O23+O24+O27</f>
        <v>11450</v>
      </c>
      <c r="P22" s="14">
        <f>P25+P23+P24+P27</f>
        <v>5205.2700000000004</v>
      </c>
      <c r="Q22" s="14">
        <f>Q25+Q23+Q24+Q27</f>
        <v>5404.37</v>
      </c>
      <c r="R22" s="14">
        <f>R25+R23+R24+R27</f>
        <v>0</v>
      </c>
      <c r="S22" s="14">
        <f>S25+S23+S24+S27</f>
        <v>1940.3899999999999</v>
      </c>
      <c r="T22" s="14">
        <f>T25+T23+T24+T27</f>
        <v>0</v>
      </c>
      <c r="U22" s="14">
        <f>U25+U23+U24+U27</f>
        <v>0</v>
      </c>
      <c r="V22" s="14">
        <f>V25+V23+V24+V27</f>
        <v>0</v>
      </c>
      <c r="W22" s="14">
        <f>W25+W23+W24+W27</f>
        <v>0</v>
      </c>
      <c r="X22" s="14">
        <f>X25+X23+X24+X27</f>
        <v>0</v>
      </c>
      <c r="Y22" s="14">
        <f>Y25+Y23+Y24+Y27</f>
        <v>0</v>
      </c>
      <c r="Z22" s="14">
        <f>Z25+Z23+Z24+Z27</f>
        <v>0</v>
      </c>
      <c r="AA22" s="14">
        <f>AA25+AA23+AA24+AA27</f>
        <v>0</v>
      </c>
      <c r="AB22" s="14">
        <f>AB25+AB23+AB24+AB27</f>
        <v>0</v>
      </c>
      <c r="AC22" s="14">
        <f>AC25+AC23+AC24+AC27</f>
        <v>0</v>
      </c>
      <c r="AD22" s="14">
        <f>AD25+AD23+AD24+AD27</f>
        <v>6924.5999999999995</v>
      </c>
      <c r="AE22" s="14">
        <f>AE25+AE23+AE24+AE27</f>
        <v>0</v>
      </c>
      <c r="AF22" s="79" t="str">
        <f>[1]УКС!AF15</f>
        <v xml:space="preserve">     На оказание услуг по очистке и вывозу снегу с территории города Когалыма в 2024-2025 годах заключены МК:
- №0187300013723000349 от 17.10.2023 с ООО "РУСАВТО" на сумму 17 272,25 тыс.руб. Работы выполнены на сумму 8 277,66 тыс.руб. МК расторгнут по соглашению Сторон;
- №0187300013723000351 от 23.10.2023 с ООО "ТФК КИТ" на сумму 14 154,87 тыс.руб.;
- №0187300013723000352 от 23.10.2023 с ООО "ТФК КИТ"на сумму 18 932,41 тыс.руб.;
- №0187300013723000353 от 23.10.2023  с ООО "РУСАВТО" на сумму 14 968,32 тыс.руб. Работы выполнены на сумму 7027,97 тыс.руб. МК расторгнут по соглашению Сторон.
   </v>
      </c>
    </row>
    <row r="23" spans="1:32" s="2" customFormat="1" ht="15.75" x14ac:dyDescent="0.25">
      <c r="A23" s="10" t="s">
        <v>4</v>
      </c>
      <c r="B23" s="37">
        <f>H23+J23+L23+N23+P23+R23+T23+V23+X23+Z23+AB23+AD23</f>
        <v>0</v>
      </c>
      <c r="C23" s="23">
        <f>V23+T23+R23+H23+J23+L23+N23+P23+X23+Z23+AB23</f>
        <v>0</v>
      </c>
      <c r="D23" s="22">
        <f>E23</f>
        <v>0</v>
      </c>
      <c r="E23" s="22">
        <f>I23+K23+M23+O23+Q23+S23+U23+W23+Y23+AA23+AC23+AE23</f>
        <v>0</v>
      </c>
      <c r="F23" s="37">
        <f>IFERROR(E23/B23*100,0)</f>
        <v>0</v>
      </c>
      <c r="G23" s="37">
        <f>IFERROR(E23/C23*100,0)</f>
        <v>0</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0</v>
      </c>
      <c r="AD23" s="29">
        <v>0</v>
      </c>
      <c r="AE23" s="29">
        <v>0</v>
      </c>
      <c r="AF23" s="78"/>
    </row>
    <row r="24" spans="1:32" s="2" customFormat="1" ht="15.75" x14ac:dyDescent="0.25">
      <c r="A24" s="6" t="s">
        <v>3</v>
      </c>
      <c r="B24" s="37">
        <f>H24+J24+L24+N24+P24+R24+T24+V24+X24+Z24+AB24+AD24</f>
        <v>0</v>
      </c>
      <c r="C24" s="23">
        <f>V24+T24+R24+H24+J24+L24+N24+P24+X24+Z24+AB24</f>
        <v>0</v>
      </c>
      <c r="D24" s="22">
        <f>E24</f>
        <v>0</v>
      </c>
      <c r="E24" s="22">
        <f>I24+K24+M24+O24+Q24+S24+U24+W24+Y24+AA24+AC24+AE24</f>
        <v>0</v>
      </c>
      <c r="F24" s="37">
        <f>IFERROR(E24/B24*100,0)</f>
        <v>0</v>
      </c>
      <c r="G24" s="37">
        <f>IFERROR(E24/C24*100,0)</f>
        <v>0</v>
      </c>
      <c r="H24" s="29">
        <v>0</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c r="AF24" s="78"/>
    </row>
    <row r="25" spans="1:32" s="74" customFormat="1" ht="24.75" customHeight="1" x14ac:dyDescent="0.25">
      <c r="A25" s="40" t="s">
        <v>2</v>
      </c>
      <c r="B25" s="26">
        <v>47214.93</v>
      </c>
      <c r="C25" s="23">
        <v>40290.33</v>
      </c>
      <c r="D25" s="27">
        <v>39975.47</v>
      </c>
      <c r="E25" s="27">
        <v>39975.47</v>
      </c>
      <c r="F25" s="26">
        <v>84.667011049259216</v>
      </c>
      <c r="G25" s="26">
        <v>99.218522161521136</v>
      </c>
      <c r="H25" s="29">
        <v>0</v>
      </c>
      <c r="I25" s="29">
        <v>0</v>
      </c>
      <c r="J25" s="26">
        <v>9686.92</v>
      </c>
      <c r="K25" s="26">
        <v>9082.67</v>
      </c>
      <c r="L25" s="26">
        <v>11495.67</v>
      </c>
      <c r="M25" s="26">
        <v>12098.04</v>
      </c>
      <c r="N25" s="26">
        <v>13902.47</v>
      </c>
      <c r="O25" s="26">
        <v>11450</v>
      </c>
      <c r="P25" s="26">
        <v>5205.2700000000004</v>
      </c>
      <c r="Q25" s="26">
        <v>5404.37</v>
      </c>
      <c r="R25" s="26">
        <v>0</v>
      </c>
      <c r="S25" s="26">
        <v>1940.3899999999999</v>
      </c>
      <c r="T25" s="26">
        <v>0</v>
      </c>
      <c r="U25" s="26">
        <v>0</v>
      </c>
      <c r="V25" s="26">
        <v>0</v>
      </c>
      <c r="W25" s="26">
        <v>0</v>
      </c>
      <c r="X25" s="26">
        <v>0</v>
      </c>
      <c r="Y25" s="26">
        <v>0</v>
      </c>
      <c r="Z25" s="26">
        <v>0</v>
      </c>
      <c r="AA25" s="26">
        <v>0</v>
      </c>
      <c r="AB25" s="26">
        <v>0</v>
      </c>
      <c r="AC25" s="26">
        <v>0</v>
      </c>
      <c r="AD25" s="26">
        <v>6924.5999999999995</v>
      </c>
      <c r="AE25" s="26">
        <v>0</v>
      </c>
      <c r="AF25" s="78"/>
    </row>
    <row r="26" spans="1:32" s="2" customFormat="1" ht="31.5" x14ac:dyDescent="0.25">
      <c r="A26" s="8" t="s">
        <v>1</v>
      </c>
      <c r="B26" s="37">
        <f>H26+J26+L26+N26+P26+R26+T26+V26+X26+Z26+AB26+AD26</f>
        <v>0</v>
      </c>
      <c r="C26" s="23">
        <f>V26+T26+R26+H26+J26+L26+N26+P26+X26+Z26+AB26</f>
        <v>0</v>
      </c>
      <c r="D26" s="22">
        <f>E26</f>
        <v>0</v>
      </c>
      <c r="E26" s="22">
        <f>I26+K26+M26+O26+Q26+S26+U26+W26+Y26+AA26+AC26+AE26</f>
        <v>0</v>
      </c>
      <c r="F26" s="37">
        <f>IFERROR(E26/B26*100,0)</f>
        <v>0</v>
      </c>
      <c r="G26" s="37">
        <f>IFERROR(E26/C26*100,0)</f>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78"/>
    </row>
    <row r="27" spans="1:32" s="2" customFormat="1" ht="15.75" x14ac:dyDescent="0.25">
      <c r="A27" s="6" t="s">
        <v>0</v>
      </c>
      <c r="B27" s="37">
        <f>H27+J27+L27+N27+P27+R27+T27+V27+X27+Z27+AB27+AD27</f>
        <v>0</v>
      </c>
      <c r="C27" s="23">
        <f>V27+T27+R27+H27+J27+L27+N27+P27+X27+Z27+AB27</f>
        <v>0</v>
      </c>
      <c r="D27" s="22">
        <f>E27</f>
        <v>0</v>
      </c>
      <c r="E27" s="22">
        <f>I27+K27+M27+O27+Q27+S27+U27+W27+Y27+AA27+AC27+AE27</f>
        <v>0</v>
      </c>
      <c r="F27" s="37">
        <f>IFERROR(E27/B27*100,0)</f>
        <v>0</v>
      </c>
      <c r="G27" s="37">
        <f>IFERROR(E27/C27*100,0)</f>
        <v>0</v>
      </c>
      <c r="H27" s="29">
        <v>0</v>
      </c>
      <c r="I27" s="29">
        <v>0</v>
      </c>
      <c r="J27" s="29">
        <v>0</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77"/>
    </row>
    <row r="28" spans="1:32" s="2" customFormat="1" ht="15.75" x14ac:dyDescent="0.25">
      <c r="A28" s="59" t="s">
        <v>22</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7"/>
      <c r="AF28" s="76"/>
    </row>
    <row r="29" spans="1:32" s="2" customFormat="1" ht="15.75" x14ac:dyDescent="0.25">
      <c r="A29" s="6" t="s">
        <v>20</v>
      </c>
      <c r="B29" s="37">
        <f>B30+B31+B34+B32</f>
        <v>55022.899999999994</v>
      </c>
      <c r="C29" s="37">
        <f>C30+C31+C34+C32</f>
        <v>49591.675000000003</v>
      </c>
      <c r="D29" s="37">
        <f>D30+D31+D34+D32</f>
        <v>45517.255440000001</v>
      </c>
      <c r="E29" s="23">
        <f>E30+E31+E34+E32</f>
        <v>45517.255440000001</v>
      </c>
      <c r="F29" s="37">
        <f>IFERROR(E29/B29*100,0)</f>
        <v>82.724202904608831</v>
      </c>
      <c r="G29" s="37">
        <f>IFERROR(E29/C29*100,0)</f>
        <v>91.784065450501515</v>
      </c>
      <c r="H29" s="14">
        <f>H30+H31+H34+H32</f>
        <v>139.28</v>
      </c>
      <c r="I29" s="14">
        <f>I30+I31+I34+I32</f>
        <v>58.84</v>
      </c>
      <c r="J29" s="14">
        <f>J30+J31+J34+J32</f>
        <v>95.47</v>
      </c>
      <c r="K29" s="14">
        <f>K30+K31+K34+K32</f>
        <v>95.47</v>
      </c>
      <c r="L29" s="14">
        <f>L30+L31+L34+L32</f>
        <v>2083.61</v>
      </c>
      <c r="M29" s="14">
        <f>M30+M31+M34+M32</f>
        <v>2164.06</v>
      </c>
      <c r="N29" s="14">
        <f>N30+N31+N34+N32</f>
        <v>620.52</v>
      </c>
      <c r="O29" s="14">
        <f>O30+O31+O34+O32</f>
        <v>620.46</v>
      </c>
      <c r="P29" s="14">
        <f>P30+P31+P34+P32</f>
        <v>331.97</v>
      </c>
      <c r="Q29" s="14">
        <f>Q30+Q31+Q34+Q32</f>
        <v>331.97</v>
      </c>
      <c r="R29" s="14">
        <f>R30+R31+R34+R32</f>
        <v>945.95500000000004</v>
      </c>
      <c r="S29" s="14">
        <f>S30+S31+S34+S32</f>
        <v>726.13499999999999</v>
      </c>
      <c r="T29" s="14">
        <f>T30+T31+T34+T32</f>
        <v>5245.15</v>
      </c>
      <c r="U29" s="14">
        <f>U30+U31+U34+U32</f>
        <v>5263.76</v>
      </c>
      <c r="V29" s="14">
        <f>V30+V31+V34+V32</f>
        <v>10904.6</v>
      </c>
      <c r="W29" s="14">
        <f>W30+W31+W34+W32</f>
        <v>10175.42044</v>
      </c>
      <c r="X29" s="14">
        <f>X30+X31+X34+X32</f>
        <v>13366.75</v>
      </c>
      <c r="Y29" s="14">
        <f>Y30+Y31+Y34+Y32</f>
        <v>9510.5300000000007</v>
      </c>
      <c r="Z29" s="14">
        <f>Z30+Z31+Z34+Z32</f>
        <v>15092.85</v>
      </c>
      <c r="AA29" s="14">
        <f>AA30+AA31+AA34+AA32</f>
        <v>15226.84</v>
      </c>
      <c r="AB29" s="14">
        <f>AB30+AB31+AB34+AB32</f>
        <v>765.52</v>
      </c>
      <c r="AC29" s="14">
        <f>AC30+AC31+AC34+AC32</f>
        <v>1343.77</v>
      </c>
      <c r="AD29" s="14">
        <f>AD30+AD31+AD34+AD32</f>
        <v>5431.2249999999995</v>
      </c>
      <c r="AE29" s="14">
        <f>AE30+AE31+AE34+AE32</f>
        <v>0</v>
      </c>
      <c r="AF29" s="41" t="str">
        <f>[1]УКС!AF21</f>
        <v xml:space="preserve"> ОАиГ:
Заключен муниципальный контракт на поставку полиграфической продукции изготовлению информационных стендов и баннеров в количестве 53 шт. на сумму 126,225 тыс.руб. Работы выполнены и оплачены в полном объеме.
Остаток плановых ассигнований в размере 212,775 тыс.руб. планируется законтрактовать на выполнение полиграфических услуг по изговтовлению новогодних баннеров в количестве 42 шт.                                                                              УКС Заключены МК:
- №0187300013723000393 от 15.12.2023 с ИП Сагидовым М.С.  на сумму 1 159,686 тыс.руб. на оказание услуг по содержанию площадок для выгула животных. Период оказания услуг с 01.01.2024 по 31.12.2025.
- №0187300013723000397 от 15.12.2023 с ИП Сагидовым М.С.  на сумму 540,565 тыс.руб. на оказание услуг по содержанию мест (площадок) накопления твердых комунальных отходов. Период оказания услуг с 01.01.2024 по 31.12.2024;
- №7/2024 от 01.02.2024 с ИП Скляр Л.П. на сумму 302,5 тыс.руб.на оказание услуг по содержанию специальных урн (дог-боксов). Период оказания услуг с 01.01.2024 по 31.12.2024;
- №0187300013724000013 от 11.03.2024 на сумму 1 977,23 тыс.руб. с ИП Козер С.А. на выполнение работ по ремонту тротуара от административного здания ООО "АИК" вдоль улицы Мира в г.Когалыме;
- №0187300013724000023 от 26.03.2024 на сумму 708,63 тыс.руб. на выполнение работ по ремонту тротуаров в городе Когалыме;
- №20/2024 от 27.03.2024 с ООО "Экотехсервис"на сумму 594,00 тыс.руб. на оказание услуг по откачке дождевых вод;
- №21/2024 от 28.03.2024 с ИП Никулиной Н.Э. на сумму 391,17 тыс.руб. на поставку флагов;
- №0187300013724000036 от 05.04.2024 с ИП Козер С.А. на сумму 1 396,89 тыс.руб. на выполнение работ по обустройству тротуара от жилого дома по улице Молодежная, дом 26 до жилого дома по улице Ленинградская, дом 8 в городе Когалыме;
- №0187300013724000034 от 15.04.2024 с ООО "Юграпромэнерго" на сумму 6 152,24 тыс.руб. на выполнение работ по ремонту тротуаров в городе Когалыме (вдоль ул. Ленинградская 1, 9,17,19);
- №0187300013724000067 от 02.05.2024 с ООО "АКВАСТРОЙ-СЕРВИС" на выполнение работ по обустройству ливневой канализации в районе детской поликлиники и инфекционного отделения БУ "Когалымской городской больницы" города Когалыма на сумму 1 377,743 тыс.руб.;
- №30/2024 от 02.05.2024 с ООО "Сантехсервис" на оказание услуг по расконсервации и запуску фонтана (ул. Мира) на сумму 71,078 тыс.руб.;
- №ЮЭ86КО1700000345 от 02.05.2024 с АО "Югра-Экология" на оказание услуг по обращению с твердыми коммунальными отходами (общественные территории при проведении меропрятий) на сумму 78,799 тыс.руб.; 
- №0187300013724000093 от 20.05.2024 с ООО "АКВАСТРОЙ-СЕРВИС" на выполнение работ по обустройству ливневой канализации в районе МАОУ "Средняя школа №5" по улице Прибалтийская в городе Когалыме на сумму 698,495 тыс.руб.;
- №37/2024 от 29.05.2024 на разработку проектно-сметной документации системы видеонаблюдения на объекте "Зона отдыха по улице Сибирская в городе Когалыме" на сумму 478,975 руб.;
-№38/2024 от 29.05.2024 на оказание услуг по обслуживанию и консервации фонтана на сумму 547,849 тыс.руб.;
- №2024.622681 от 30.05.2024 на поставку хозяйственных товаров на сумму 83,96 тыс.руб.;
- №0187300013724000121 от 17.06.2024 на поставку и монтаж оборудования в рамках создания детской игровой площадки для маломобильных групп населения на территории Зоны отдыха по улице Сибирской в городе Когалыме на сумму 904,755 тыс.руб.;
-№50/2024 от 01.07.2024 на оказание услуг по содержанию объекта "Этнодеревня" на сумму 279,78 тыс.руб.;
- №82 от 03.07.2024 на холодное водоснабжение и водоотведение (Фонтан на площади Мира) на сумму 100,00 тыс.руб.;
- №0187300013724000151 от 16.07.2024 на поставку искусственных веток "Сакуры" на сумму 357,3 тыс.руб.;
-№0187300013724000153 от 17.07.2024 на выполнение работ по ремонту тротуара в городе Когалыме от жилого дома №21 по улице Мира, до здания филиала Малого театра, расположенного по улице Молодежная, дом 16 на сумму 2 332,664 тыс.руб.;
- №0187300013724000156 от 19.07.2024 на выполнение кадастровых работ по изготовлению технических планов на инженерные сети наружного освещения в городе Когалыме на сумму 436,449 тыс.руб.;
- №0187300013724000157 от 19.07.2024 на выполнение работ по очистке дождеприемных колодцев и промывке ливневой канализации на территории города Когалыма ((вдоль а/д ул. Мира (от ул. Степа Повха до Прибалтийской) на сумму 4 625,379 тыс.руб.;
- №0187300013724000158 от 22.07.2024 на выполнение работ по ремонту пешеходных дорожек и элементов благоустройства территории сквера IV микрорайона "Югорочка", расположенном в городе Когалыме на сумму 4 947,621 тыс.руб.;
- №0187300013724000159 от 22.07.2024 на выполнение работ по обустройству тротуара по улице Береговая (в границах улиц Широкая и Романтиков) в городе Когалыме на сумму 5 942,44 тыс.руб.;
- №0187300013724000160 от 22.07.2024 на выполнение работ по обустройству тротуара по улице Степана Повха от здания КСК "Ягун" до здания МАОУ СОШ №7 в городе Когалыме на сумму 1 452,56 тыс.руб.;
- №0187300013724000163 от 22.07.2024 на выполнение работ по переносу и расширению контейнерных площадок на территории города Когалыма на сумму 1 971,075 тыс.руб.;
-№53/2024 от 24.07.2024 на выполнение работ по обустройству ливневой канализации во дворе жилого дома 41 по улице Ленинградская на территории города Когалыма на сумму 592,801 тыс.руб.;
- №54/2024 от 24.07.2024 на выполнение работ по обустройству контейнерных площадок на территории города Когалыма на сумму 350,0 тыс.руб.;
- №59/2024 от 26.07.2024 на оказание услуг по покосу травы на территории города Когалыма на сумму 600,00 тыс.руб.;
- №60/2024 от 26.07.2024 на оказание услуг по ликвидации несанкционированных свалок ( Этнодеревня) на сумму 333,575 тыс.руб.;
- №61/2024 от 26.07.2024 на оказание услуг по откачке дождевых вод на сумму 599,5 тыс.руб.;
- №63/2024 от 07.08.2024 на выполнение работ по художественному оформлению Строения, расположенного по адресу: ХМАО-Югра, город Когалым, проезд Сопочинского, 11/1 на сумму 350,00 тыс.руб.;
- №2024.910322 от 12.08.2024 на поставку флагов на сумму 66,24 тыс.руб.;
- №65/2024 от 14.08.2024 на выполнение работ по художественному оформлению трансформаторной подстанции, расположенной по адресу: улица Дружбы Народов, 32/1 на сумму 480,96 тыс.руб.;
- №65/2024/1 от 14.08.2024 на выполнение работ по художественному оформлению Строения, расположенного по адресу: ХМАО-Югра, город Когалым, проспект Шмидта, 7А на сумму 120,00 тыс.руб.;
- №66/2024 от 14.08.2024 на выполнение работ по переносу контейнерных площадок на территории города Когалыма на сумму 242,00 тыс. руб.;
- №67/2024 от 22.08.2024 на выполнение работ по обустройству тротуара от жилого дома №30 по улице Молодежная, вдоль здания детского сада "Академия детсва" на сумму 315,15 тыс.руб.;
- №24СКК244 от 02.09.2024 на поставку полиграфической продукции (информационные стенды) на сумму 20,575 тыс.руб.;
- №72/2024 от 02.09.2024 на выполнение работ по обустройству площадок для установки малых архитектурных форм вдоль участка тротуара от жилого дома №1 до жилого дома №17 по улице Ленинградская в городе Когалыме на сумму 184,45 тыс.руб.;
- №73/2024 от 02.09.2024 на выполнение работ по обустройству тротуара по ул. Нефтяников дом 69 до ул. Широкая дом 31 в левобережной части города Когалыма на сумму 307,06 тыс.руб.;
- №1/1604 от 09.09.2024 на оказание услуг по оформлению технического плана по объекту: Проезд улица Бакинская - зона отдыха по улице Сибирская на сумму 76,18 тыс.руб.;
- №78/2024 от 16.09.2024 на оказание услуг по охране объекта "Этнодеревня" на территории города Когалыма на сумму 206,08 тыс.руб.;
- №83/2024 от 25.09.2024 на выполнение работ по демонтажу железобетонных плит ограждения территории, расположенной по адресу ул. Ноябрьская, 2 на сумму 590,0 тыс.руб.;
- №84/2024 от 25.09.2024 на выполнение работ по обустройству тротуарной дорожки в районе остановки "Прибалтийская" со стороны дома № 5 по улице Прибалтийская в городе Когалыме на сумму 235,79 тыс.руб.;
- №24СКК256 от 26.09.2024 на поставку полиграфической продукции на сумму 288,7 тыс.руб.;
- №1/1613 от 27.09.2024 на оказание услуг по оформлению технических планов сооружений на сети наружного освещения на сумму 237,5 тыс.руб.;
- №0187300013724000219 от 30.09.2024 на оказание услуг по содержанию мест (площадок) накопления твердых коммунальных отходов на сумму 1 850,149 тыс.руб.;
- №92/2024 от 02.10.2024 на выполнение работ по очистке дождеприемных колодцев и промывке ливневой канализации на территории города Когалыма на сумму 371,342 тыс.руб.;
- №93/2024 от 02.10.2024 на выполнение работ по художественному оформлению Строения,  расположенного по адресу: ХМАО-Югра, город Когалым, улица Молодежная, 1-А на сумму 485,00 тыс.руб.;
- №94/2024 от 04.10.2024 на выполнение работ по ремонту ограждения и шарнирных креплений пирсов на набережной реки Ингу-Ягун на территории города Когалыма на сумму 587,00 тыс.руб.;
- №97/2024 от 17.10.2024 на поставку саженцев деревьев на сумму 46,862 тыс.руб.;
- №98/2024 от 16.10.2024 на выполнение работ по обустройству контейнерных площадок на территории города Когалыма на 249,34 тыс.руб.;
- №24СКК281 от 24.10.2024 на поставку полиграфической продукции на сумму 45,825 тыс.руб.;
- №2024.1210260 от 30.10.2024 на поставку хозяйственных товаров (хомуты, шнур плетеный) на сумму 92,82 тыс.руб.;
- №0187300013724000258 от 08.11.2024 на поставку, монтаж и содержание зимних горок на сумму 2 458,346 тыс.руб.;
- №0187300013724000259 от 08.11.2024 на оказание услуг по монтажу и содержанию зимних горок на сумму 3 770,00 тыс.руб.;
- №1/1756 от 18.11.2024 на оказание услуг по подготовке схем расположения земельных участков на кадастровом плане территории под объектами благоустройства (тротуарами) в городе Когалыме на сумму 84,00 тыс.руб.;
- №2024.1341572 от 26.11.2024 на поставку флагов на сумму 259,35 тыс.руб. 
     Неполное освоение плановых ассигнований обусловлено: 
- невостребованными плановыми ассигнованиями на покос травы;
- отсутствием необходимости в обслуживании фонтана по причине его неисправности;
- оплатой по откачке дождевых вод по факту оказанных услуг;
- расторжением в одностороннем порядке МК на поставку и монтаж оборудования в рамках создания детской игровой площадки для маломобильных групп населения на территории Зоны отдыха по улице Сибирской в городе Когалыме (по причине непредоставления паспортов на детское игровое оборудование) </v>
      </c>
    </row>
    <row r="30" spans="1:32" s="2" customFormat="1" ht="15.75" x14ac:dyDescent="0.25">
      <c r="A30" s="10" t="s">
        <v>19</v>
      </c>
      <c r="B30" s="37">
        <f>H30+J30+L30+N30+P30+R30+T30+V30+X30+Z30+AB30+AD30</f>
        <v>0</v>
      </c>
      <c r="C30" s="23">
        <f>V30+T30+R30+H30+J30+L30+N30+P30+X30+Z30+AB30</f>
        <v>0</v>
      </c>
      <c r="D30" s="22">
        <f>E30</f>
        <v>0</v>
      </c>
      <c r="E30" s="22">
        <f>I30+K30+M30+O30+Q30+S30+U30+W30+Y30+AA30+AC30+AE30</f>
        <v>0</v>
      </c>
      <c r="F30" s="37">
        <f>IFERROR(E30/B30*100,0)</f>
        <v>0</v>
      </c>
      <c r="G30" s="22">
        <f>IFERROR(E30/C30*100,0)</f>
        <v>0</v>
      </c>
      <c r="H30" s="29">
        <v>0</v>
      </c>
      <c r="I30" s="29">
        <v>0</v>
      </c>
      <c r="J30" s="29">
        <v>0</v>
      </c>
      <c r="K30" s="29">
        <v>0</v>
      </c>
      <c r="L30" s="29">
        <v>0</v>
      </c>
      <c r="M30" s="29">
        <v>0</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38"/>
    </row>
    <row r="31" spans="1:32" s="2" customFormat="1" ht="15.75" x14ac:dyDescent="0.25">
      <c r="A31" s="6" t="s">
        <v>3</v>
      </c>
      <c r="B31" s="37">
        <f>H31+J31+L31+N31+P31+R31+T31+V31+X31+Z31+AB31+AD31</f>
        <v>0</v>
      </c>
      <c r="C31" s="23">
        <f>V31+T31+R31+H31+J31+L31+N31+P31+X31+Z31+AB31</f>
        <v>0</v>
      </c>
      <c r="D31" s="22">
        <f>E31</f>
        <v>0</v>
      </c>
      <c r="E31" s="22">
        <f>I31+K31+M31+O31+Q31+S31+U31+W31+Y31+AA31+AC31+AE31</f>
        <v>0</v>
      </c>
      <c r="F31" s="37">
        <f>IFERROR(E31/B31*100,0)</f>
        <v>0</v>
      </c>
      <c r="G31" s="22">
        <f>IFERROR(E31/C31*100,0)</f>
        <v>0</v>
      </c>
      <c r="H31" s="29">
        <v>0</v>
      </c>
      <c r="I31" s="29">
        <v>0</v>
      </c>
      <c r="J31" s="29">
        <v>0</v>
      </c>
      <c r="K31" s="29">
        <v>0</v>
      </c>
      <c r="L31" s="29">
        <v>0</v>
      </c>
      <c r="M31" s="29">
        <v>0</v>
      </c>
      <c r="N31" s="29">
        <v>0</v>
      </c>
      <c r="O31" s="29">
        <v>0</v>
      </c>
      <c r="P31" s="29">
        <v>0</v>
      </c>
      <c r="Q31" s="29">
        <v>0</v>
      </c>
      <c r="R31" s="29">
        <v>0</v>
      </c>
      <c r="S31" s="29">
        <v>0</v>
      </c>
      <c r="T31" s="29">
        <v>0</v>
      </c>
      <c r="U31" s="29">
        <v>0</v>
      </c>
      <c r="V31" s="29">
        <v>0</v>
      </c>
      <c r="W31" s="29">
        <v>0</v>
      </c>
      <c r="X31" s="29">
        <v>0</v>
      </c>
      <c r="Y31" s="29">
        <v>0</v>
      </c>
      <c r="Z31" s="29">
        <v>0</v>
      </c>
      <c r="AA31" s="29">
        <v>0</v>
      </c>
      <c r="AB31" s="29">
        <v>0</v>
      </c>
      <c r="AC31" s="29">
        <v>0</v>
      </c>
      <c r="AD31" s="29">
        <v>0</v>
      </c>
      <c r="AE31" s="29">
        <v>0</v>
      </c>
      <c r="AF31" s="38"/>
    </row>
    <row r="32" spans="1:32" s="75" customFormat="1" ht="24.75" customHeight="1" x14ac:dyDescent="0.25">
      <c r="A32" s="40" t="s">
        <v>2</v>
      </c>
      <c r="B32" s="39">
        <f>H32+J32+L32+N32+P32+R32+T32+V32+X32+Z32+AB32+AD32</f>
        <v>55022.899999999994</v>
      </c>
      <c r="C32" s="23">
        <f>V32+T32+R32+H32+J32+L32+N32+P32+X32+Z32+AB32</f>
        <v>49591.675000000003</v>
      </c>
      <c r="D32" s="47">
        <f>E32</f>
        <v>45517.255440000001</v>
      </c>
      <c r="E32" s="39">
        <f>I32+K32+M32+O32+Q32+S32+U32+W32+Y32+AA32+AC32+AE32</f>
        <v>45517.255440000001</v>
      </c>
      <c r="F32" s="27">
        <f>E32/B32*100</f>
        <v>82.724202904608831</v>
      </c>
      <c r="G32" s="27">
        <f>E32/C32*100</f>
        <v>91.784065450501515</v>
      </c>
      <c r="H32" s="47">
        <f>[1]УКС!H25</f>
        <v>139.28</v>
      </c>
      <c r="I32" s="47">
        <f>[1]УКС!I25</f>
        <v>58.84</v>
      </c>
      <c r="J32" s="47">
        <f>[1]УКС!J25</f>
        <v>95.47</v>
      </c>
      <c r="K32" s="47">
        <f>[1]УКС!K25</f>
        <v>95.47</v>
      </c>
      <c r="L32" s="47">
        <f>[1]УКС!L25</f>
        <v>2083.61</v>
      </c>
      <c r="M32" s="47">
        <f>[1]УКС!M25</f>
        <v>2164.06</v>
      </c>
      <c r="N32" s="47">
        <f>[1]УКС!N25</f>
        <v>620.52</v>
      </c>
      <c r="O32" s="47">
        <f>[1]УКС!O25</f>
        <v>620.46</v>
      </c>
      <c r="P32" s="47">
        <f>[1]УКС!P25</f>
        <v>331.97</v>
      </c>
      <c r="Q32" s="47">
        <f>[1]УКС!Q25</f>
        <v>331.97</v>
      </c>
      <c r="R32" s="47">
        <f>[1]УКС!R25+[1]Архит!R11</f>
        <v>945.95500000000004</v>
      </c>
      <c r="S32" s="47">
        <f>[1]УКС!S25+[1]Архит!S11</f>
        <v>726.13499999999999</v>
      </c>
      <c r="T32" s="47">
        <f>[1]УКС!T25+[1]Архит!T11</f>
        <v>5245.15</v>
      </c>
      <c r="U32" s="47">
        <f>[1]УКС!U25+[1]Архит!U11</f>
        <v>5263.76</v>
      </c>
      <c r="V32" s="47">
        <f>[1]УКС!V25+[1]Архит!V11</f>
        <v>10904.6</v>
      </c>
      <c r="W32" s="47">
        <f>[1]УКС!W25+[1]Архит!W11</f>
        <v>10175.42044</v>
      </c>
      <c r="X32" s="47">
        <f>[1]УКС!X25+[1]Архит!X11</f>
        <v>13366.75</v>
      </c>
      <c r="Y32" s="47">
        <f>[1]УКС!Y25+[1]Архит!Y11</f>
        <v>9510.5300000000007</v>
      </c>
      <c r="Z32" s="47">
        <f>[1]УКС!Z25+[1]Архит!Z11</f>
        <v>15092.85</v>
      </c>
      <c r="AA32" s="47">
        <f>[1]УКС!AA25+[1]Архит!AA11</f>
        <v>15226.84</v>
      </c>
      <c r="AB32" s="47">
        <f>[1]УКС!AB25+[1]Архит!AB11</f>
        <v>765.52</v>
      </c>
      <c r="AC32" s="47">
        <f>[1]УКС!AC25+[1]Архит!AC11</f>
        <v>1343.77</v>
      </c>
      <c r="AD32" s="47">
        <f>[1]УКС!AD25+[1]Архит!AD11</f>
        <v>5431.2249999999995</v>
      </c>
      <c r="AE32" s="47">
        <f>[1]УКС!AE25+[1]Архит!AE11</f>
        <v>0</v>
      </c>
      <c r="AF32" s="38"/>
    </row>
    <row r="33" spans="1:32" s="2" customFormat="1" ht="31.5" x14ac:dyDescent="0.25">
      <c r="A33" s="8" t="s">
        <v>1</v>
      </c>
      <c r="B33" s="37">
        <f>H33+J33+L33+N33+P33+R33+T33+V33+X33+Z33+AB33+AD33</f>
        <v>0</v>
      </c>
      <c r="C33" s="23">
        <f>V33+T33+R33+H33+J33+L33+N33+P33+X33+Z33+AB33</f>
        <v>0</v>
      </c>
      <c r="D33" s="22">
        <f>E33</f>
        <v>0</v>
      </c>
      <c r="E33" s="22">
        <f>I33+K33+M33+O33+Q33+S33+U33+W33+Y33+AA33+AC33+AE33</f>
        <v>0</v>
      </c>
      <c r="F33" s="37">
        <f>IFERROR(E33/B33*100,0)</f>
        <v>0</v>
      </c>
      <c r="G33" s="22">
        <f>IFERROR(E33/C33*100,0)</f>
        <v>0</v>
      </c>
      <c r="H33" s="29">
        <v>0</v>
      </c>
      <c r="I33" s="29">
        <v>0</v>
      </c>
      <c r="J33" s="29">
        <v>0</v>
      </c>
      <c r="K33" s="29">
        <v>0</v>
      </c>
      <c r="L33" s="29">
        <v>0</v>
      </c>
      <c r="M33" s="29">
        <v>0</v>
      </c>
      <c r="N33" s="29">
        <v>0</v>
      </c>
      <c r="O33" s="29">
        <v>0</v>
      </c>
      <c r="P33" s="29">
        <v>0</v>
      </c>
      <c r="Q33" s="29">
        <v>0</v>
      </c>
      <c r="R33" s="29">
        <v>0</v>
      </c>
      <c r="S33" s="29">
        <v>0</v>
      </c>
      <c r="T33" s="29">
        <v>0</v>
      </c>
      <c r="U33" s="29">
        <v>0</v>
      </c>
      <c r="V33" s="29">
        <v>0</v>
      </c>
      <c r="W33" s="29">
        <v>0</v>
      </c>
      <c r="X33" s="29">
        <v>0</v>
      </c>
      <c r="Y33" s="29">
        <v>0</v>
      </c>
      <c r="Z33" s="29">
        <v>0</v>
      </c>
      <c r="AA33" s="29">
        <v>0</v>
      </c>
      <c r="AB33" s="29">
        <v>0</v>
      </c>
      <c r="AC33" s="29">
        <v>0</v>
      </c>
      <c r="AD33" s="29">
        <v>0</v>
      </c>
      <c r="AE33" s="29">
        <v>0</v>
      </c>
      <c r="AF33" s="38"/>
    </row>
    <row r="34" spans="1:32" s="2" customFormat="1" ht="15.75" x14ac:dyDescent="0.25">
      <c r="A34" s="6" t="s">
        <v>0</v>
      </c>
      <c r="B34" s="37">
        <f>H34+J34+L34+N34+P34+R34+T34+V34+X34+Z34+AB34+AD34</f>
        <v>0</v>
      </c>
      <c r="C34" s="23">
        <f>V34+T34+R34+H34+J34+L34+N34+P34+X34+Z34+AB34</f>
        <v>0</v>
      </c>
      <c r="D34" s="22">
        <f>E34</f>
        <v>0</v>
      </c>
      <c r="E34" s="22">
        <f>I34+K34+M34+O34+Q34+S34+U34+W34+Y34+AA34+AC34+AE34</f>
        <v>0</v>
      </c>
      <c r="F34" s="37">
        <f>IFERROR(E34/B34*100,0)</f>
        <v>0</v>
      </c>
      <c r="G34" s="22">
        <f>IFERROR(E34/C34*100,0)</f>
        <v>0</v>
      </c>
      <c r="H34" s="29">
        <v>0</v>
      </c>
      <c r="I34" s="29">
        <v>0</v>
      </c>
      <c r="J34" s="29">
        <v>0</v>
      </c>
      <c r="K34" s="29">
        <v>0</v>
      </c>
      <c r="L34" s="29">
        <v>0</v>
      </c>
      <c r="M34" s="29">
        <v>0</v>
      </c>
      <c r="N34" s="29">
        <v>0</v>
      </c>
      <c r="O34" s="29">
        <v>0</v>
      </c>
      <c r="P34" s="29">
        <v>0</v>
      </c>
      <c r="Q34" s="29">
        <v>0</v>
      </c>
      <c r="R34" s="29">
        <v>0</v>
      </c>
      <c r="S34" s="29">
        <v>0</v>
      </c>
      <c r="T34" s="29">
        <v>0</v>
      </c>
      <c r="U34" s="29">
        <v>0</v>
      </c>
      <c r="V34" s="29">
        <v>0</v>
      </c>
      <c r="W34" s="29">
        <v>0</v>
      </c>
      <c r="X34" s="29">
        <v>0</v>
      </c>
      <c r="Y34" s="29">
        <v>0</v>
      </c>
      <c r="Z34" s="29">
        <v>0</v>
      </c>
      <c r="AA34" s="29">
        <v>0</v>
      </c>
      <c r="AB34" s="29">
        <v>0</v>
      </c>
      <c r="AC34" s="29">
        <v>0</v>
      </c>
      <c r="AD34" s="29">
        <v>0</v>
      </c>
      <c r="AE34" s="29">
        <v>0</v>
      </c>
      <c r="AF34" s="36"/>
    </row>
    <row r="35" spans="1:32" s="2" customFormat="1" ht="15.75" x14ac:dyDescent="0.25">
      <c r="A35" s="59" t="s">
        <v>21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7"/>
      <c r="AF35" s="72"/>
    </row>
    <row r="36" spans="1:32" s="2" customFormat="1" ht="78.75" customHeight="1" x14ac:dyDescent="0.25">
      <c r="A36" s="6" t="s">
        <v>20</v>
      </c>
      <c r="B36" s="37">
        <f>B37+B38+B41+B39</f>
        <v>11985.509999999998</v>
      </c>
      <c r="C36" s="37">
        <f>C37+C38+C41+C39</f>
        <v>11985.509999999998</v>
      </c>
      <c r="D36" s="37">
        <f>D37+D38+D41+D39</f>
        <v>8211.06</v>
      </c>
      <c r="E36" s="23">
        <f>E37+E38+E41+E39</f>
        <v>8211.06</v>
      </c>
      <c r="F36" s="37">
        <f>IFERROR(E36/B36*100,0)</f>
        <v>68.508223680093721</v>
      </c>
      <c r="G36" s="37">
        <f>IFERROR(E36/C36*100,0)</f>
        <v>68.508223680093721</v>
      </c>
      <c r="H36" s="14">
        <f>H37+H38+H41+H39</f>
        <v>0</v>
      </c>
      <c r="I36" s="14">
        <f>I37+I38+I41+I39</f>
        <v>0</v>
      </c>
      <c r="J36" s="14">
        <f>J37+J38+J41+J39</f>
        <v>0</v>
      </c>
      <c r="K36" s="14">
        <f>K37+K38+K41+K39</f>
        <v>0</v>
      </c>
      <c r="L36" s="14">
        <f>L37+L38+L41+L39</f>
        <v>576.30999999999995</v>
      </c>
      <c r="M36" s="14">
        <f>M37+M38+M41+M39</f>
        <v>0</v>
      </c>
      <c r="N36" s="14">
        <f>N37+N38+N41+N39</f>
        <v>0</v>
      </c>
      <c r="O36" s="14">
        <f>O37+O38+O41+O39</f>
        <v>0</v>
      </c>
      <c r="P36" s="14">
        <f>P37+P38+P41+P39</f>
        <v>0</v>
      </c>
      <c r="Q36" s="14">
        <f>Q37+Q38+Q41+Q39</f>
        <v>0</v>
      </c>
      <c r="R36" s="14">
        <f>R37+R38+R41+R39</f>
        <v>0</v>
      </c>
      <c r="S36" s="14">
        <f>S37+S38+S41+S39</f>
        <v>576.30999999999995</v>
      </c>
      <c r="T36" s="14">
        <f>T37+T38+T41+T39</f>
        <v>0</v>
      </c>
      <c r="U36" s="14">
        <f>U37+U38+U41+U39</f>
        <v>0</v>
      </c>
      <c r="V36" s="14">
        <f>V37+V38+V41+V39</f>
        <v>0</v>
      </c>
      <c r="W36" s="14">
        <f>W37+W38+W41+W39</f>
        <v>0</v>
      </c>
      <c r="X36" s="14">
        <f>X37+X38+X41+X39</f>
        <v>0</v>
      </c>
      <c r="Y36" s="14">
        <f>Y37+Y38+Y41+Y39</f>
        <v>0</v>
      </c>
      <c r="Z36" s="14">
        <f>Z37+Z38+Z41+Z39</f>
        <v>9008.3799999999992</v>
      </c>
      <c r="AA36" s="14">
        <f>AA37+AA38+AA41+AA39</f>
        <v>7634.75</v>
      </c>
      <c r="AB36" s="14">
        <f>AB37+AB38+AB41+AB39</f>
        <v>2400.8199999999997</v>
      </c>
      <c r="AC36" s="14">
        <f>AC37+AC38+AC41+AC39</f>
        <v>0</v>
      </c>
      <c r="AD36" s="14">
        <f>AD37+AD38+AD41+AD39</f>
        <v>0</v>
      </c>
      <c r="AE36" s="14">
        <f>AE37+AE38+AE41+AE39</f>
        <v>0</v>
      </c>
      <c r="AF36" s="73" t="str">
        <f>[1]УКС!AF27</f>
        <v xml:space="preserve">     В соответствии с МК от 15.12.2023 №119/2023 на сумму 576,312 тыс.руб. выполнены и оплачены работы по ремонту сетей наружного освещения пешеходного моста через реку Ингу-Ягун по адресу: г.Когалым, район Административного здания блока "С".
     Заключены МК:
- №0187300013724000068 от 02.05.2024 с ИП Бикбовым А.А. на выполнение работ по покраске конструкций Пешеходного моста через реку Ингу-Ягун по адресу: город Когалым, район Административного здания блока "С" на сумму 2 499,999 руб.;
- №0187300013724000069 от 08.05.2024 с ООО "Ягуар" на выполнение работ по ремонту Пешеходного моста через реку Ингу-Ягун по адресу: город Когалым, район Административного здания блока «С» на сумму 7 808,982 руб.      
       Работы ведутся.</v>
      </c>
    </row>
    <row r="37" spans="1:32" s="2" customFormat="1" ht="15.75" x14ac:dyDescent="0.25">
      <c r="A37" s="10" t="s">
        <v>19</v>
      </c>
      <c r="B37" s="37">
        <f>H37+J37+L37+N37+P37+R37+T37+V37+X37+Z37+AB37+AD37</f>
        <v>0</v>
      </c>
      <c r="C37" s="23">
        <f>V37+T37+R37+H37+J37+L37+N37+P37+X37+Z37+AB37</f>
        <v>0</v>
      </c>
      <c r="D37" s="22">
        <f>E37</f>
        <v>0</v>
      </c>
      <c r="E37" s="22">
        <f>I37+K37+M37+O37+Q37+S37+U37+W37+Y37+AA37+AC37+AE37</f>
        <v>0</v>
      </c>
      <c r="F37" s="37">
        <f>IFERROR(E37/B37*100,0)</f>
        <v>0</v>
      </c>
      <c r="G37" s="22">
        <f>IFERROR(E37/C37*100,0)</f>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F37" s="73"/>
    </row>
    <row r="38" spans="1:32" s="2" customFormat="1" ht="15.75" x14ac:dyDescent="0.25">
      <c r="A38" s="6" t="s">
        <v>3</v>
      </c>
      <c r="B38" s="37">
        <f>H38+J38+L38+N38+P38+R38+T38+V38+X38+Z38+AB38+AD38</f>
        <v>0</v>
      </c>
      <c r="C38" s="23">
        <f>V38+T38+R38+H38+J38+L38+N38+P38+X38+Z38+AB38</f>
        <v>0</v>
      </c>
      <c r="D38" s="22">
        <f>E38</f>
        <v>0</v>
      </c>
      <c r="E38" s="22">
        <f>I38+K38+M38+O38+Q38+S38+U38+W38+Y38+AA38+AC38+AE38</f>
        <v>0</v>
      </c>
      <c r="F38" s="37">
        <f>IFERROR(E38/B38*100,0)</f>
        <v>0</v>
      </c>
      <c r="G38" s="22">
        <f>IFERROR(E38/C38*100,0)</f>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0</v>
      </c>
      <c r="Z38" s="29">
        <v>0</v>
      </c>
      <c r="AA38" s="29">
        <v>0</v>
      </c>
      <c r="AB38" s="29">
        <v>0</v>
      </c>
      <c r="AC38" s="29">
        <v>0</v>
      </c>
      <c r="AD38" s="29">
        <v>0</v>
      </c>
      <c r="AE38" s="29">
        <v>0</v>
      </c>
      <c r="AF38" s="73"/>
    </row>
    <row r="39" spans="1:32" s="74" customFormat="1" ht="24.75" customHeight="1" x14ac:dyDescent="0.25">
      <c r="A39" s="40" t="s">
        <v>2</v>
      </c>
      <c r="B39" s="39">
        <f>H39+J39+L39+N39+P39+R39+T39+V39+X39+Z39+AB39+AD39</f>
        <v>11985.509999999998</v>
      </c>
      <c r="C39" s="23">
        <f>V39+T39+R39+H39+J39+L39+N39+P39+X39+Z39+AB39</f>
        <v>11985.509999999998</v>
      </c>
      <c r="D39" s="22">
        <f>E39</f>
        <v>8211.06</v>
      </c>
      <c r="E39" s="22">
        <f>I39+K39+M39+O39+Q39+S39+U39+W39+Y39+AA39+AC39+AE39</f>
        <v>8211.06</v>
      </c>
      <c r="F39" s="37">
        <f>IFERROR(E39/B39*100,0)</f>
        <v>68.508223680093721</v>
      </c>
      <c r="G39" s="22">
        <f>IFERROR(E39/C39*100,0)</f>
        <v>68.508223680093721</v>
      </c>
      <c r="H39" s="29">
        <v>0</v>
      </c>
      <c r="I39" s="29">
        <v>0</v>
      </c>
      <c r="J39" s="29">
        <v>0</v>
      </c>
      <c r="K39" s="29">
        <v>0</v>
      </c>
      <c r="L39" s="47">
        <f>[1]УКС!L31</f>
        <v>576.30999999999995</v>
      </c>
      <c r="M39" s="47">
        <f>[1]УКС!M31</f>
        <v>0</v>
      </c>
      <c r="N39" s="47">
        <f>[1]УКС!N31</f>
        <v>0</v>
      </c>
      <c r="O39" s="47">
        <f>[1]УКС!O31</f>
        <v>0</v>
      </c>
      <c r="P39" s="47">
        <f>[1]УКС!P31</f>
        <v>0</v>
      </c>
      <c r="Q39" s="47">
        <f>[1]УКС!Q31</f>
        <v>0</v>
      </c>
      <c r="R39" s="47">
        <f>[1]УКС!R31</f>
        <v>0</v>
      </c>
      <c r="S39" s="47">
        <f>[1]УКС!S31</f>
        <v>576.30999999999995</v>
      </c>
      <c r="T39" s="47">
        <f>[1]УКС!T31</f>
        <v>0</v>
      </c>
      <c r="U39" s="47">
        <f>[1]УКС!U31</f>
        <v>0</v>
      </c>
      <c r="V39" s="47">
        <f>[1]УКС!V31</f>
        <v>0</v>
      </c>
      <c r="W39" s="47">
        <f>[1]УКС!W31</f>
        <v>0</v>
      </c>
      <c r="X39" s="47">
        <f>[1]УКС!X31</f>
        <v>0</v>
      </c>
      <c r="Y39" s="47">
        <f>[1]УКС!Y31</f>
        <v>0</v>
      </c>
      <c r="Z39" s="47">
        <f>[1]УКС!Z31</f>
        <v>9008.3799999999992</v>
      </c>
      <c r="AA39" s="47">
        <f>[1]УКС!AA31</f>
        <v>7634.75</v>
      </c>
      <c r="AB39" s="47">
        <f>[1]УКС!AB31</f>
        <v>2400.8199999999997</v>
      </c>
      <c r="AC39" s="47">
        <f>[1]УКС!AC31</f>
        <v>0</v>
      </c>
      <c r="AD39" s="47">
        <f>[1]УКС!AD31</f>
        <v>0</v>
      </c>
      <c r="AE39" s="47">
        <f>[1]УКС!AE31</f>
        <v>0</v>
      </c>
      <c r="AF39" s="73"/>
    </row>
    <row r="40" spans="1:32" s="2" customFormat="1" ht="31.5" x14ac:dyDescent="0.25">
      <c r="A40" s="8" t="s">
        <v>1</v>
      </c>
      <c r="B40" s="37">
        <f>H40+J40+L40+N40+P40+R40+T40+V40+X40+Z40+AB40+AD40</f>
        <v>0</v>
      </c>
      <c r="C40" s="23">
        <f>V40+T40+R40+H40+J40+L40+N40+P40+X40+Z40+AB40</f>
        <v>0</v>
      </c>
      <c r="D40" s="22">
        <f>E40</f>
        <v>0</v>
      </c>
      <c r="E40" s="22">
        <f>I40+K40+M40+O40+Q40+S40+U40+W40+Y40+AA40+AC40+AE40</f>
        <v>0</v>
      </c>
      <c r="F40" s="37">
        <f>IFERROR(E40/B40*100,0)</f>
        <v>0</v>
      </c>
      <c r="G40" s="22">
        <f>IFERROR(E40/C40*100,0)</f>
        <v>0</v>
      </c>
      <c r="H40" s="29">
        <v>0</v>
      </c>
      <c r="I40" s="29">
        <v>0</v>
      </c>
      <c r="J40" s="29">
        <v>0</v>
      </c>
      <c r="K40" s="29">
        <v>0</v>
      </c>
      <c r="L40" s="29">
        <v>0</v>
      </c>
      <c r="M40" s="29">
        <v>0</v>
      </c>
      <c r="N40" s="29">
        <v>0</v>
      </c>
      <c r="O40" s="29">
        <v>0</v>
      </c>
      <c r="P40" s="29">
        <v>0</v>
      </c>
      <c r="Q40" s="29">
        <v>0</v>
      </c>
      <c r="R40" s="29">
        <v>0</v>
      </c>
      <c r="S40" s="29">
        <v>0</v>
      </c>
      <c r="T40" s="29">
        <v>0</v>
      </c>
      <c r="U40" s="29">
        <v>0</v>
      </c>
      <c r="V40" s="29">
        <v>0</v>
      </c>
      <c r="W40" s="29">
        <v>0</v>
      </c>
      <c r="X40" s="29">
        <v>0</v>
      </c>
      <c r="Y40" s="29">
        <v>0</v>
      </c>
      <c r="Z40" s="29">
        <v>0</v>
      </c>
      <c r="AA40" s="29">
        <v>0</v>
      </c>
      <c r="AB40" s="29">
        <v>0</v>
      </c>
      <c r="AC40" s="29">
        <v>0</v>
      </c>
      <c r="AD40" s="29">
        <v>0</v>
      </c>
      <c r="AE40" s="29">
        <v>0</v>
      </c>
      <c r="AF40" s="73"/>
    </row>
    <row r="41" spans="1:32" s="2" customFormat="1" ht="15.75" x14ac:dyDescent="0.25">
      <c r="A41" s="6" t="s">
        <v>0</v>
      </c>
      <c r="B41" s="37">
        <f>H41+J41+L41+N41+P41+R41+T41+V41+X41+Z41+AB41+AD41</f>
        <v>0</v>
      </c>
      <c r="C41" s="23">
        <f>V41+T41+R41+H41+J41+L41+N41+P41+X41+Z41+AB41</f>
        <v>0</v>
      </c>
      <c r="D41" s="22">
        <f>E41</f>
        <v>0</v>
      </c>
      <c r="E41" s="22">
        <f>I41+K41+M41+O41+Q41+S41+U41+W41+Y41+AA41+AC41+AE41</f>
        <v>0</v>
      </c>
      <c r="F41" s="37">
        <f>IFERROR(E41/B41*100,0)</f>
        <v>0</v>
      </c>
      <c r="G41" s="22">
        <f>IFERROR(E41/C41*100,0)</f>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0</v>
      </c>
      <c r="AB41" s="29">
        <v>0</v>
      </c>
      <c r="AC41" s="29">
        <v>0</v>
      </c>
      <c r="AD41" s="29">
        <v>0</v>
      </c>
      <c r="AE41" s="29">
        <v>0</v>
      </c>
      <c r="AF41" s="73"/>
    </row>
    <row r="42" spans="1:32" s="2" customFormat="1" ht="15.75" x14ac:dyDescent="0.25">
      <c r="A42" s="59" t="s">
        <v>18</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7"/>
      <c r="AF42" s="72"/>
    </row>
    <row r="43" spans="1:32" s="2" customFormat="1" ht="15.75" x14ac:dyDescent="0.25">
      <c r="A43" s="71" t="s">
        <v>8</v>
      </c>
      <c r="B43" s="16">
        <f>B45+B46+B44+B48</f>
        <v>55032.319999999992</v>
      </c>
      <c r="C43" s="16">
        <f>C45+C46+C44+C48</f>
        <v>51204.209999999992</v>
      </c>
      <c r="D43" s="16">
        <f>D45+D46+D44+D48</f>
        <v>49034.89056</v>
      </c>
      <c r="E43" s="16">
        <f>E45+E46+E44+E48</f>
        <v>49034.89056</v>
      </c>
      <c r="F43" s="16">
        <f>E43/B43*100</f>
        <v>89.101986905149573</v>
      </c>
      <c r="G43" s="16">
        <f>E43/C43*100</f>
        <v>95.76339633010646</v>
      </c>
      <c r="H43" s="16">
        <f>H45+H46+H44+H48</f>
        <v>5142.3099999999995</v>
      </c>
      <c r="I43" s="16">
        <f>I45+I46+I44+I48</f>
        <v>3726.31</v>
      </c>
      <c r="J43" s="16">
        <f>J45+J46+J44+J48</f>
        <v>5553.47</v>
      </c>
      <c r="K43" s="16">
        <f>K45+K46+K44+K48</f>
        <v>6282.3379400000003</v>
      </c>
      <c r="L43" s="16">
        <f>L45+L46+L44+L48</f>
        <v>4731.79</v>
      </c>
      <c r="M43" s="16">
        <f>M45+M46+M44+M48</f>
        <v>4240.2820600000005</v>
      </c>
      <c r="N43" s="16">
        <f>N45+N46+N44+N48</f>
        <v>3977.9100000000003</v>
      </c>
      <c r="O43" s="16">
        <f>O45+O46+O44+O48</f>
        <v>3894.5910400000002</v>
      </c>
      <c r="P43" s="16">
        <f>P45+P46+P44+P48</f>
        <v>2981.2799999999997</v>
      </c>
      <c r="Q43" s="16">
        <f>Q45+Q46+Q44+Q48</f>
        <v>2326.7763999999997</v>
      </c>
      <c r="R43" s="16">
        <f>R45+R46+R44+R48</f>
        <v>2527.65</v>
      </c>
      <c r="S43" s="16">
        <f>S45+S46+S44+S48</f>
        <v>2843.9030299999999</v>
      </c>
      <c r="T43" s="16">
        <f>T45+T46+T44+T48</f>
        <v>3144.59</v>
      </c>
      <c r="U43" s="16">
        <f>U45+U46+U44+U48</f>
        <v>3049.4241499999998</v>
      </c>
      <c r="V43" s="16">
        <f>V45+V46+V44+V48</f>
        <v>4513.8599999999997</v>
      </c>
      <c r="W43" s="16">
        <f>W45+W46+W44+W48</f>
        <v>2682.7259399999998</v>
      </c>
      <c r="X43" s="16">
        <f>X45+X46+X44+X48</f>
        <v>5807.85</v>
      </c>
      <c r="Y43" s="16">
        <f>Y45+Y46+Y44+Y48</f>
        <v>7859.09</v>
      </c>
      <c r="Z43" s="16">
        <f>Z45+Z46+Z44+Z48</f>
        <v>8215.34</v>
      </c>
      <c r="AA43" s="16">
        <f>AA45+AA46+AA44+AA48</f>
        <v>6824.99</v>
      </c>
      <c r="AB43" s="16">
        <f>AB45+AB46+AB44+AB48</f>
        <v>4608.16</v>
      </c>
      <c r="AC43" s="16">
        <f>AC45+AC46+AC44+AC48</f>
        <v>5304.46</v>
      </c>
      <c r="AD43" s="16">
        <f>AD45+AD46+AD44+AD48</f>
        <v>3828.1100000000006</v>
      </c>
      <c r="AE43" s="16">
        <f>AE45+AE46+AE44+AE48</f>
        <v>0</v>
      </c>
      <c r="AF43" s="70"/>
    </row>
    <row r="44" spans="1:32" s="2" customFormat="1" ht="15.75" x14ac:dyDescent="0.25">
      <c r="A44" s="10" t="s">
        <v>4</v>
      </c>
      <c r="B44" s="22">
        <f>B51+B58</f>
        <v>0</v>
      </c>
      <c r="C44" s="22">
        <f>C51+C58</f>
        <v>0</v>
      </c>
      <c r="D44" s="22">
        <f>E44</f>
        <v>0</v>
      </c>
      <c r="E44" s="22">
        <f>I44+K44+M44+O44+Q44+S44+U44+W44+Y44+AA44+AC44+AE44</f>
        <v>0</v>
      </c>
      <c r="F44" s="37">
        <f>IFERROR(E44/B44*100,0)</f>
        <v>0</v>
      </c>
      <c r="G44" s="37">
        <f>IFERROR(E44/C44*100,0)</f>
        <v>0</v>
      </c>
      <c r="H44" s="29">
        <f>H51+H58</f>
        <v>0</v>
      </c>
      <c r="I44" s="29">
        <f>I51+I58</f>
        <v>0</v>
      </c>
      <c r="J44" s="29">
        <f>J51+J58</f>
        <v>0</v>
      </c>
      <c r="K44" s="29">
        <f>K51+K58</f>
        <v>0</v>
      </c>
      <c r="L44" s="29">
        <f>L51+L58</f>
        <v>0</v>
      </c>
      <c r="M44" s="29">
        <f>M51+M58</f>
        <v>0</v>
      </c>
      <c r="N44" s="29">
        <f>N51+N58</f>
        <v>0</v>
      </c>
      <c r="O44" s="29">
        <f>O51+O58</f>
        <v>0</v>
      </c>
      <c r="P44" s="29">
        <f>P51+P58</f>
        <v>0</v>
      </c>
      <c r="Q44" s="29">
        <f>Q51+Q58</f>
        <v>0</v>
      </c>
      <c r="R44" s="29">
        <f>R51+R58</f>
        <v>0</v>
      </c>
      <c r="S44" s="29">
        <f>S51+S58</f>
        <v>0</v>
      </c>
      <c r="T44" s="29">
        <f>T51+T58</f>
        <v>0</v>
      </c>
      <c r="U44" s="29">
        <f>U51+U58</f>
        <v>0</v>
      </c>
      <c r="V44" s="29">
        <f>V51+V58</f>
        <v>0</v>
      </c>
      <c r="W44" s="29">
        <f>W51+W58</f>
        <v>0</v>
      </c>
      <c r="X44" s="29">
        <f>X51+X58</f>
        <v>0</v>
      </c>
      <c r="Y44" s="29">
        <f>Y51+Y58</f>
        <v>0</v>
      </c>
      <c r="Z44" s="29">
        <f>Z51+Z58</f>
        <v>0</v>
      </c>
      <c r="AA44" s="29">
        <f>AA51+AA58</f>
        <v>0</v>
      </c>
      <c r="AB44" s="29">
        <f>AB51+AB58</f>
        <v>0</v>
      </c>
      <c r="AC44" s="29">
        <f>AC51+AC58</f>
        <v>0</v>
      </c>
      <c r="AD44" s="29">
        <f>AD51+AD58</f>
        <v>0</v>
      </c>
      <c r="AE44" s="29">
        <f>AE51+AE58</f>
        <v>0</v>
      </c>
      <c r="AF44" s="69"/>
    </row>
    <row r="45" spans="1:32" s="2" customFormat="1" ht="15.75" x14ac:dyDescent="0.25">
      <c r="A45" s="6" t="s">
        <v>3</v>
      </c>
      <c r="B45" s="22">
        <f>B52+B59</f>
        <v>0</v>
      </c>
      <c r="C45" s="22">
        <f>C52+C59</f>
        <v>0</v>
      </c>
      <c r="D45" s="22">
        <f>E45</f>
        <v>0</v>
      </c>
      <c r="E45" s="22">
        <f>I45+K45+M45+O45+Q45+S45+U45+W45+Y45+AA45+AC45+AE45</f>
        <v>0</v>
      </c>
      <c r="F45" s="37">
        <f>IFERROR(E45/B45*100,0)</f>
        <v>0</v>
      </c>
      <c r="G45" s="37">
        <f>IFERROR(E45/C45*100,0)</f>
        <v>0</v>
      </c>
      <c r="H45" s="29">
        <f>H52+H59</f>
        <v>0</v>
      </c>
      <c r="I45" s="29">
        <f>I52+I59</f>
        <v>0</v>
      </c>
      <c r="J45" s="29">
        <f>J52+J59</f>
        <v>0</v>
      </c>
      <c r="K45" s="29">
        <f>K52+K59</f>
        <v>0</v>
      </c>
      <c r="L45" s="29">
        <f>L52+L59</f>
        <v>0</v>
      </c>
      <c r="M45" s="29">
        <f>M52+M59</f>
        <v>0</v>
      </c>
      <c r="N45" s="29">
        <f>N52+N59</f>
        <v>0</v>
      </c>
      <c r="O45" s="29">
        <f>O52+O59</f>
        <v>0</v>
      </c>
      <c r="P45" s="29">
        <f>P52+P59</f>
        <v>0</v>
      </c>
      <c r="Q45" s="29">
        <f>Q52+Q59</f>
        <v>0</v>
      </c>
      <c r="R45" s="29">
        <f>R52+R59</f>
        <v>0</v>
      </c>
      <c r="S45" s="29">
        <f>S52+S59</f>
        <v>0</v>
      </c>
      <c r="T45" s="29">
        <f>T52+T59</f>
        <v>0</v>
      </c>
      <c r="U45" s="29">
        <f>U52+U59</f>
        <v>0</v>
      </c>
      <c r="V45" s="29">
        <f>V52+V59</f>
        <v>0</v>
      </c>
      <c r="W45" s="29">
        <f>W52+W59</f>
        <v>0</v>
      </c>
      <c r="X45" s="29">
        <f>X52+X59</f>
        <v>0</v>
      </c>
      <c r="Y45" s="29">
        <f>Y52+Y59</f>
        <v>0</v>
      </c>
      <c r="Z45" s="29">
        <f>Z52+Z59</f>
        <v>0</v>
      </c>
      <c r="AA45" s="29">
        <f>AA52+AA59</f>
        <v>0</v>
      </c>
      <c r="AB45" s="29">
        <f>AB52+AB59</f>
        <v>0</v>
      </c>
      <c r="AC45" s="29">
        <f>AC52+AC59</f>
        <v>0</v>
      </c>
      <c r="AD45" s="29">
        <f>AD52+AD59</f>
        <v>0</v>
      </c>
      <c r="AE45" s="29">
        <f>AE52+AE59</f>
        <v>0</v>
      </c>
      <c r="AF45" s="69"/>
    </row>
    <row r="46" spans="1:32" s="2" customFormat="1" ht="15.75" x14ac:dyDescent="0.25">
      <c r="A46" s="6" t="s">
        <v>2</v>
      </c>
      <c r="B46" s="22">
        <f>B53+B60</f>
        <v>55032.319999999992</v>
      </c>
      <c r="C46" s="22">
        <f>C53+C60</f>
        <v>51204.209999999992</v>
      </c>
      <c r="D46" s="22">
        <f>E46</f>
        <v>49034.89056</v>
      </c>
      <c r="E46" s="22">
        <f>I46+K46+M46+O46+Q46+S46+U46+W46+Y46+AA46+AC46+AE46</f>
        <v>49034.89056</v>
      </c>
      <c r="F46" s="37">
        <f>IFERROR(E46/B46*100,0)</f>
        <v>89.101986905149573</v>
      </c>
      <c r="G46" s="37">
        <f>IFERROR(E46/C46*100,0)</f>
        <v>95.76339633010646</v>
      </c>
      <c r="H46" s="29">
        <f>H53+H60</f>
        <v>5142.3099999999995</v>
      </c>
      <c r="I46" s="29">
        <f>I53+I60</f>
        <v>3726.31</v>
      </c>
      <c r="J46" s="29">
        <f>J53+J60</f>
        <v>5553.47</v>
      </c>
      <c r="K46" s="29">
        <f>K53+K60</f>
        <v>6282.3379400000003</v>
      </c>
      <c r="L46" s="29">
        <f>L53+L60</f>
        <v>4731.79</v>
      </c>
      <c r="M46" s="29">
        <f>M53+M60</f>
        <v>4240.2820600000005</v>
      </c>
      <c r="N46" s="29">
        <f>N53+N60</f>
        <v>3977.9100000000003</v>
      </c>
      <c r="O46" s="29">
        <f>O53+O60</f>
        <v>3894.5910400000002</v>
      </c>
      <c r="P46" s="29">
        <f>P53+P60</f>
        <v>2981.2799999999997</v>
      </c>
      <c r="Q46" s="29">
        <f>Q53+Q60</f>
        <v>2326.7763999999997</v>
      </c>
      <c r="R46" s="29">
        <f>R53+R60</f>
        <v>2527.65</v>
      </c>
      <c r="S46" s="29">
        <f>S53+S60</f>
        <v>2843.9030299999999</v>
      </c>
      <c r="T46" s="29">
        <f>T53+T60</f>
        <v>3144.59</v>
      </c>
      <c r="U46" s="29">
        <f>U53+U60</f>
        <v>3049.4241499999998</v>
      </c>
      <c r="V46" s="29">
        <f>V53+V60</f>
        <v>4513.8599999999997</v>
      </c>
      <c r="W46" s="29">
        <f>W53+W60</f>
        <v>2682.7259399999998</v>
      </c>
      <c r="X46" s="29">
        <f>X53+X60</f>
        <v>5807.85</v>
      </c>
      <c r="Y46" s="29">
        <f>Y53+Y60</f>
        <v>7859.09</v>
      </c>
      <c r="Z46" s="29">
        <f>Z53+Z60</f>
        <v>8215.34</v>
      </c>
      <c r="AA46" s="29">
        <f>AA53+AA60</f>
        <v>6824.99</v>
      </c>
      <c r="AB46" s="29">
        <f>AB53+AB60</f>
        <v>4608.16</v>
      </c>
      <c r="AC46" s="29">
        <f>AC53+AC60</f>
        <v>5304.46</v>
      </c>
      <c r="AD46" s="29">
        <f>AD53+AD60</f>
        <v>3828.1100000000006</v>
      </c>
      <c r="AE46" s="29">
        <f>AE53+AE60</f>
        <v>0</v>
      </c>
      <c r="AF46" s="69"/>
    </row>
    <row r="47" spans="1:32" s="2" customFormat="1" ht="31.5" x14ac:dyDescent="0.25">
      <c r="A47" s="8" t="s">
        <v>1</v>
      </c>
      <c r="B47" s="22">
        <f>B54+B61</f>
        <v>0</v>
      </c>
      <c r="C47" s="22">
        <f>C54+C61</f>
        <v>0</v>
      </c>
      <c r="D47" s="22">
        <f>E47</f>
        <v>0</v>
      </c>
      <c r="E47" s="22">
        <f>I47+K47+M47+O47+Q47+S47+U47+W47+Y47+AA47+AC47+AE47</f>
        <v>0</v>
      </c>
      <c r="F47" s="37">
        <f>IFERROR(E47/B47*100,0)</f>
        <v>0</v>
      </c>
      <c r="G47" s="37">
        <f>IFERROR(E47/C47*100,0)</f>
        <v>0</v>
      </c>
      <c r="H47" s="29">
        <f>H54+H61</f>
        <v>0</v>
      </c>
      <c r="I47" s="29">
        <f>I54+I61</f>
        <v>0</v>
      </c>
      <c r="J47" s="29">
        <f>J54+J61</f>
        <v>0</v>
      </c>
      <c r="K47" s="29">
        <f>K54+K61</f>
        <v>0</v>
      </c>
      <c r="L47" s="29">
        <f>L54+L61</f>
        <v>0</v>
      </c>
      <c r="M47" s="29">
        <f>M54+M61</f>
        <v>0</v>
      </c>
      <c r="N47" s="29">
        <f>N54+N61</f>
        <v>0</v>
      </c>
      <c r="O47" s="29">
        <f>O54+O61</f>
        <v>0</v>
      </c>
      <c r="P47" s="29">
        <f>P54+P61</f>
        <v>0</v>
      </c>
      <c r="Q47" s="29">
        <f>Q54+Q61</f>
        <v>0</v>
      </c>
      <c r="R47" s="29">
        <f>R54+R61</f>
        <v>0</v>
      </c>
      <c r="S47" s="29">
        <f>S54+S61</f>
        <v>0</v>
      </c>
      <c r="T47" s="29">
        <f>T54+T61</f>
        <v>0</v>
      </c>
      <c r="U47" s="29">
        <f>U54+U61</f>
        <v>0</v>
      </c>
      <c r="V47" s="29">
        <f>V54+V61</f>
        <v>0</v>
      </c>
      <c r="W47" s="29">
        <f>W54+W61</f>
        <v>0</v>
      </c>
      <c r="X47" s="29">
        <f>X54+X61</f>
        <v>0</v>
      </c>
      <c r="Y47" s="29">
        <f>Y54+Y61</f>
        <v>0</v>
      </c>
      <c r="Z47" s="29">
        <f>Z54+Z61</f>
        <v>0</v>
      </c>
      <c r="AA47" s="29">
        <f>AA54+AA61</f>
        <v>0</v>
      </c>
      <c r="AB47" s="29">
        <f>AB54+AB61</f>
        <v>0</v>
      </c>
      <c r="AC47" s="29">
        <f>AC54+AC61</f>
        <v>0</v>
      </c>
      <c r="AD47" s="29">
        <f>AD54+AD61</f>
        <v>0</v>
      </c>
      <c r="AE47" s="29">
        <f>AE54+AE61</f>
        <v>0</v>
      </c>
      <c r="AF47" s="69"/>
    </row>
    <row r="48" spans="1:32" s="2" customFormat="1" ht="15.75" x14ac:dyDescent="0.25">
      <c r="A48" s="6" t="s">
        <v>0</v>
      </c>
      <c r="B48" s="22">
        <f>B55+B62</f>
        <v>0</v>
      </c>
      <c r="C48" s="22">
        <f>C55+C62</f>
        <v>0</v>
      </c>
      <c r="D48" s="22">
        <f>E48</f>
        <v>0</v>
      </c>
      <c r="E48" s="22">
        <f>I48+K48+M48+O48+Q48+S48+U48+W48+Y48+AA48+AC48+AE48</f>
        <v>0</v>
      </c>
      <c r="F48" s="37">
        <f>IFERROR(E48/B48*100,0)</f>
        <v>0</v>
      </c>
      <c r="G48" s="37">
        <f>IFERROR(E48/C48*100,0)</f>
        <v>0</v>
      </c>
      <c r="H48" s="29">
        <f>H55+H62</f>
        <v>0</v>
      </c>
      <c r="I48" s="29">
        <f>I55+I62</f>
        <v>0</v>
      </c>
      <c r="J48" s="29">
        <f>J55+J62</f>
        <v>0</v>
      </c>
      <c r="K48" s="29">
        <f>K55+K62</f>
        <v>0</v>
      </c>
      <c r="L48" s="29">
        <f>L55+L62</f>
        <v>0</v>
      </c>
      <c r="M48" s="29">
        <f>M55+M62</f>
        <v>0</v>
      </c>
      <c r="N48" s="29">
        <f>N55+N62</f>
        <v>0</v>
      </c>
      <c r="O48" s="29">
        <f>O55+O62</f>
        <v>0</v>
      </c>
      <c r="P48" s="29">
        <f>P55+P62</f>
        <v>0</v>
      </c>
      <c r="Q48" s="29">
        <f>Q55+Q62</f>
        <v>0</v>
      </c>
      <c r="R48" s="29">
        <f>R55+R62</f>
        <v>0</v>
      </c>
      <c r="S48" s="29">
        <f>S55+S62</f>
        <v>0</v>
      </c>
      <c r="T48" s="29">
        <f>T55+T62</f>
        <v>0</v>
      </c>
      <c r="U48" s="29">
        <f>U55+U62</f>
        <v>0</v>
      </c>
      <c r="V48" s="29">
        <f>V55+V62</f>
        <v>0</v>
      </c>
      <c r="W48" s="29">
        <f>W55+W62</f>
        <v>0</v>
      </c>
      <c r="X48" s="29">
        <f>X55+X62</f>
        <v>0</v>
      </c>
      <c r="Y48" s="29">
        <f>Y55+Y62</f>
        <v>0</v>
      </c>
      <c r="Z48" s="29">
        <f>Z55+Z62</f>
        <v>0</v>
      </c>
      <c r="AA48" s="29">
        <f>AA55+AA62</f>
        <v>0</v>
      </c>
      <c r="AB48" s="29">
        <f>AB55+AB62</f>
        <v>0</v>
      </c>
      <c r="AC48" s="29">
        <f>AC55+AC62</f>
        <v>0</v>
      </c>
      <c r="AD48" s="29">
        <f>AD55+AD62</f>
        <v>0</v>
      </c>
      <c r="AE48" s="29">
        <f>AE55+AE62</f>
        <v>0</v>
      </c>
      <c r="AF48" s="69"/>
    </row>
    <row r="49" spans="1:32" s="2" customFormat="1" ht="15.75" x14ac:dyDescent="0.25">
      <c r="A49" s="59" t="s">
        <v>17</v>
      </c>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7"/>
      <c r="AF49" s="68"/>
    </row>
    <row r="50" spans="1:32" s="2" customFormat="1" ht="15.75" x14ac:dyDescent="0.25">
      <c r="A50" s="6" t="s">
        <v>8</v>
      </c>
      <c r="B50" s="14">
        <f>B52+B53+B51+B55</f>
        <v>8644.3100000000013</v>
      </c>
      <c r="C50" s="14">
        <f>C52+C53+C51+C55</f>
        <v>8644.31</v>
      </c>
      <c r="D50" s="14">
        <f>D52+D53+D51+D55</f>
        <v>8633.27</v>
      </c>
      <c r="E50" s="4">
        <f>E52+E53+E51+E55</f>
        <v>8633.27</v>
      </c>
      <c r="F50" s="37">
        <f>IFERROR(E50/B50*100,0)</f>
        <v>99.872285931439279</v>
      </c>
      <c r="G50" s="37">
        <f>IFERROR(E50/C50*100,0)</f>
        <v>99.872285931439308</v>
      </c>
      <c r="H50" s="14">
        <f>H52+H53+H51+H55</f>
        <v>1391.87</v>
      </c>
      <c r="I50" s="14">
        <f>I52+I53+I51+I55</f>
        <v>0</v>
      </c>
      <c r="J50" s="14">
        <f>J52+J53+J51+J55</f>
        <v>1136.68</v>
      </c>
      <c r="K50" s="14">
        <f>K52+K53+K51+K55</f>
        <v>2528.5500000000002</v>
      </c>
      <c r="L50" s="14">
        <f>L52+L53+L51+L55</f>
        <v>817.05</v>
      </c>
      <c r="M50" s="14">
        <f>M52+M53+M51+M55</f>
        <v>817.05</v>
      </c>
      <c r="N50" s="14">
        <f>N52+N53+N51+N55</f>
        <v>509.07</v>
      </c>
      <c r="O50" s="14">
        <f>O52+O53+O51+O55</f>
        <v>509.07</v>
      </c>
      <c r="P50" s="14">
        <f>P52+P53+P51+P55</f>
        <v>14.54</v>
      </c>
      <c r="Q50" s="14">
        <f>Q52+Q53+Q51+Q55</f>
        <v>0</v>
      </c>
      <c r="R50" s="14">
        <f>R52+R53+R51+R55</f>
        <v>109.61</v>
      </c>
      <c r="S50" s="14">
        <f>S52+S53+S51+S55</f>
        <v>0</v>
      </c>
      <c r="T50" s="14">
        <f>T52+T53+T51+T55</f>
        <v>706.92</v>
      </c>
      <c r="U50" s="14">
        <f>U52+U53+U51+U55</f>
        <v>0</v>
      </c>
      <c r="V50" s="14">
        <f>V52+V53+V51+V55</f>
        <v>1073.97</v>
      </c>
      <c r="W50" s="14">
        <f>W52+W53+W51+W55</f>
        <v>0</v>
      </c>
      <c r="X50" s="14">
        <f>X52+X53+X51+X55</f>
        <v>1386.93</v>
      </c>
      <c r="Y50" s="14">
        <f>Y52+Y53+Y51+Y55</f>
        <v>3167.81</v>
      </c>
      <c r="Z50" s="14">
        <f>Z52+Z53+Z51+Z55</f>
        <v>1379.96</v>
      </c>
      <c r="AA50" s="14">
        <f>AA52+AA53+AA51+AA55</f>
        <v>0</v>
      </c>
      <c r="AB50" s="14">
        <f>AB52+AB53+AB51+AB55</f>
        <v>117.71</v>
      </c>
      <c r="AC50" s="14">
        <f>AC52+AC53+AC51+AC55</f>
        <v>1610.79</v>
      </c>
      <c r="AD50" s="14">
        <f>AD52+AD53+AD51+AD55</f>
        <v>0</v>
      </c>
      <c r="AE50" s="14">
        <f>AE52+AE53+AE51+AE55</f>
        <v>0</v>
      </c>
      <c r="AF50" s="67" t="str">
        <f>[1]УКС!AF39</f>
        <v xml:space="preserve">     Выполняются работы по энергосбережению и повышению энергетической эффективности при эксплуатации объектов наружного (уличного) освещения в городе Когалыме в соответствии с МК от 14.07.2020 №0187300013720000073 на сумму 51 159,4 тыс.руб. Оплата производится на основании Акта о достигнутой экономии энергетических ресурсов.
     Завершение работ по контракту - октябрь 2026 года.</v>
      </c>
    </row>
    <row r="51" spans="1:32" s="2" customFormat="1" ht="15.75" x14ac:dyDescent="0.25">
      <c r="A51" s="10" t="s">
        <v>4</v>
      </c>
      <c r="B51" s="37">
        <f>H51+J51+L51+N51+P51+R51+T51+V51+X51+Z51+AB51+AD51</f>
        <v>0</v>
      </c>
      <c r="C51" s="23">
        <f>V51+T51+R51+H51+J51+L51+N51+P51+X51+Z51+AB51</f>
        <v>0</v>
      </c>
      <c r="D51" s="37">
        <f>E51</f>
        <v>0</v>
      </c>
      <c r="E51" s="37">
        <f>I51+K51+M51+O51+Q51+S51+U51+W51+Y51+AA51+AC51+AE51</f>
        <v>0</v>
      </c>
      <c r="F51" s="37">
        <f>IFERROR(E51/B51*100,0)</f>
        <v>0</v>
      </c>
      <c r="G51" s="37">
        <f>IFERROR(E51/C51*100,0)</f>
        <v>0</v>
      </c>
      <c r="H51" s="29">
        <v>0</v>
      </c>
      <c r="I51" s="29">
        <v>0</v>
      </c>
      <c r="J51" s="29">
        <v>0</v>
      </c>
      <c r="K51" s="29">
        <v>0</v>
      </c>
      <c r="L51" s="29">
        <v>0</v>
      </c>
      <c r="M51" s="29">
        <v>0</v>
      </c>
      <c r="N51" s="29">
        <v>0</v>
      </c>
      <c r="O51" s="29">
        <v>0</v>
      </c>
      <c r="P51" s="29">
        <v>0</v>
      </c>
      <c r="Q51" s="29">
        <v>0</v>
      </c>
      <c r="R51" s="29">
        <v>0</v>
      </c>
      <c r="S51" s="29">
        <v>0</v>
      </c>
      <c r="T51" s="29">
        <v>0</v>
      </c>
      <c r="U51" s="29">
        <v>0</v>
      </c>
      <c r="V51" s="29">
        <v>0</v>
      </c>
      <c r="W51" s="29">
        <v>0</v>
      </c>
      <c r="X51" s="29">
        <v>0</v>
      </c>
      <c r="Y51" s="29">
        <v>0</v>
      </c>
      <c r="Z51" s="29">
        <v>0</v>
      </c>
      <c r="AA51" s="29">
        <v>0</v>
      </c>
      <c r="AB51" s="29">
        <v>0</v>
      </c>
      <c r="AC51" s="29">
        <v>0</v>
      </c>
      <c r="AD51" s="29">
        <v>0</v>
      </c>
      <c r="AE51" s="29">
        <v>0</v>
      </c>
      <c r="AF51" s="67"/>
    </row>
    <row r="52" spans="1:32" s="2" customFormat="1" ht="15.75" x14ac:dyDescent="0.25">
      <c r="A52" s="6" t="s">
        <v>3</v>
      </c>
      <c r="B52" s="37">
        <f>H52+J52+L52+N52+P52+R52+T52+V52+X52+Z52+AB52+AD52</f>
        <v>0</v>
      </c>
      <c r="C52" s="23">
        <f>V52+T52+R52+H52+J52+L52+N52+P52+X52+Z52+AB52</f>
        <v>0</v>
      </c>
      <c r="D52" s="37">
        <f>E52</f>
        <v>0</v>
      </c>
      <c r="E52" s="37">
        <f>I52+K52+M52+O52+Q52+S52+U52+W52+Y52+AA52+AC52+AE52</f>
        <v>0</v>
      </c>
      <c r="F52" s="37">
        <f>IFERROR(E52/B52*100,0)</f>
        <v>0</v>
      </c>
      <c r="G52" s="37">
        <f>IFERROR(E52/C52*100,0)</f>
        <v>0</v>
      </c>
      <c r="H52" s="29">
        <v>0</v>
      </c>
      <c r="I52" s="29">
        <v>0</v>
      </c>
      <c r="J52" s="29">
        <v>0</v>
      </c>
      <c r="K52" s="29">
        <v>0</v>
      </c>
      <c r="L52" s="29">
        <v>0</v>
      </c>
      <c r="M52" s="29">
        <v>0</v>
      </c>
      <c r="N52" s="29">
        <v>0</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67"/>
    </row>
    <row r="53" spans="1:32" s="18" customFormat="1" ht="15.75" x14ac:dyDescent="0.25">
      <c r="A53" s="40" t="s">
        <v>2</v>
      </c>
      <c r="B53" s="39">
        <f>H53+J53+L53+N53+P53+R53+T53+V53+X53+Z53+AB53+AD53</f>
        <v>8644.3100000000013</v>
      </c>
      <c r="C53" s="23">
        <f>V53+T53+R53+H53+J53+L53+N53+P53+X53+Z53+AB53</f>
        <v>8644.31</v>
      </c>
      <c r="D53" s="47">
        <f>E53</f>
        <v>8633.27</v>
      </c>
      <c r="E53" s="39">
        <f>I53+K53+M53+O53+Q53+S53+U53+W53+Y53+AA53+AC53+AE53</f>
        <v>8633.27</v>
      </c>
      <c r="F53" s="47">
        <f>E53/B53*100</f>
        <v>99.872285931439279</v>
      </c>
      <c r="G53" s="47">
        <f>E53/C53*100</f>
        <v>99.872285931439308</v>
      </c>
      <c r="H53" s="47">
        <v>1391.87</v>
      </c>
      <c r="I53" s="26"/>
      <c r="J53" s="47">
        <f>[1]УКС!J43</f>
        <v>1136.68</v>
      </c>
      <c r="K53" s="47">
        <f>[1]УКС!K43</f>
        <v>2528.5500000000002</v>
      </c>
      <c r="L53" s="47">
        <f>[1]УКС!L43</f>
        <v>817.05</v>
      </c>
      <c r="M53" s="47">
        <f>[1]УКС!M43</f>
        <v>817.05</v>
      </c>
      <c r="N53" s="47">
        <f>[1]УКС!N43</f>
        <v>509.07</v>
      </c>
      <c r="O53" s="47">
        <f>[1]УКС!O43</f>
        <v>509.07</v>
      </c>
      <c r="P53" s="47">
        <f>[1]УКС!P43</f>
        <v>14.54</v>
      </c>
      <c r="Q53" s="47">
        <f>[1]УКС!Q43</f>
        <v>0</v>
      </c>
      <c r="R53" s="47">
        <f>[1]УКС!R43</f>
        <v>109.61</v>
      </c>
      <c r="S53" s="47">
        <f>[1]УКС!S43</f>
        <v>0</v>
      </c>
      <c r="T53" s="47">
        <f>[1]УКС!T43</f>
        <v>706.92</v>
      </c>
      <c r="U53" s="47">
        <f>[1]УКС!U43</f>
        <v>0</v>
      </c>
      <c r="V53" s="47">
        <f>[1]УКС!V43</f>
        <v>1073.97</v>
      </c>
      <c r="W53" s="47">
        <f>[1]УКС!W43</f>
        <v>0</v>
      </c>
      <c r="X53" s="47">
        <f>[1]УКС!X43</f>
        <v>1386.93</v>
      </c>
      <c r="Y53" s="47">
        <f>[1]УКС!Y43</f>
        <v>3167.81</v>
      </c>
      <c r="Z53" s="47">
        <f>[1]УКС!Z43</f>
        <v>1379.96</v>
      </c>
      <c r="AA53" s="47">
        <f>[1]УКС!AA43</f>
        <v>0</v>
      </c>
      <c r="AB53" s="47">
        <f>[1]УКС!AB43</f>
        <v>117.71</v>
      </c>
      <c r="AC53" s="47">
        <f>[1]УКС!AC43</f>
        <v>1610.79</v>
      </c>
      <c r="AD53" s="47">
        <f>[1]УКС!AD43</f>
        <v>0</v>
      </c>
      <c r="AE53" s="47">
        <f>[1]УКС!AE43</f>
        <v>0</v>
      </c>
      <c r="AF53" s="67"/>
    </row>
    <row r="54" spans="1:32" s="2" customFormat="1" ht="31.5" x14ac:dyDescent="0.25">
      <c r="A54" s="8" t="s">
        <v>1</v>
      </c>
      <c r="B54" s="37">
        <f>H54+J54+L54+N54+P54+R54+T54+V54+X54+Z54+AB54+AD54</f>
        <v>0</v>
      </c>
      <c r="C54" s="23">
        <f>V54+T54+R54+H54+J54+L54+N54+P54+X54+Z54+AB54</f>
        <v>0</v>
      </c>
      <c r="D54" s="37">
        <f>E54</f>
        <v>0</v>
      </c>
      <c r="E54" s="37">
        <f>I54+K54+M54+O54+Q54+S54+U54+W54+Y54+AA54+AC54+AE54</f>
        <v>0</v>
      </c>
      <c r="F54" s="37">
        <f>IFERROR(E54/B54*100,0)</f>
        <v>0</v>
      </c>
      <c r="G54" s="37">
        <f>IFERROR(E54/C54*100,0)</f>
        <v>0</v>
      </c>
      <c r="H54" s="29">
        <v>0</v>
      </c>
      <c r="I54" s="29">
        <v>0</v>
      </c>
      <c r="J54" s="29">
        <v>0</v>
      </c>
      <c r="K54" s="29">
        <v>0</v>
      </c>
      <c r="L54" s="29">
        <v>0</v>
      </c>
      <c r="M54" s="29">
        <v>0</v>
      </c>
      <c r="N54" s="29">
        <v>0</v>
      </c>
      <c r="O54" s="29">
        <v>0</v>
      </c>
      <c r="P54" s="29">
        <v>0</v>
      </c>
      <c r="Q54" s="29">
        <v>0</v>
      </c>
      <c r="R54" s="29">
        <v>0</v>
      </c>
      <c r="S54" s="29">
        <v>0</v>
      </c>
      <c r="T54" s="29">
        <v>0</v>
      </c>
      <c r="U54" s="29">
        <v>0</v>
      </c>
      <c r="V54" s="29">
        <v>0</v>
      </c>
      <c r="W54" s="29">
        <v>0</v>
      </c>
      <c r="X54" s="29">
        <v>0</v>
      </c>
      <c r="Y54" s="29">
        <v>0</v>
      </c>
      <c r="Z54" s="29">
        <v>0</v>
      </c>
      <c r="AA54" s="29">
        <v>0</v>
      </c>
      <c r="AB54" s="29">
        <v>0</v>
      </c>
      <c r="AC54" s="29">
        <v>0</v>
      </c>
      <c r="AD54" s="29">
        <v>0</v>
      </c>
      <c r="AE54" s="29">
        <v>0</v>
      </c>
      <c r="AF54" s="67"/>
    </row>
    <row r="55" spans="1:32" s="2" customFormat="1" ht="15.75" x14ac:dyDescent="0.25">
      <c r="A55" s="6" t="s">
        <v>0</v>
      </c>
      <c r="B55" s="37">
        <f>H55+J55+L55+N55+P55+R55+T55+V55+X55+Z55+AB55+AD55</f>
        <v>0</v>
      </c>
      <c r="C55" s="23">
        <f>V55+T55+R55+H55+J55+L55+N55+P55+X55+Z55+AB55</f>
        <v>0</v>
      </c>
      <c r="D55" s="37">
        <f>E55</f>
        <v>0</v>
      </c>
      <c r="E55" s="37">
        <f>I55+K55+M55+O55+Q55+S55+U55+W55+Y55+AA55+AC55+AE55</f>
        <v>0</v>
      </c>
      <c r="F55" s="37">
        <f>IFERROR(E55/B55*100,0)</f>
        <v>0</v>
      </c>
      <c r="G55" s="37">
        <f>IFERROR(E55/C55*100,0)</f>
        <v>0</v>
      </c>
      <c r="H55" s="29">
        <v>0</v>
      </c>
      <c r="I55" s="29">
        <v>0</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F55" s="67"/>
    </row>
    <row r="56" spans="1:32" s="2" customFormat="1" ht="15.75" x14ac:dyDescent="0.25">
      <c r="A56" s="59" t="s">
        <v>16</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7"/>
      <c r="AF56" s="66"/>
    </row>
    <row r="57" spans="1:32" s="2" customFormat="1" ht="15.75" x14ac:dyDescent="0.25">
      <c r="A57" s="6" t="s">
        <v>8</v>
      </c>
      <c r="B57" s="14">
        <f>B59+B60+B58+B62</f>
        <v>46388.009999999995</v>
      </c>
      <c r="C57" s="14">
        <f>C59+C60+C58+C62</f>
        <v>42559.899999999994</v>
      </c>
      <c r="D57" s="14">
        <f>D59+D60+D58+D62</f>
        <v>40401.620559999996</v>
      </c>
      <c r="E57" s="4">
        <f>E59+E60+E58+E62</f>
        <v>40401.620559999996</v>
      </c>
      <c r="F57" s="37">
        <f>IFERROR(E57/B57*100,0)</f>
        <v>87.094963892609329</v>
      </c>
      <c r="G57" s="37">
        <f>IFERROR(E57/C57*100,0)</f>
        <v>94.928842783935124</v>
      </c>
      <c r="H57" s="14">
        <f>H59+H60+H58+H62</f>
        <v>3750.44</v>
      </c>
      <c r="I57" s="14">
        <f>I59+I60+I58+I62</f>
        <v>3726.31</v>
      </c>
      <c r="J57" s="14">
        <f>J59+J60+J58+J62</f>
        <v>4416.79</v>
      </c>
      <c r="K57" s="14">
        <f>K59+K60+K58+K62</f>
        <v>3753.7879400000002</v>
      </c>
      <c r="L57" s="14">
        <f>L59+L60+L58+L62</f>
        <v>3914.74</v>
      </c>
      <c r="M57" s="14">
        <f>M59+M60+M58+M62</f>
        <v>3423.2320600000003</v>
      </c>
      <c r="N57" s="14">
        <f>N59+N60+N58+N62</f>
        <v>3468.84</v>
      </c>
      <c r="O57" s="14">
        <f>O59+O60+O58+O62</f>
        <v>3385.5210400000001</v>
      </c>
      <c r="P57" s="14">
        <f>P59+P60+P58+P62</f>
        <v>2966.74</v>
      </c>
      <c r="Q57" s="14">
        <f>Q59+Q60+Q58+Q62</f>
        <v>2326.7763999999997</v>
      </c>
      <c r="R57" s="14">
        <f>R59+R60+R58+R62</f>
        <v>2418.04</v>
      </c>
      <c r="S57" s="14">
        <f>S59+S60+S58+S62</f>
        <v>2843.9030299999999</v>
      </c>
      <c r="T57" s="14">
        <f>T59+T60+T58+T62</f>
        <v>2437.67</v>
      </c>
      <c r="U57" s="14">
        <f>U59+U60+U58+U62</f>
        <v>3049.4241499999998</v>
      </c>
      <c r="V57" s="14">
        <f>V59+V60+V58+V62</f>
        <v>3439.89</v>
      </c>
      <c r="W57" s="14">
        <f>W59+W60+W58+W62</f>
        <v>2682.7259399999998</v>
      </c>
      <c r="X57" s="14">
        <f>X59+X60+X58+X62</f>
        <v>4420.92</v>
      </c>
      <c r="Y57" s="14">
        <f>Y59+Y60+Y58+Y62</f>
        <v>4691.28</v>
      </c>
      <c r="Z57" s="14">
        <f>Z59+Z60+Z58+Z62</f>
        <v>6835.38</v>
      </c>
      <c r="AA57" s="14">
        <f>AA59+AA60+AA58+AA62</f>
        <v>6824.99</v>
      </c>
      <c r="AB57" s="14">
        <f>AB59+AB60+AB58+AB62</f>
        <v>4490.45</v>
      </c>
      <c r="AC57" s="14">
        <f>AC59+AC60+AC58+AC62</f>
        <v>3693.67</v>
      </c>
      <c r="AD57" s="14">
        <f>AD59+AD60+AD58+AD62</f>
        <v>3828.1100000000006</v>
      </c>
      <c r="AE57" s="14">
        <f>AE59+AE60+AE58+AE62</f>
        <v>0</v>
      </c>
      <c r="AF57" s="65" t="str">
        <f>[1]УКС!AF45</f>
        <v xml:space="preserve">     Заключены муниципальные контракты:
- №0187300013723000407 от 25.12.2023 на выполнение работ по оперативному, тех.обслуживанию и текущему ремонту эл/оборудования сетей НО и светофорных объектов г.Когалыма с АО "ЮТЭК-Когалым" на сумму 27 125,2 тыс.руб.;
- №ЭС1902000062/24 от 29.12.2023 на поставку эл/энергии для наружного освещения г.Когалыма с АО "Газпром энергосбыт Тюмень" на сумму 20 523,8 тыс.руб. 
- №0187300013724000059 от 19.04.2024 на выполнение работ по ремонту(замене) оборудования сетей наружного освещения на территории города Когалыма (ул. Прибалтийская, д.20/1, ул. Дружбы Народов, д. 43) на сумму 785,02 тыс.руб.
     Ежемесячная оплата электроэнергии и ТО сетей НО производится на основании выставленных счетов и актов оказанных услуг (выполненных работ).    
     Заключен МК №106/2024 от 28.10.2024 на выполнение работ по обустройству наружного освещения во дворе жилого дома 7 по улице Строителей на территории города Когалыма на сумму 195,11 тыс.руб.
     На 2025 год заключен МК №0187300013724000247 от 28.10.2024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города Когалыма на сумму 34 625,20 тыс.руб.</v>
      </c>
    </row>
    <row r="58" spans="1:32" s="2" customFormat="1" ht="15.75" x14ac:dyDescent="0.25">
      <c r="A58" s="64" t="s">
        <v>4</v>
      </c>
      <c r="B58" s="22">
        <f>H58+J58+L58+N58+P58+R58+T58+V58+X58+Z58+AB58+AD58</f>
        <v>0</v>
      </c>
      <c r="C58" s="23">
        <f>V58+T58+R58+H58+J58+L58+N58+P58+X58+Z58+AB58</f>
        <v>0</v>
      </c>
      <c r="D58" s="22">
        <f>E58</f>
        <v>0</v>
      </c>
      <c r="E58" s="22">
        <f>I58+K58+M58+O58+Q58+S58+U58+W58+Y58+AA58+AC58+AE58</f>
        <v>0</v>
      </c>
      <c r="F58" s="22">
        <f>IFERROR(E58/B58*100,0)</f>
        <v>0</v>
      </c>
      <c r="G58" s="22">
        <f>IFERROR(E58/C58*100,0)</f>
        <v>0</v>
      </c>
      <c r="H58" s="29">
        <v>0</v>
      </c>
      <c r="I58" s="29">
        <v>0</v>
      </c>
      <c r="J58" s="29">
        <v>0</v>
      </c>
      <c r="K58" s="29">
        <v>0</v>
      </c>
      <c r="L58" s="29">
        <v>0</v>
      </c>
      <c r="M58" s="29">
        <v>0</v>
      </c>
      <c r="N58" s="29">
        <v>0</v>
      </c>
      <c r="O58" s="29">
        <v>0</v>
      </c>
      <c r="P58" s="29">
        <v>0</v>
      </c>
      <c r="Q58" s="29">
        <v>0</v>
      </c>
      <c r="R58" s="29">
        <v>0</v>
      </c>
      <c r="S58" s="29">
        <v>0</v>
      </c>
      <c r="T58" s="29">
        <v>0</v>
      </c>
      <c r="U58" s="29">
        <v>0</v>
      </c>
      <c r="V58" s="29">
        <v>0</v>
      </c>
      <c r="W58" s="29">
        <v>0</v>
      </c>
      <c r="X58" s="29">
        <v>0</v>
      </c>
      <c r="Y58" s="29">
        <v>0</v>
      </c>
      <c r="Z58" s="29">
        <v>0</v>
      </c>
      <c r="AA58" s="29">
        <v>0</v>
      </c>
      <c r="AB58" s="29">
        <v>0</v>
      </c>
      <c r="AC58" s="29">
        <v>0</v>
      </c>
      <c r="AD58" s="29">
        <v>0</v>
      </c>
      <c r="AE58" s="29">
        <v>0</v>
      </c>
      <c r="AF58" s="62"/>
    </row>
    <row r="59" spans="1:32" s="2" customFormat="1" ht="15.75" x14ac:dyDescent="0.25">
      <c r="A59" s="61" t="s">
        <v>3</v>
      </c>
      <c r="B59" s="22">
        <f>H59+J59+L59+N59+P59+R59+T59+V59+X59+Z59+AB59+AD59</f>
        <v>0</v>
      </c>
      <c r="C59" s="23">
        <f>V59+T59+R59+H59+J59+L59+N59+P59+X59+Z59+AB59</f>
        <v>0</v>
      </c>
      <c r="D59" s="22">
        <f>E59</f>
        <v>0</v>
      </c>
      <c r="E59" s="22">
        <f>I59+K59+M59+O59+Q59+S59+U59+W59+Y59+AA59+AC59+AE59</f>
        <v>0</v>
      </c>
      <c r="F59" s="22">
        <f>IFERROR(E59/B59*100,0)</f>
        <v>0</v>
      </c>
      <c r="G59" s="22">
        <f>IFERROR(E59/C59*100,0)</f>
        <v>0</v>
      </c>
      <c r="H59" s="29">
        <v>0</v>
      </c>
      <c r="I59" s="29">
        <v>0</v>
      </c>
      <c r="J59" s="29">
        <v>0</v>
      </c>
      <c r="K59" s="29">
        <v>0</v>
      </c>
      <c r="L59" s="29">
        <v>0</v>
      </c>
      <c r="M59" s="29">
        <v>0</v>
      </c>
      <c r="N59" s="29">
        <v>0</v>
      </c>
      <c r="O59" s="29">
        <v>0</v>
      </c>
      <c r="P59" s="29">
        <v>0</v>
      </c>
      <c r="Q59" s="29">
        <v>0</v>
      </c>
      <c r="R59" s="29">
        <v>0</v>
      </c>
      <c r="S59" s="29">
        <v>0</v>
      </c>
      <c r="T59" s="29">
        <v>0</v>
      </c>
      <c r="U59" s="29">
        <v>0</v>
      </c>
      <c r="V59" s="29">
        <v>0</v>
      </c>
      <c r="W59" s="29">
        <v>0</v>
      </c>
      <c r="X59" s="29">
        <v>0</v>
      </c>
      <c r="Y59" s="29">
        <v>0</v>
      </c>
      <c r="Z59" s="29">
        <v>0</v>
      </c>
      <c r="AA59" s="29">
        <v>0</v>
      </c>
      <c r="AB59" s="29">
        <v>0</v>
      </c>
      <c r="AC59" s="29">
        <v>0</v>
      </c>
      <c r="AD59" s="29">
        <v>0</v>
      </c>
      <c r="AE59" s="29">
        <v>0</v>
      </c>
      <c r="AF59" s="62"/>
    </row>
    <row r="60" spans="1:32" s="18" customFormat="1" ht="15.75" x14ac:dyDescent="0.25">
      <c r="A60" s="40" t="s">
        <v>2</v>
      </c>
      <c r="B60" s="39">
        <f>H60+J60+L60+N60+P60+R60+T60+V60+X60+Z60+AB60+AD60</f>
        <v>46388.009999999995</v>
      </c>
      <c r="C60" s="23">
        <f>V60+T60+R60+H60+J60+L60+N60+P60+X60+Z60+AB60</f>
        <v>42559.899999999994</v>
      </c>
      <c r="D60" s="47">
        <f>E60</f>
        <v>40401.620559999996</v>
      </c>
      <c r="E60" s="39">
        <f>I60+K60+M60+O60+Q60+S60+U60+W60+Y60+AA60+AC60+AE60</f>
        <v>40401.620559999996</v>
      </c>
      <c r="F60" s="47">
        <f>E60/B60*100</f>
        <v>87.094963892609329</v>
      </c>
      <c r="G60" s="47">
        <f>E60/C60*100</f>
        <v>94.928842783935124</v>
      </c>
      <c r="H60" s="47">
        <v>3750.44</v>
      </c>
      <c r="I60" s="47">
        <v>3726.31</v>
      </c>
      <c r="J60" s="47">
        <f>[1]УКС!J49</f>
        <v>4416.79</v>
      </c>
      <c r="K60" s="47">
        <f>[1]УКС!K49</f>
        <v>3753.7879400000002</v>
      </c>
      <c r="L60" s="47">
        <f>[1]УКС!L49</f>
        <v>3914.74</v>
      </c>
      <c r="M60" s="47">
        <f>[1]УКС!M49</f>
        <v>3423.2320600000003</v>
      </c>
      <c r="N60" s="47">
        <f>[1]УКС!N49</f>
        <v>3468.84</v>
      </c>
      <c r="O60" s="47">
        <f>[1]УКС!O49</f>
        <v>3385.5210400000001</v>
      </c>
      <c r="P60" s="47">
        <f>[1]УКС!P49</f>
        <v>2966.74</v>
      </c>
      <c r="Q60" s="47">
        <f>[1]УКС!Q49</f>
        <v>2326.7763999999997</v>
      </c>
      <c r="R60" s="47">
        <f>[1]УКС!R49</f>
        <v>2418.04</v>
      </c>
      <c r="S60" s="47">
        <f>[1]УКС!S49</f>
        <v>2843.9030299999999</v>
      </c>
      <c r="T60" s="47">
        <f>[1]УКС!T49</f>
        <v>2437.67</v>
      </c>
      <c r="U60" s="47">
        <f>[1]УКС!U49</f>
        <v>3049.4241499999998</v>
      </c>
      <c r="V60" s="47">
        <f>[1]УКС!V49</f>
        <v>3439.89</v>
      </c>
      <c r="W60" s="47">
        <f>[1]УКС!W49</f>
        <v>2682.7259399999998</v>
      </c>
      <c r="X60" s="47">
        <f>[1]УКС!X49</f>
        <v>4420.92</v>
      </c>
      <c r="Y60" s="47">
        <f>[1]УКС!Y49</f>
        <v>4691.28</v>
      </c>
      <c r="Z60" s="47">
        <f>[1]УКС!Z49</f>
        <v>6835.38</v>
      </c>
      <c r="AA60" s="47">
        <f>[1]УКС!AA49</f>
        <v>6824.99</v>
      </c>
      <c r="AB60" s="47">
        <f>[1]УКС!AB49</f>
        <v>4490.45</v>
      </c>
      <c r="AC60" s="47">
        <f>[1]УКС!AC49</f>
        <v>3693.67</v>
      </c>
      <c r="AD60" s="63">
        <f>[1]УКС!AD49+0.01</f>
        <v>3828.1100000000006</v>
      </c>
      <c r="AE60" s="47">
        <f>[1]УКС!AE49</f>
        <v>0</v>
      </c>
      <c r="AF60" s="62"/>
    </row>
    <row r="61" spans="1:32" s="2" customFormat="1" ht="31.5" x14ac:dyDescent="0.25">
      <c r="A61" s="8" t="s">
        <v>1</v>
      </c>
      <c r="B61" s="22">
        <f>H61+J61+L61+N61+P61+R61+T61+V61+X61+Z61+AB61+AD61</f>
        <v>0</v>
      </c>
      <c r="C61" s="23">
        <f>V61+T61+R61+H61+J61+L61+N61+P61+X61+Z61+AB61</f>
        <v>0</v>
      </c>
      <c r="D61" s="22">
        <f>E61</f>
        <v>0</v>
      </c>
      <c r="E61" s="22">
        <f>I61+K61+M61+O61+Q61+S61+U61+W61+Y61+AA61+AC61+AE61</f>
        <v>0</v>
      </c>
      <c r="F61" s="22">
        <f>IFERROR(E61/B61*100,0)</f>
        <v>0</v>
      </c>
      <c r="G61" s="22">
        <f>IFERROR(E61/C61*100,0)</f>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0</v>
      </c>
      <c r="AD61" s="29">
        <v>0</v>
      </c>
      <c r="AE61" s="29">
        <v>0</v>
      </c>
      <c r="AF61" s="62"/>
    </row>
    <row r="62" spans="1:32" s="2" customFormat="1" ht="15.75" x14ac:dyDescent="0.25">
      <c r="A62" s="61" t="s">
        <v>0</v>
      </c>
      <c r="B62" s="22">
        <f>H62+J62+L62+N62+P62+R62+T62+V62+X62+Z62+AB62+AD62</f>
        <v>0</v>
      </c>
      <c r="C62" s="23">
        <f>V62+T62+R62+H62+J62+L62+N62+P62+X62+Z62+AB62</f>
        <v>0</v>
      </c>
      <c r="D62" s="22">
        <f>E62</f>
        <v>0</v>
      </c>
      <c r="E62" s="22">
        <f>I62+K62+M62+O62+Q62+S62+U62+W62+Y62+AA62+AC62+AE62</f>
        <v>0</v>
      </c>
      <c r="F62" s="22">
        <f>IFERROR(E62/B62*100,0)</f>
        <v>0</v>
      </c>
      <c r="G62" s="22">
        <f>IFERROR(E62/C62*100,0)</f>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0</v>
      </c>
      <c r="AC62" s="29">
        <v>0</v>
      </c>
      <c r="AD62" s="29">
        <v>0</v>
      </c>
      <c r="AE62" s="29">
        <v>0</v>
      </c>
      <c r="AF62" s="60"/>
    </row>
    <row r="63" spans="1:32" s="2" customFormat="1" ht="15.75" x14ac:dyDescent="0.25">
      <c r="A63" s="59" t="s">
        <v>15</v>
      </c>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7"/>
      <c r="AF63" s="56"/>
    </row>
    <row r="64" spans="1:32" s="2" customFormat="1" ht="15.75" x14ac:dyDescent="0.25">
      <c r="A64" s="6" t="s">
        <v>8</v>
      </c>
      <c r="B64" s="14">
        <f>B66+B67+B65+B69</f>
        <v>6801.6995699999998</v>
      </c>
      <c r="C64" s="14">
        <f>C66+C67+C65+C69</f>
        <v>6300.5695699999997</v>
      </c>
      <c r="D64" s="14">
        <f>D66+D67+D65+D69</f>
        <v>5752.6763599999995</v>
      </c>
      <c r="E64" s="4">
        <f>E66+E67+E65+E69</f>
        <v>5752.6763599999995</v>
      </c>
      <c r="F64" s="37">
        <f>IFERROR(E64/B64*100,0)</f>
        <v>84.577042852247004</v>
      </c>
      <c r="G64" s="37">
        <f>IFERROR(E64/C64*100,0)</f>
        <v>91.304068562169675</v>
      </c>
      <c r="H64" s="14">
        <f>H66+H67+H65+H69</f>
        <v>372.65915999999999</v>
      </c>
      <c r="I64" s="14">
        <f>I66+I67+I65+I69</f>
        <v>257.2</v>
      </c>
      <c r="J64" s="14">
        <f>J66+J67+J65+J69</f>
        <v>649.65456999999992</v>
      </c>
      <c r="K64" s="14">
        <f>K66+K67+K65+K69</f>
        <v>673.76</v>
      </c>
      <c r="L64" s="14">
        <f>L66+L67+L65+L69</f>
        <v>452.40535999999997</v>
      </c>
      <c r="M64" s="14">
        <f>M66+M67+M65+M69</f>
        <v>470</v>
      </c>
      <c r="N64" s="14">
        <f>N66+N67+N65+N69</f>
        <v>500.71956</v>
      </c>
      <c r="O64" s="14">
        <f>O66+O67+O65+O69</f>
        <v>540.30999999999995</v>
      </c>
      <c r="P64" s="14">
        <f>P66+P67+P65+P69</f>
        <v>474.13855999999998</v>
      </c>
      <c r="Q64" s="14">
        <f>Q66+Q67+Q65+Q69</f>
        <v>414.16</v>
      </c>
      <c r="R64" s="14">
        <f>R66+R67+R65+R69</f>
        <v>426.40055999999998</v>
      </c>
      <c r="S64" s="14">
        <f>S66+S67+S65+S69</f>
        <v>453.33</v>
      </c>
      <c r="T64" s="14">
        <f>T66+T67+T65+T69</f>
        <v>476.18056000000001</v>
      </c>
      <c r="U64" s="14">
        <f>U66+U67+U65+U69</f>
        <v>507.9</v>
      </c>
      <c r="V64" s="14">
        <f>V66+V67+V65+V69</f>
        <v>518.01955999999996</v>
      </c>
      <c r="W64" s="14">
        <f>W66+W67+W65+W69</f>
        <v>445.30635999999998</v>
      </c>
      <c r="X64" s="14">
        <f>X66+X67+X65+X69</f>
        <v>1065.8565599999999</v>
      </c>
      <c r="Y64" s="14">
        <f>Y66+Y67+Y65+Y69</f>
        <v>476.76</v>
      </c>
      <c r="Z64" s="14">
        <f>Z66+Z67+Z65+Z69</f>
        <v>518.01955999999996</v>
      </c>
      <c r="AA64" s="14">
        <f>AA66+AA67+AA65+AA69</f>
        <v>1021.46</v>
      </c>
      <c r="AB64" s="14">
        <f>AB66+AB67+AB65+AB69</f>
        <v>846.51556000000005</v>
      </c>
      <c r="AC64" s="14">
        <f>AC66+AC67+AC65+AC69</f>
        <v>492.49</v>
      </c>
      <c r="AD64" s="14">
        <f>AD66+AD67+AD65+AD69</f>
        <v>501.13</v>
      </c>
      <c r="AE64" s="14">
        <f>AE66+AE67+AE65+AE69</f>
        <v>0</v>
      </c>
      <c r="AF64" s="55" t="str">
        <f>[1]УКС!AF51</f>
        <v xml:space="preserve">     С ООО "Ритуал" заключены муниципальные контракты с периодом оказания услуг с 01.01.2024 по 31.12.2025:
- №0187300013723000388 от 04.12.2023 на оказание услуг по перевозке умерших с места летального исхода на сумму 2 390,386 тыс.руб.;
- №0187300013723000392 от 15.12.2023 на оказание услуг по содержанию городского кладбища на территории города Когалыма на сумму 2 901,36 тыс.руб.
     На 2024 год с ООО "Ритуал" заключено соглашение №1-32-КО от 09.01.2024 о предоставлении из бюджета г.Когалыма субсидии на возмещение части затрат в связи с оказанием ритуальных услуг на сумму 1 517,24 тыс.руб.
     Оплата производится за фактически оказанные услуги на основании актов.
     Заключены  МК: 
- №0187300013724000086 от  20.05.2024 на оказание услуг по инвентаризации мест захоронений (кладбищ), расположенных на территории города Когалыма на сумму 388,444 тыс.руб.;
- №71/2024 от 02.09.2024 на выполнение работ по монтажу плит на территории кладбища города Когалыма на сумму 599,9 тыс.руб. Согласно условиям МК срок оплаты за оказанные услуги - 25.10.2024.
     В соответствии с решением Думы г.Когалыма от 25.09.2024 №416-ГД на обеспечение ритуальных услуг перераспределено 178,5 тыс.руб.</v>
      </c>
    </row>
    <row r="65" spans="1:32" s="2" customFormat="1" ht="15.75" x14ac:dyDescent="0.25">
      <c r="A65" s="10" t="s">
        <v>4</v>
      </c>
      <c r="B65" s="37">
        <f>H65+J65+L65+N65+P65+R65+T65+V65+X65+Z65+AB65+AD65</f>
        <v>0</v>
      </c>
      <c r="C65" s="23">
        <f>V65+T65+R65+H65+J65+L65+N65+P65+X65+Z65+AB65</f>
        <v>0</v>
      </c>
      <c r="D65" s="22">
        <f>E65</f>
        <v>0</v>
      </c>
      <c r="E65" s="23">
        <f>I65+K65+M65+O65+Q65+S65+U65+W65+Y65+AA65+AC65+AE65</f>
        <v>0</v>
      </c>
      <c r="F65" s="37">
        <f>IFERROR(E65/B65*100,0)</f>
        <v>0</v>
      </c>
      <c r="G65" s="37">
        <f>IFERROR(E65/C65*100,0)</f>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54"/>
    </row>
    <row r="66" spans="1:32" s="2" customFormat="1" ht="15.75" x14ac:dyDescent="0.25">
      <c r="A66" s="6" t="s">
        <v>3</v>
      </c>
      <c r="B66" s="37">
        <f>H66+J66+L66+N66+P66+R66+T66+V66+X66+Z66+AB66+AD66</f>
        <v>0</v>
      </c>
      <c r="C66" s="23">
        <f>V66+T66+R66+H66+J66+L66+N66+P66+X66+Z66+AB66</f>
        <v>0</v>
      </c>
      <c r="D66" s="22">
        <f>E66</f>
        <v>0</v>
      </c>
      <c r="E66" s="23">
        <f>I66+K66+M66+O66+Q66+S66+U66+W66+Y66+AA66+AC66+AE66</f>
        <v>0</v>
      </c>
      <c r="F66" s="37">
        <f>IFERROR(E66/B66*100,0)</f>
        <v>0</v>
      </c>
      <c r="G66" s="37">
        <f>IFERROR(E66/C66*100,0)</f>
        <v>0</v>
      </c>
      <c r="H66" s="29">
        <v>0</v>
      </c>
      <c r="I66" s="29">
        <v>0</v>
      </c>
      <c r="J66" s="29">
        <v>0</v>
      </c>
      <c r="K66" s="29">
        <v>0</v>
      </c>
      <c r="L66" s="29">
        <v>0</v>
      </c>
      <c r="M66" s="29">
        <v>0</v>
      </c>
      <c r="N66" s="29">
        <v>0</v>
      </c>
      <c r="O66" s="29">
        <v>0</v>
      </c>
      <c r="P66" s="29">
        <v>0</v>
      </c>
      <c r="Q66" s="29">
        <v>0</v>
      </c>
      <c r="R66" s="29">
        <v>0</v>
      </c>
      <c r="S66" s="29">
        <v>0</v>
      </c>
      <c r="T66" s="29">
        <v>0</v>
      </c>
      <c r="U66" s="29">
        <v>0</v>
      </c>
      <c r="V66" s="29">
        <v>0</v>
      </c>
      <c r="W66" s="29">
        <v>0</v>
      </c>
      <c r="X66" s="29">
        <v>0</v>
      </c>
      <c r="Y66" s="29">
        <v>0</v>
      </c>
      <c r="Z66" s="29">
        <v>0</v>
      </c>
      <c r="AA66" s="29">
        <v>0</v>
      </c>
      <c r="AB66" s="29">
        <v>0</v>
      </c>
      <c r="AC66" s="29">
        <v>0</v>
      </c>
      <c r="AD66" s="29">
        <v>0</v>
      </c>
      <c r="AE66" s="29">
        <v>0</v>
      </c>
      <c r="AF66" s="54"/>
    </row>
    <row r="67" spans="1:32" s="18" customFormat="1" ht="15.75" x14ac:dyDescent="0.25">
      <c r="A67" s="40" t="s">
        <v>2</v>
      </c>
      <c r="B67" s="39">
        <f>H67+J67+L67+N67+P67+R67+T67+V67+X67+Z67+AB67+AD67</f>
        <v>6801.6995699999998</v>
      </c>
      <c r="C67" s="23">
        <f>V67+T67+R67+H67+J67+L67+N67+P67+X67+Z67+AB67</f>
        <v>6300.5695699999997</v>
      </c>
      <c r="D67" s="47">
        <f>E67</f>
        <v>5752.6763599999995</v>
      </c>
      <c r="E67" s="39">
        <f>I67+K67+M67+O67+Q67+S67+U67+W67+Y67+AA67+AC67+AE67</f>
        <v>5752.6763599999995</v>
      </c>
      <c r="F67" s="47">
        <f>E67/B67*100</f>
        <v>84.577042852247004</v>
      </c>
      <c r="G67" s="47">
        <f>E67/C67*100</f>
        <v>91.304068562169675</v>
      </c>
      <c r="H67" s="47">
        <f>[1]УКС!H55</f>
        <v>372.65915999999999</v>
      </c>
      <c r="I67" s="47">
        <f>[1]УКС!I55</f>
        <v>257.2</v>
      </c>
      <c r="J67" s="47">
        <f>[1]УКС!J55</f>
        <v>649.65456999999992</v>
      </c>
      <c r="K67" s="47">
        <f>[1]УКС!K55</f>
        <v>673.76</v>
      </c>
      <c r="L67" s="47">
        <f>[1]УКС!L55</f>
        <v>452.40535999999997</v>
      </c>
      <c r="M67" s="47">
        <f>[1]УКС!M55</f>
        <v>470</v>
      </c>
      <c r="N67" s="47">
        <f>[1]УКС!N55</f>
        <v>500.71956</v>
      </c>
      <c r="O67" s="47">
        <f>[1]УКС!O55</f>
        <v>540.30999999999995</v>
      </c>
      <c r="P67" s="47">
        <f>[1]УКС!P55</f>
        <v>474.13855999999998</v>
      </c>
      <c r="Q67" s="47">
        <f>[1]УКС!Q55</f>
        <v>414.16</v>
      </c>
      <c r="R67" s="47">
        <f>[1]УКС!R55</f>
        <v>426.40055999999998</v>
      </c>
      <c r="S67" s="47">
        <f>[1]УКС!S55</f>
        <v>453.33</v>
      </c>
      <c r="T67" s="47">
        <f>[1]УКС!T55</f>
        <v>476.18056000000001</v>
      </c>
      <c r="U67" s="47">
        <f>[1]УКС!U55</f>
        <v>507.9</v>
      </c>
      <c r="V67" s="47">
        <f>[1]УКС!V55</f>
        <v>518.01955999999996</v>
      </c>
      <c r="W67" s="47">
        <f>[1]УКС!W55</f>
        <v>445.30635999999998</v>
      </c>
      <c r="X67" s="47">
        <f>[1]УКС!X55</f>
        <v>1065.8565599999999</v>
      </c>
      <c r="Y67" s="47">
        <f>[1]УКС!Y55</f>
        <v>476.76</v>
      </c>
      <c r="Z67" s="47">
        <f>[1]УКС!Z55</f>
        <v>518.01955999999996</v>
      </c>
      <c r="AA67" s="47">
        <f>[1]УКС!AA55</f>
        <v>1021.46</v>
      </c>
      <c r="AB67" s="47">
        <f>[1]УКС!AB55</f>
        <v>846.51556000000005</v>
      </c>
      <c r="AC67" s="47">
        <f>[1]УКС!AC55</f>
        <v>492.49</v>
      </c>
      <c r="AD67" s="47">
        <f>[1]УКС!AD55</f>
        <v>501.13</v>
      </c>
      <c r="AE67" s="47">
        <f>[1]УКС!AE55</f>
        <v>0</v>
      </c>
      <c r="AF67" s="54"/>
    </row>
    <row r="68" spans="1:32" s="2" customFormat="1" ht="31.5" x14ac:dyDescent="0.25">
      <c r="A68" s="8" t="s">
        <v>1</v>
      </c>
      <c r="B68" s="37">
        <f>H68+J68+L68+N68+P68+R68+T68+V68+X68+Z68+AB68+AD68</f>
        <v>0</v>
      </c>
      <c r="C68" s="23">
        <f>V68+T68+R68+H68+J68+L68+N68+P68+X68+Z68+AB68</f>
        <v>0</v>
      </c>
      <c r="D68" s="22">
        <f>E68</f>
        <v>0</v>
      </c>
      <c r="E68" s="23">
        <f>I68+K68+M68+O68+Q68+S68+U68+W68+Y68+AA68+AC68+AE68</f>
        <v>0</v>
      </c>
      <c r="F68" s="37">
        <f>IFERROR(E68/B68*100,0)</f>
        <v>0</v>
      </c>
      <c r="G68" s="37">
        <f>IFERROR(E68/C68*100,0)</f>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54"/>
    </row>
    <row r="69" spans="1:32" s="2" customFormat="1" ht="15.75" x14ac:dyDescent="0.25">
      <c r="A69" s="6" t="s">
        <v>0</v>
      </c>
      <c r="B69" s="37">
        <f>H69+J69+L69+N69+P69+R69+T69+V69+X69+Z69+AB69+AD69</f>
        <v>0</v>
      </c>
      <c r="C69" s="23">
        <f>V69+T69+R69+H69+J69+L69+N69+P69+X69+Z69+AB69</f>
        <v>0</v>
      </c>
      <c r="D69" s="22">
        <f>E69</f>
        <v>0</v>
      </c>
      <c r="E69" s="23">
        <f>I69+K69+M69+O69+Q69+S69+U69+W69+Y69+AA69+AC69+AE69</f>
        <v>0</v>
      </c>
      <c r="F69" s="37">
        <f>IFERROR(E69/B69*100,0)</f>
        <v>0</v>
      </c>
      <c r="G69" s="37">
        <f>IFERROR(E69/C69*100,0)</f>
        <v>0</v>
      </c>
      <c r="H69" s="29">
        <v>0</v>
      </c>
      <c r="I69" s="29">
        <v>0</v>
      </c>
      <c r="J69" s="29">
        <v>0</v>
      </c>
      <c r="K69" s="29">
        <v>0</v>
      </c>
      <c r="L69" s="29">
        <v>0</v>
      </c>
      <c r="M69" s="29">
        <v>0</v>
      </c>
      <c r="N69" s="29">
        <v>0</v>
      </c>
      <c r="O69" s="29">
        <v>0</v>
      </c>
      <c r="P69" s="29">
        <v>0</v>
      </c>
      <c r="Q69" s="29">
        <v>0</v>
      </c>
      <c r="R69" s="29">
        <v>0</v>
      </c>
      <c r="S69" s="29">
        <v>0</v>
      </c>
      <c r="T69" s="29">
        <v>0</v>
      </c>
      <c r="U69" s="29">
        <v>0</v>
      </c>
      <c r="V69" s="29">
        <v>0</v>
      </c>
      <c r="W69" s="29">
        <v>0</v>
      </c>
      <c r="X69" s="29">
        <v>0</v>
      </c>
      <c r="Y69" s="29">
        <v>0</v>
      </c>
      <c r="Z69" s="29">
        <v>0</v>
      </c>
      <c r="AA69" s="29">
        <v>0</v>
      </c>
      <c r="AB69" s="29">
        <v>0</v>
      </c>
      <c r="AC69" s="29">
        <v>0</v>
      </c>
      <c r="AD69" s="29">
        <v>0</v>
      </c>
      <c r="AE69" s="29">
        <v>0</v>
      </c>
      <c r="AF69" s="53"/>
    </row>
    <row r="70" spans="1:32" s="2" customFormat="1" ht="15.75" x14ac:dyDescent="0.25">
      <c r="A70" s="35" t="s">
        <v>14</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3"/>
      <c r="AF70" s="52"/>
    </row>
    <row r="71" spans="1:32" s="2" customFormat="1" ht="15.75" x14ac:dyDescent="0.25">
      <c r="A71" s="6" t="s">
        <v>8</v>
      </c>
      <c r="B71" s="14">
        <f>B73+B74+B72+B76</f>
        <v>992.2</v>
      </c>
      <c r="C71" s="14">
        <f>C73+C74+C72+C76</f>
        <v>992.2</v>
      </c>
      <c r="D71" s="14">
        <f>D73+D74+D72+D76</f>
        <v>992.17</v>
      </c>
      <c r="E71" s="4">
        <f>E73+E74+E72+E76</f>
        <v>992.17</v>
      </c>
      <c r="F71" s="14">
        <f>IFERROR(E71/B71%,0)</f>
        <v>99.996976416045143</v>
      </c>
      <c r="G71" s="14">
        <f>IFERROR(E71/C71%,0)</f>
        <v>99.996976416045143</v>
      </c>
      <c r="H71" s="14">
        <f>H73+H74+H72+H76</f>
        <v>0</v>
      </c>
      <c r="I71" s="14">
        <f>I73+I74+I72+I76</f>
        <v>0</v>
      </c>
      <c r="J71" s="14">
        <f>J73+J74+J72+J76</f>
        <v>0</v>
      </c>
      <c r="K71" s="14">
        <f>K73+K74+K72+K76</f>
        <v>0</v>
      </c>
      <c r="L71" s="14">
        <f>L73+L74+L72+L76</f>
        <v>0</v>
      </c>
      <c r="M71" s="14">
        <f>M73+M74+M72+M76</f>
        <v>0</v>
      </c>
      <c r="N71" s="14">
        <f>N73+N74+N72+N76</f>
        <v>0</v>
      </c>
      <c r="O71" s="14">
        <f>O73+O74+O72+O76</f>
        <v>0</v>
      </c>
      <c r="P71" s="14">
        <f>P73+P74+P72+P76</f>
        <v>0</v>
      </c>
      <c r="Q71" s="14">
        <f>Q73+Q74+Q72+Q76</f>
        <v>0</v>
      </c>
      <c r="R71" s="14">
        <f>R73+R74+R72+R76</f>
        <v>0</v>
      </c>
      <c r="S71" s="14">
        <f>S73+S74+S72+S76</f>
        <v>0</v>
      </c>
      <c r="T71" s="14">
        <f>T73+T74+T72+T76</f>
        <v>0</v>
      </c>
      <c r="U71" s="14">
        <f>U73+U74+U72+U76</f>
        <v>0</v>
      </c>
      <c r="V71" s="14">
        <f>V73+V74+V72+V76</f>
        <v>0</v>
      </c>
      <c r="W71" s="14">
        <f>W73+W74+W72+W76</f>
        <v>0</v>
      </c>
      <c r="X71" s="14">
        <f>X73+X74+X72+X76</f>
        <v>0</v>
      </c>
      <c r="Y71" s="14">
        <f>Y73+Y74+Y72+Y76</f>
        <v>0</v>
      </c>
      <c r="Z71" s="14">
        <f>Z73+Z74+Z72+Z76</f>
        <v>992.2</v>
      </c>
      <c r="AA71" s="14">
        <f>AA73+AA74+AA72+AA76</f>
        <v>992.17</v>
      </c>
      <c r="AB71" s="14">
        <f>AB73+AB74+AB72+AB76</f>
        <v>0</v>
      </c>
      <c r="AC71" s="14">
        <f>AC73+AC74+AC72+AC76</f>
        <v>0</v>
      </c>
      <c r="AD71" s="14">
        <f>AD73+AD74+AD72+AD76</f>
        <v>0</v>
      </c>
      <c r="AE71" s="14">
        <f>AE73+AE74+AE72+AE76</f>
        <v>0</v>
      </c>
      <c r="AF71" s="32" t="str">
        <f>[1]УКС!AF57</f>
        <v xml:space="preserve">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заключен муниципальный контракт  от 25.03.2024 №0187300013724000019  с ИП Коневым Виктором Аалексеевичем на сумму 992 167,12 руб. Услуги оказаны. Срок оплаты, согласно условиям МК, до 11.10.2024.
      Работы выполнены и оплачены в полном объеме.</v>
      </c>
    </row>
    <row r="72" spans="1:32" s="2" customFormat="1" ht="15.75" x14ac:dyDescent="0.25">
      <c r="A72" s="10" t="s">
        <v>4</v>
      </c>
      <c r="B72" s="37">
        <f>H72+J72+L72+N72+P72+R72+T72+V72+X72+Z72+AB72+AD72</f>
        <v>0</v>
      </c>
      <c r="C72" s="23">
        <f>V72+T72+R72+H72+J72+L72+N72+P72+X72+Z72+AB72</f>
        <v>0</v>
      </c>
      <c r="D72" s="37">
        <f>E72</f>
        <v>0</v>
      </c>
      <c r="E72" s="37">
        <f>I72+K72+M72+O72+Q72+S72+U72+W72+Y72+AA72+AC72+AE72</f>
        <v>0</v>
      </c>
      <c r="F72" s="21">
        <f>IFERROR(E72/B72%,0)</f>
        <v>0</v>
      </c>
      <c r="G72" s="21">
        <f>IFERROR(E72/C72%,0)</f>
        <v>0</v>
      </c>
      <c r="H72" s="29">
        <v>0</v>
      </c>
      <c r="I72" s="29">
        <v>0</v>
      </c>
      <c r="J72" s="29">
        <v>0</v>
      </c>
      <c r="K72" s="29">
        <v>0</v>
      </c>
      <c r="L72" s="29">
        <v>0</v>
      </c>
      <c r="M72" s="29">
        <v>0</v>
      </c>
      <c r="N72" s="29">
        <v>0</v>
      </c>
      <c r="O72" s="29">
        <v>0</v>
      </c>
      <c r="P72" s="29">
        <v>0</v>
      </c>
      <c r="Q72" s="29">
        <v>0</v>
      </c>
      <c r="R72" s="29">
        <v>0</v>
      </c>
      <c r="S72" s="29">
        <v>0</v>
      </c>
      <c r="T72" s="29">
        <v>0</v>
      </c>
      <c r="U72" s="29">
        <v>0</v>
      </c>
      <c r="V72" s="29">
        <v>0</v>
      </c>
      <c r="W72" s="29">
        <v>0</v>
      </c>
      <c r="X72" s="29">
        <v>0</v>
      </c>
      <c r="Y72" s="29">
        <v>0</v>
      </c>
      <c r="Z72" s="29">
        <v>0</v>
      </c>
      <c r="AA72" s="29">
        <v>0</v>
      </c>
      <c r="AB72" s="29">
        <v>0</v>
      </c>
      <c r="AC72" s="29">
        <v>0</v>
      </c>
      <c r="AD72" s="29">
        <v>0</v>
      </c>
      <c r="AE72" s="29">
        <v>0</v>
      </c>
      <c r="AF72" s="25"/>
    </row>
    <row r="73" spans="1:32" s="18" customFormat="1" ht="15.75" x14ac:dyDescent="0.25">
      <c r="A73" s="40" t="s">
        <v>3</v>
      </c>
      <c r="B73" s="39">
        <f>H73+J73+L73+N73+P73+R73+T73+V73+X73+Z73+AB73+AD73</f>
        <v>992.2</v>
      </c>
      <c r="C73" s="23">
        <f>V73+T73+R73+H73+J73+L73+N73+P73+X73+Z73+AB73</f>
        <v>992.2</v>
      </c>
      <c r="D73" s="37">
        <f>E73</f>
        <v>992.17</v>
      </c>
      <c r="E73" s="37">
        <f>I73+K73+M73+O73+Q73+S73+U73+W73+Y73+AA73+AC73+AE73</f>
        <v>992.17</v>
      </c>
      <c r="F73" s="21">
        <f>IFERROR(E73/B73%,0)</f>
        <v>99.996976416045143</v>
      </c>
      <c r="G73" s="21">
        <f>IFERROR(E73/C73%,0)</f>
        <v>99.996976416045143</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47">
        <f>[1]УКС!Z61</f>
        <v>992.2</v>
      </c>
      <c r="AA73" s="51">
        <f>[1]УКС!AA61</f>
        <v>992.17</v>
      </c>
      <c r="AB73" s="51">
        <f>[1]УКС!AB61</f>
        <v>0</v>
      </c>
      <c r="AC73" s="51">
        <f>[1]УКС!AC61</f>
        <v>0</v>
      </c>
      <c r="AD73" s="51">
        <f>[1]УКС!AD61</f>
        <v>0</v>
      </c>
      <c r="AE73" s="51">
        <f>[1]УКС!AE61</f>
        <v>0</v>
      </c>
      <c r="AF73" s="25"/>
    </row>
    <row r="74" spans="1:32" s="2" customFormat="1" ht="15.75" x14ac:dyDescent="0.25">
      <c r="A74" s="6" t="s">
        <v>2</v>
      </c>
      <c r="B74" s="37">
        <f>H74+J74+L74+N74+P74+R74+T74+V74+X74+Z74+AB74+AD74</f>
        <v>0</v>
      </c>
      <c r="C74" s="23">
        <f>V74+T74+R74+H74+J74+L74+N74+P74+X74+Z74+AB74</f>
        <v>0</v>
      </c>
      <c r="D74" s="37">
        <f>E74</f>
        <v>0</v>
      </c>
      <c r="E74" s="37">
        <f>I74+K74+M74+O74+Q74+S74+U74+W74+Y74+AA74+AC74+AE74</f>
        <v>0</v>
      </c>
      <c r="F74" s="21">
        <f>IFERROR(E74/B74%,0)</f>
        <v>0</v>
      </c>
      <c r="G74" s="21">
        <f>IFERROR(E74/C74%,0)</f>
        <v>0</v>
      </c>
      <c r="H74" s="29">
        <v>0</v>
      </c>
      <c r="I74" s="29">
        <v>0</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c r="AF74" s="25"/>
    </row>
    <row r="75" spans="1:32" s="2" customFormat="1" ht="31.5" x14ac:dyDescent="0.25">
      <c r="A75" s="8" t="s">
        <v>1</v>
      </c>
      <c r="B75" s="37">
        <f>H75+J75+L75+N75+P75+R75+T75+V75+X75+Z75+AB75+AD75</f>
        <v>0</v>
      </c>
      <c r="C75" s="23">
        <f>V75+T75+R75+H75+J75+L75+N75+P75+X75+Z75+AB75</f>
        <v>0</v>
      </c>
      <c r="D75" s="37">
        <f>E75</f>
        <v>0</v>
      </c>
      <c r="E75" s="37">
        <f>I75+K75+M75+O75+Q75+S75+U75+W75+Y75+AA75+AC75+AE75</f>
        <v>0</v>
      </c>
      <c r="F75" s="21">
        <f>IFERROR(E75/B75%,0)</f>
        <v>0</v>
      </c>
      <c r="G75" s="21">
        <f>IFERROR(E75/C75%,0)</f>
        <v>0</v>
      </c>
      <c r="H75" s="29">
        <v>0</v>
      </c>
      <c r="I75" s="29">
        <v>0</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c r="AF75" s="25"/>
    </row>
    <row r="76" spans="1:32" s="2" customFormat="1" ht="15.75" x14ac:dyDescent="0.25">
      <c r="A76" s="6" t="s">
        <v>0</v>
      </c>
      <c r="B76" s="37">
        <f>H76+J76+L76+N76+P76+R76+T76+V76+X76+Z76+AB76+AD76</f>
        <v>0</v>
      </c>
      <c r="C76" s="23">
        <f>V76+T76+R76+H76+J76+L76+N76+P76+X76+Z76+AB76</f>
        <v>0</v>
      </c>
      <c r="D76" s="37">
        <f>E76</f>
        <v>0</v>
      </c>
      <c r="E76" s="37">
        <f>I76+K76+M76+O76+Q76+S76+U76+W76+Y76+AA76+AC76+AE76</f>
        <v>0</v>
      </c>
      <c r="F76" s="21">
        <f>IFERROR(E76/B76%,0)</f>
        <v>0</v>
      </c>
      <c r="G76" s="21">
        <f>IFERROR(E76/C76%,0)</f>
        <v>0</v>
      </c>
      <c r="H76" s="29">
        <v>0</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c r="AF76" s="19"/>
    </row>
    <row r="77" spans="1:32" s="2" customFormat="1" ht="15.75" x14ac:dyDescent="0.25">
      <c r="A77" s="35" t="s">
        <v>13</v>
      </c>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3"/>
      <c r="AF77" s="50"/>
    </row>
    <row r="78" spans="1:32" s="2" customFormat="1" ht="15.75" x14ac:dyDescent="0.25">
      <c r="A78" s="6" t="s">
        <v>8</v>
      </c>
      <c r="B78" s="14">
        <f>B80+B81+B79+B83</f>
        <v>9852.5999999999985</v>
      </c>
      <c r="C78" s="14">
        <f>C80+C81+C79+C83</f>
        <v>8289.43</v>
      </c>
      <c r="D78" s="14">
        <f>D80+D81+D79+D83</f>
        <v>7046.8899999999994</v>
      </c>
      <c r="E78" s="4">
        <f>E80+E81+E79+E83</f>
        <v>7046.8899999999994</v>
      </c>
      <c r="F78" s="14">
        <f>IFERROR(E78/B78%,0)</f>
        <v>71.523151249416401</v>
      </c>
      <c r="G78" s="14">
        <f>IFERROR(E78/C78%,0)</f>
        <v>85.010549579404127</v>
      </c>
      <c r="H78" s="14">
        <f>H80+H81+H79+H83</f>
        <v>526.79999999999995</v>
      </c>
      <c r="I78" s="14">
        <f>I80+I81+I79+I83</f>
        <v>248.69</v>
      </c>
      <c r="J78" s="14">
        <f>J80+J81+J79+J83</f>
        <v>457.8</v>
      </c>
      <c r="K78" s="14">
        <f>K80+K81+K79+K83</f>
        <v>457.34000000000003</v>
      </c>
      <c r="L78" s="14">
        <f>L80+L81+L79+L83</f>
        <v>735.25</v>
      </c>
      <c r="M78" s="14">
        <f>M80+M81+M79+M83</f>
        <v>544.57999999999993</v>
      </c>
      <c r="N78" s="14">
        <f>N80+N81+N79+N83</f>
        <v>275.42</v>
      </c>
      <c r="O78" s="14">
        <f>O80+O81+O79+O83</f>
        <v>699.64</v>
      </c>
      <c r="P78" s="14">
        <f>P80+P81+P79+P83</f>
        <v>11.53</v>
      </c>
      <c r="Q78" s="14">
        <f>Q80+Q81+Q79+Q83</f>
        <v>56.55</v>
      </c>
      <c r="R78" s="14">
        <f>R80+R81+R79+R83</f>
        <v>104.65</v>
      </c>
      <c r="S78" s="14">
        <f>S80+S81+S79+S83</f>
        <v>104.65</v>
      </c>
      <c r="T78" s="14">
        <f>T80+T81+T79+T83</f>
        <v>1099.72</v>
      </c>
      <c r="U78" s="14">
        <f>U80+U81+U79+U83</f>
        <v>1099.72</v>
      </c>
      <c r="V78" s="14">
        <f>V80+V81+V79+V83</f>
        <v>711.71</v>
      </c>
      <c r="W78" s="14">
        <f>W80+W81+W79+W83</f>
        <v>689.3</v>
      </c>
      <c r="X78" s="14">
        <f>X80+X81+X79+X83</f>
        <v>1770.91</v>
      </c>
      <c r="Y78" s="14">
        <f>Y80+Y81+Y79+Y83</f>
        <v>1793.32</v>
      </c>
      <c r="Z78" s="14">
        <f>Z80+Z81+Z79+Z83</f>
        <v>1011</v>
      </c>
      <c r="AA78" s="14">
        <f>AA80+AA81+AA79+AA83</f>
        <v>639.15</v>
      </c>
      <c r="AB78" s="14">
        <f>AB80+AB81+AB79+AB83</f>
        <v>1584.64</v>
      </c>
      <c r="AC78" s="14">
        <f>AC80+AC81+AC79+AC83</f>
        <v>713.95</v>
      </c>
      <c r="AD78" s="14">
        <f>AD80+AD81+AD79+AD83</f>
        <v>1563.17</v>
      </c>
      <c r="AE78" s="14">
        <f>AE80+AE81+AE79+AE83</f>
        <v>0</v>
      </c>
      <c r="AF78" s="32" t="str">
        <f>[1]УКС!AF63</f>
        <v xml:space="preserve">     На оказание услуг по обращению с животными без владельцев на территории г.Когалыма заключены МК с ИП Скляр Л.П.:
     - № 115/2023 от 15.12.2023 (услуги на сумму 582,6 тыс.руб. оказаны в период с 15.12.2023 по 21.01.2024). Услуги по МК выполнены и оплачены в полном объеме.;
     - № 6/2024 от 25.01.2024  на сумму 600,00 тыс.руб.     Услуги по МК выполнены и оплачены в полном объеме.
     - №13/2024/13 от 01.03.2024 на сумму 600,00 тыс.руб. Услуги по МК выполнены и оплачены в полном объеме.
     - №26/2024 от 11.04.2024 на сумму 582,59 тыс.руб.       Услуги по МК выполнены и оплачены в полном объеме.
     - №48/2024 от 01.07.2024 на сумму 600,00 тыс.руб.       Услуги по МК выполнены и оплачены в полном объеме.
     - №55/2024 от 24.07.2024 на сумму 600,00 тыс.руб.
     Заключены МК с Абабий О.Н. на оказание услуг по подготовке животного к проведению ветеринарных мероприятий с послеоперационным уходом на территории города Когалыма:
      - №8/2024 от 01.02.2024  на сумму 99,9 тыс.руб. Услуги по МК выполнены и оплачены в полном объеме.
     - №13/2024/14 от 01.03.2024 на сумму 99,9 тыс.руб. Услуги по МК выполнены и оплачены в полном объеме.   
     Заключены МК на оказание услуг по обращению с животными без владельцев на территории города Когалыма:
     - №64/2024 от 14.08.2024  на сумму 600,00 тыс.руб. Услуги по МК выполнены и оплачены в полном объеме. 
     - №77/2024 от 13.09.2024 на сумму 600,00 тыс.руб. Услуги по МК выполнены и оплачены в полном объеме.   
     - №81/2024 от 21.09.2024  на сумму 600,00 тыс.руб. Услуги по МК выполнены и оплачены в полном объеме.   
     -№0187300013724000233 от 14.10.2024 на сумму 3 375,00 тыс.руб.</v>
      </c>
    </row>
    <row r="79" spans="1:32" s="2" customFormat="1" ht="15.75" x14ac:dyDescent="0.25">
      <c r="A79" s="10" t="s">
        <v>4</v>
      </c>
      <c r="B79" s="37">
        <f>H79+J79+L79+N79+P79+R79+T79+V79+X79+Z79+AB79+AD79</f>
        <v>0</v>
      </c>
      <c r="C79" s="23">
        <f>V79+T79+R79+H79+J79+L79+N79+P79+X79+Z79+AB79</f>
        <v>0</v>
      </c>
      <c r="D79" s="22">
        <f>E79</f>
        <v>0</v>
      </c>
      <c r="E79" s="22">
        <f>I79+K79+M79+O79+Q79+S79+U79+W79+Y79+AA79+AC79+AE79</f>
        <v>0</v>
      </c>
      <c r="F79" s="21">
        <f>IFERROR(E79/B79%,0)</f>
        <v>0</v>
      </c>
      <c r="G79" s="21">
        <f>IFERROR(E79/C79%,0)</f>
        <v>0</v>
      </c>
      <c r="H79" s="29">
        <v>0</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c r="AF79" s="46"/>
    </row>
    <row r="80" spans="1:32" s="18" customFormat="1" ht="15.75" x14ac:dyDescent="0.25">
      <c r="A80" s="40" t="s">
        <v>3</v>
      </c>
      <c r="B80" s="39">
        <f>H80+J80+L80+N80+P80+R80+T80+V80+X80+Z80+AB80+AD80</f>
        <v>595.29999999999995</v>
      </c>
      <c r="C80" s="23">
        <f>V80+T80+R80+H80+J80+L80+N80+P80+X80+Z80+AB80</f>
        <v>595.29999999999995</v>
      </c>
      <c r="D80" s="47">
        <f>E80</f>
        <v>595.29999999999995</v>
      </c>
      <c r="E80" s="39">
        <f>I80+K80+M80+O80+Q80+S80+U80+W80+Y80+AA80+AC80+AE80</f>
        <v>595.29999999999995</v>
      </c>
      <c r="F80" s="47">
        <f>E80/B80*100</f>
        <v>100</v>
      </c>
      <c r="G80" s="47">
        <f>E80/C80*100</f>
        <v>100</v>
      </c>
      <c r="H80" s="47">
        <f>[1]УКС!H66</f>
        <v>526.79999999999995</v>
      </c>
      <c r="I80" s="47">
        <f>[1]УКС!I66</f>
        <v>248.69</v>
      </c>
      <c r="J80" s="47">
        <f>[1]УКС!J66</f>
        <v>68.5</v>
      </c>
      <c r="K80" s="47">
        <f>[1]УКС!K66</f>
        <v>129.43</v>
      </c>
      <c r="L80" s="47">
        <f>[1]УКС!L66</f>
        <v>0</v>
      </c>
      <c r="M80" s="47">
        <f>[1]УКС!M66</f>
        <v>217.18</v>
      </c>
      <c r="N80" s="47">
        <f>[1]УКС!N66</f>
        <v>0</v>
      </c>
      <c r="O80" s="47">
        <f>[1]УКС!O66</f>
        <v>0</v>
      </c>
      <c r="P80" s="47">
        <f>[1]УКС!P66</f>
        <v>0</v>
      </c>
      <c r="Q80" s="47">
        <f>[1]УКС!Q66</f>
        <v>0</v>
      </c>
      <c r="R80" s="47">
        <f>[1]УКС!R66</f>
        <v>0</v>
      </c>
      <c r="S80" s="47">
        <f>[1]УКС!S66</f>
        <v>0</v>
      </c>
      <c r="T80" s="47">
        <f>[1]УКС!T66</f>
        <v>0</v>
      </c>
      <c r="U80" s="47">
        <f>[1]УКС!U66</f>
        <v>0</v>
      </c>
      <c r="V80" s="47">
        <f>[1]УКС!V66</f>
        <v>0</v>
      </c>
      <c r="W80" s="47">
        <f>[1]УКС!W66</f>
        <v>0</v>
      </c>
      <c r="X80" s="47">
        <f>[1]УКС!X66</f>
        <v>0</v>
      </c>
      <c r="Y80" s="47">
        <f>[1]УКС!Y66</f>
        <v>0</v>
      </c>
      <c r="Z80" s="47">
        <f>[1]УКС!Z66</f>
        <v>0</v>
      </c>
      <c r="AA80" s="47">
        <f>[1]УКС!AA66</f>
        <v>0</v>
      </c>
      <c r="AB80" s="47">
        <f>[1]УКС!AB66</f>
        <v>0</v>
      </c>
      <c r="AC80" s="47">
        <f>[1]УКС!AC66</f>
        <v>0</v>
      </c>
      <c r="AD80" s="47">
        <f>[1]УКС!AD66</f>
        <v>0</v>
      </c>
      <c r="AE80" s="47">
        <f>[1]УКС!AE66</f>
        <v>0</v>
      </c>
      <c r="AF80" s="46"/>
    </row>
    <row r="81" spans="1:32" s="18" customFormat="1" ht="15.75" x14ac:dyDescent="0.25">
      <c r="A81" s="40" t="s">
        <v>2</v>
      </c>
      <c r="B81" s="39">
        <f>H81+J81+L81+N81+P81+R81+T81+V81+X81+Z81+AB81+AD81</f>
        <v>9257.2999999999993</v>
      </c>
      <c r="C81" s="23">
        <f>V81+T81+R81+H81+J81+L81+N81+P81+X81+Z81+AB81</f>
        <v>7694.130000000001</v>
      </c>
      <c r="D81" s="47">
        <f>E81</f>
        <v>6451.5899999999992</v>
      </c>
      <c r="E81" s="39">
        <f>I81+K81+M81+O81+Q81+S81+U81+W81+Y81+AA81+AC81+AE81</f>
        <v>6451.5899999999992</v>
      </c>
      <c r="F81" s="47">
        <f>E81/B81*100</f>
        <v>69.691918810020198</v>
      </c>
      <c r="G81" s="47"/>
      <c r="H81" s="47">
        <f>[1]УКС!H67</f>
        <v>0</v>
      </c>
      <c r="I81" s="47">
        <f>[1]УКС!I67</f>
        <v>0</v>
      </c>
      <c r="J81" s="47">
        <f>[1]УКС!J67</f>
        <v>389.3</v>
      </c>
      <c r="K81" s="47">
        <f>[1]УКС!K67</f>
        <v>327.91</v>
      </c>
      <c r="L81" s="47">
        <f>[1]УКС!L67</f>
        <v>735.25</v>
      </c>
      <c r="M81" s="47">
        <f>[1]УКС!M67</f>
        <v>327.39999999999998</v>
      </c>
      <c r="N81" s="47">
        <f>[1]УКС!N67</f>
        <v>275.42</v>
      </c>
      <c r="O81" s="47">
        <f>[1]УКС!O67</f>
        <v>699.64</v>
      </c>
      <c r="P81" s="47">
        <f>[1]УКС!P67</f>
        <v>11.53</v>
      </c>
      <c r="Q81" s="47">
        <f>[1]УКС!Q67</f>
        <v>56.55</v>
      </c>
      <c r="R81" s="47">
        <f>[1]УКС!R67</f>
        <v>104.65</v>
      </c>
      <c r="S81" s="47">
        <f>[1]УКС!S67</f>
        <v>104.65</v>
      </c>
      <c r="T81" s="47">
        <f>[1]УКС!T67</f>
        <v>1099.72</v>
      </c>
      <c r="U81" s="47">
        <f>[1]УКС!U67</f>
        <v>1099.72</v>
      </c>
      <c r="V81" s="47">
        <f>[1]УКС!V67</f>
        <v>711.71</v>
      </c>
      <c r="W81" s="47">
        <f>[1]УКС!W67</f>
        <v>689.3</v>
      </c>
      <c r="X81" s="47">
        <f>[1]УКС!X67</f>
        <v>1770.91</v>
      </c>
      <c r="Y81" s="47">
        <f>[1]УКС!Y67</f>
        <v>1793.32</v>
      </c>
      <c r="Z81" s="47">
        <f>[1]УКС!Z67</f>
        <v>1011</v>
      </c>
      <c r="AA81" s="47">
        <f>[1]УКС!AA67</f>
        <v>639.15</v>
      </c>
      <c r="AB81" s="47">
        <f>[1]УКС!AB67</f>
        <v>1584.64</v>
      </c>
      <c r="AC81" s="47">
        <f>[1]УКС!AC67</f>
        <v>713.95</v>
      </c>
      <c r="AD81" s="47">
        <f>[1]УКС!AD67</f>
        <v>1563.17</v>
      </c>
      <c r="AE81" s="47">
        <f>[1]УКС!AE67</f>
        <v>0</v>
      </c>
      <c r="AF81" s="46"/>
    </row>
    <row r="82" spans="1:32" s="2" customFormat="1" ht="31.5" x14ac:dyDescent="0.25">
      <c r="A82" s="8" t="s">
        <v>1</v>
      </c>
      <c r="B82" s="37">
        <f>H82+J82+L82+N82+P82+R82+T82+V82+X82+Z82+AB82+AD82</f>
        <v>0</v>
      </c>
      <c r="C82" s="23">
        <f>V82+T82+R82+H82+J82+L82+N82+P82+X82+Z82+AB82</f>
        <v>0</v>
      </c>
      <c r="D82" s="22">
        <f>E82</f>
        <v>0</v>
      </c>
      <c r="E82" s="22">
        <f>I82+K82+M82+O82+Q82+S82+U82+W82+Y82+AA82+AC82+AE82</f>
        <v>0</v>
      </c>
      <c r="F82" s="21">
        <f>IFERROR(E82/B82%,0)</f>
        <v>0</v>
      </c>
      <c r="G82" s="21">
        <f>IFERROR(E82/C82%,0)</f>
        <v>0</v>
      </c>
      <c r="H82" s="29">
        <v>0</v>
      </c>
      <c r="I82" s="29">
        <v>0</v>
      </c>
      <c r="J82" s="29">
        <v>0</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c r="AF82" s="46"/>
    </row>
    <row r="83" spans="1:32" s="2" customFormat="1" ht="15.75" x14ac:dyDescent="0.25">
      <c r="A83" s="6" t="s">
        <v>0</v>
      </c>
      <c r="B83" s="37">
        <f>H83+J83+L83+N83+P83+R83+T83+V83+X83+Z83+AB83+AD83</f>
        <v>0</v>
      </c>
      <c r="C83" s="23">
        <f>V83+T83+R83+H83+J83+L83+N83+P83+X83+Z83+AB83</f>
        <v>0</v>
      </c>
      <c r="D83" s="22">
        <f>E83</f>
        <v>0</v>
      </c>
      <c r="E83" s="22">
        <f>I83+K83+M83+O83+Q83+S83+U83+W83+Y83+AA83+AC83+AE83</f>
        <v>0</v>
      </c>
      <c r="F83" s="21">
        <f>IFERROR(E83/B83%,0)</f>
        <v>0</v>
      </c>
      <c r="G83" s="21">
        <f>IFERROR(E83/C83%,0)</f>
        <v>0</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c r="AF83" s="45"/>
    </row>
    <row r="84" spans="1:32" s="2" customFormat="1" ht="15.75" x14ac:dyDescent="0.25">
      <c r="A84" s="35" t="s">
        <v>12</v>
      </c>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3"/>
      <c r="AF84" s="49"/>
    </row>
    <row r="85" spans="1:32" s="2" customFormat="1" ht="15.75" x14ac:dyDescent="0.25">
      <c r="A85" s="6" t="s">
        <v>8</v>
      </c>
      <c r="B85" s="14">
        <f>B87+B88+B86+B90</f>
        <v>4994.47</v>
      </c>
      <c r="C85" s="14">
        <f>C87+C88+C86+C90</f>
        <v>4994.47</v>
      </c>
      <c r="D85" s="14">
        <f>D87+D88+D86+D90</f>
        <v>4986.43</v>
      </c>
      <c r="E85" s="4">
        <f>E87+E88+E86+E90</f>
        <v>4986.43</v>
      </c>
      <c r="F85" s="14">
        <f>IFERROR(E85/B85%,0)</f>
        <v>99.839021958285855</v>
      </c>
      <c r="G85" s="14">
        <f>IFERROR(E85/C85%,0)</f>
        <v>99.839021958285855</v>
      </c>
      <c r="H85" s="14">
        <f>H87+H88+H86+H90</f>
        <v>0</v>
      </c>
      <c r="I85" s="14">
        <f>I87+I88+I86+I90</f>
        <v>0</v>
      </c>
      <c r="J85" s="14">
        <f>J87+J88+J86+J90</f>
        <v>3592.47</v>
      </c>
      <c r="K85" s="14">
        <f>K87+K88+K86+K90</f>
        <v>3460.92</v>
      </c>
      <c r="L85" s="14">
        <f>L87+L88+L86+L90</f>
        <v>0</v>
      </c>
      <c r="M85" s="14">
        <f>M87+M88+M86+M90</f>
        <v>0</v>
      </c>
      <c r="N85" s="14">
        <f>N87+N88+N86+N90</f>
        <v>330.3</v>
      </c>
      <c r="O85" s="14">
        <f>O87+O88+O86+O90</f>
        <v>461.81</v>
      </c>
      <c r="P85" s="14">
        <f>P87+P88+P86+P90</f>
        <v>0</v>
      </c>
      <c r="Q85" s="14">
        <f>Q87+Q88+Q86+Q90</f>
        <v>0</v>
      </c>
      <c r="R85" s="14">
        <f>R87+R88+R86+R90</f>
        <v>0</v>
      </c>
      <c r="S85" s="14">
        <f>S87+S88+S86+S90</f>
        <v>0</v>
      </c>
      <c r="T85" s="14">
        <f>T87+T88+T86+T90</f>
        <v>606.1</v>
      </c>
      <c r="U85" s="14">
        <f>U87+U88+U86+U90</f>
        <v>598.14</v>
      </c>
      <c r="V85" s="14">
        <f>V87+V88+V86+V90</f>
        <v>0</v>
      </c>
      <c r="W85" s="14">
        <f>W87+W88+W86+W90</f>
        <v>0</v>
      </c>
      <c r="X85" s="14">
        <f>X87+X88+X86+X90</f>
        <v>465.6</v>
      </c>
      <c r="Y85" s="14">
        <f>Y87+Y88+Y86+Y90</f>
        <v>465.56</v>
      </c>
      <c r="Z85" s="14">
        <f>Z87+Z88+Z86+Z90</f>
        <v>0</v>
      </c>
      <c r="AA85" s="14">
        <f>AA87+AA88+AA86+AA90</f>
        <v>0</v>
      </c>
      <c r="AB85" s="14">
        <f>AB87+AB88+AB86+AB90</f>
        <v>0</v>
      </c>
      <c r="AC85" s="14">
        <f>AC87+AC88+AC86+AC90</f>
        <v>0</v>
      </c>
      <c r="AD85" s="14">
        <f>AD87+AD88+AD86+AD90</f>
        <v>0</v>
      </c>
      <c r="AE85" s="14">
        <f>AE87+AE88+AE86+AE90</f>
        <v>0</v>
      </c>
      <c r="AF85" s="32" t="str">
        <f>[1]УКС!AF69</f>
        <v xml:space="preserve">     Заключены МК:
     -№4/2024 от 25.01.2024 на выполнение работ по устройству будок в вольерах с 1го-4й ряд на территории "Приют для животных в городе Когалыме" по адресу: город Когалым, улица Повховское шоссе, 2 на сумму 416,479 тыс.руб.; 
     - №5/2024 от 25.01.2024 на выполнение работ по устройству будок в вольерах с 5го-6й ряд на территории "Приют для животных в городе Когалыме" по адресу: город Когалым, улица Повховское шоссе, 2 на сумму 208,239 тыс.руб.;
     - №24/2024 от 08.04.2024 на выполнение отделочных, сантехнических и электромонтажных работ в сооружениях, находящихся в зоне содержания животных на объекте "Приют для животных в городе Когалыме", расположенном по адресу: город Когалым, улица Повховское шоссе, 2 на сумму 461,812 тыс.руб.
     Работы по МК выполнены и оплачены в полном объеме.
     На основании решения Думы г.Когалыма от 19.06.2024 №410-ГД выделены плановые ассигнования в сумме 606,1 тыс.руб. на работы по заглублению ограждения территории "Приют для животных в городе Когалыме" в землю.
     Заключен МК №44/2024 от 25.06.2024 на выполнение работ по заглублению ограждения на объекте "Приют для животных в городе Когалыме", расположенном по адресу: город Когалым, улица Повховское шоссе, 2 на сумму 598,136 тыс.руб.
    -№69/2024 от 26.08.2024 Выполнение работ по обшивке нижней части вольеров на территории объекта: "Приют для животных в городе Когалыме" по адресу: город Когалым, улица Повховское шоссе, 2 на сумму 465,56 тыс.руб.
      Работы по МК выполнены и оплачены в полном объеме.</v>
      </c>
    </row>
    <row r="86" spans="1:32" s="2" customFormat="1" ht="15.75" x14ac:dyDescent="0.25">
      <c r="A86" s="10" t="s">
        <v>4</v>
      </c>
      <c r="B86" s="37">
        <f>H86+J86+L86+N86+P86+R86+T86+V86+X86+Z86+AB86+AD86</f>
        <v>0</v>
      </c>
      <c r="C86" s="23">
        <f>V86+T86+R86+H86+J86+L86+N86+P86+X86+Z86+AB86</f>
        <v>0</v>
      </c>
      <c r="D86" s="37">
        <f>E86</f>
        <v>0</v>
      </c>
      <c r="E86" s="37">
        <f>I86+K86+M86+O86+Q86+S86+U86+W86+Y86+AA86+AC86+AE86</f>
        <v>0</v>
      </c>
      <c r="F86" s="21">
        <f>IFERROR(E86/B86%,0)</f>
        <v>0</v>
      </c>
      <c r="G86" s="21">
        <f>IFERROR(E86/C86%,0)</f>
        <v>0</v>
      </c>
      <c r="H86" s="29">
        <v>0</v>
      </c>
      <c r="I86" s="29">
        <v>0</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F86" s="46"/>
    </row>
    <row r="87" spans="1:32" s="2" customFormat="1" ht="15.75" x14ac:dyDescent="0.25">
      <c r="A87" s="6" t="s">
        <v>3</v>
      </c>
      <c r="B87" s="37">
        <f>H87+J87+L87+N87+P87+R87+T87+V87+X87+Z87+AB87+AD87</f>
        <v>0</v>
      </c>
      <c r="C87" s="23">
        <f>V87+T87+R87+H87+J87+L87+N87+P87+X87+Z87+AB87</f>
        <v>0</v>
      </c>
      <c r="D87" s="37">
        <f>E87</f>
        <v>0</v>
      </c>
      <c r="E87" s="37">
        <f>I87+K87+M87+O87+Q87+S87+U87+W87+Y87+AA87+AC87+AE87</f>
        <v>0</v>
      </c>
      <c r="F87" s="21">
        <f>IFERROR(E87/B87%,0)</f>
        <v>0</v>
      </c>
      <c r="G87" s="21">
        <f>IFERROR(E87/C87%,0)</f>
        <v>0</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0</v>
      </c>
      <c r="AA87" s="29">
        <v>0</v>
      </c>
      <c r="AB87" s="29">
        <v>0</v>
      </c>
      <c r="AC87" s="29">
        <v>0</v>
      </c>
      <c r="AD87" s="29">
        <v>0</v>
      </c>
      <c r="AE87" s="29">
        <v>0</v>
      </c>
      <c r="AF87" s="46"/>
    </row>
    <row r="88" spans="1:32" s="18" customFormat="1" ht="15.75" x14ac:dyDescent="0.25">
      <c r="A88" s="40" t="s">
        <v>2</v>
      </c>
      <c r="B88" s="39">
        <f>H88+J88+L88+N88+P88+R88+T88+V88+X88+Z88+AB88+AD88</f>
        <v>4994.47</v>
      </c>
      <c r="C88" s="23">
        <f>V88+T88+R88+H88+J88+L88+N88+P88+X88+Z88+AB88</f>
        <v>4994.47</v>
      </c>
      <c r="D88" s="26">
        <f>E88</f>
        <v>4986.43</v>
      </c>
      <c r="E88" s="26">
        <f>I88+K88+M88+O88+Q88+S88+U88+W88+Y88+AA88+AC88+AE88</f>
        <v>4986.43</v>
      </c>
      <c r="F88" s="48">
        <f>E88/B88*100</f>
        <v>99.839021958285869</v>
      </c>
      <c r="G88" s="48">
        <f>E88/C88*100</f>
        <v>99.839021958285869</v>
      </c>
      <c r="H88" s="29">
        <v>0</v>
      </c>
      <c r="I88" s="29">
        <v>0</v>
      </c>
      <c r="J88" s="47">
        <v>3592.47</v>
      </c>
      <c r="K88" s="26">
        <v>3460.92</v>
      </c>
      <c r="L88" s="26">
        <f>[1]УКС!L73</f>
        <v>0</v>
      </c>
      <c r="M88" s="26">
        <f>[1]УКС!M73</f>
        <v>0</v>
      </c>
      <c r="N88" s="26">
        <f>[1]УКС!N73</f>
        <v>330.3</v>
      </c>
      <c r="O88" s="26">
        <f>[1]УКС!O73</f>
        <v>461.81</v>
      </c>
      <c r="P88" s="26">
        <f>[1]УКС!P73</f>
        <v>0</v>
      </c>
      <c r="Q88" s="26">
        <f>[1]УКС!Q73</f>
        <v>0</v>
      </c>
      <c r="R88" s="26">
        <f>[1]УКС!R73</f>
        <v>0</v>
      </c>
      <c r="S88" s="26">
        <f>[1]УКС!S73</f>
        <v>0</v>
      </c>
      <c r="T88" s="26">
        <f>[1]УКС!T73</f>
        <v>606.1</v>
      </c>
      <c r="U88" s="26">
        <f>[1]УКС!U73</f>
        <v>598.14</v>
      </c>
      <c r="V88" s="26">
        <f>[1]УКС!V73</f>
        <v>0</v>
      </c>
      <c r="W88" s="26">
        <f>[1]УКС!W73</f>
        <v>0</v>
      </c>
      <c r="X88" s="26">
        <f>[1]УКС!X73</f>
        <v>465.6</v>
      </c>
      <c r="Y88" s="26">
        <f>[1]УКС!Y73</f>
        <v>465.56</v>
      </c>
      <c r="Z88" s="26">
        <f>[1]УКС!Z73</f>
        <v>0</v>
      </c>
      <c r="AA88" s="26">
        <f>[1]УКС!AA73</f>
        <v>0</v>
      </c>
      <c r="AB88" s="26">
        <f>[1]УКС!AB73</f>
        <v>0</v>
      </c>
      <c r="AC88" s="26">
        <f>[1]УКС!AC73</f>
        <v>0</v>
      </c>
      <c r="AD88" s="26">
        <f>[1]УКС!AD73</f>
        <v>0</v>
      </c>
      <c r="AE88" s="26">
        <f>[1]УКС!AE73</f>
        <v>0</v>
      </c>
      <c r="AF88" s="46"/>
    </row>
    <row r="89" spans="1:32" s="2" customFormat="1" ht="31.5" x14ac:dyDescent="0.25">
      <c r="A89" s="8" t="s">
        <v>1</v>
      </c>
      <c r="B89" s="37">
        <f>H89+J89+L89+N89+P89+R89+T89+V89+X89+Z89+AB89+AD89</f>
        <v>0</v>
      </c>
      <c r="C89" s="23">
        <f>V89+T89+R89+H89+J89+L89+N89+P89+X89+Z89+AB89</f>
        <v>0</v>
      </c>
      <c r="D89" s="37">
        <f>E89</f>
        <v>0</v>
      </c>
      <c r="E89" s="37">
        <f>I89+K89+M89+O89+Q89+S89+U89+W89+Y89+AA89+AC89+AE89</f>
        <v>0</v>
      </c>
      <c r="F89" s="21">
        <f>IFERROR(E89/B89%,0)</f>
        <v>0</v>
      </c>
      <c r="G89" s="21">
        <f>IFERROR(E89/C89%,0)</f>
        <v>0</v>
      </c>
      <c r="H89" s="29">
        <v>0</v>
      </c>
      <c r="I89" s="29">
        <v>0</v>
      </c>
      <c r="J89" s="29">
        <v>0</v>
      </c>
      <c r="K89" s="29">
        <v>0</v>
      </c>
      <c r="L89" s="29">
        <v>0</v>
      </c>
      <c r="M89" s="29">
        <v>0</v>
      </c>
      <c r="N89" s="29">
        <v>0</v>
      </c>
      <c r="O89" s="29">
        <v>0</v>
      </c>
      <c r="P89" s="29">
        <v>0</v>
      </c>
      <c r="Q89" s="29">
        <v>0</v>
      </c>
      <c r="R89" s="29">
        <v>0</v>
      </c>
      <c r="S89" s="29">
        <v>0</v>
      </c>
      <c r="T89" s="29">
        <v>0</v>
      </c>
      <c r="U89" s="29">
        <v>0</v>
      </c>
      <c r="V89" s="29">
        <v>0</v>
      </c>
      <c r="W89" s="29">
        <v>0</v>
      </c>
      <c r="X89" s="29">
        <v>0</v>
      </c>
      <c r="Y89" s="29">
        <v>0</v>
      </c>
      <c r="Z89" s="29">
        <v>0</v>
      </c>
      <c r="AA89" s="29">
        <v>0</v>
      </c>
      <c r="AB89" s="29">
        <v>0</v>
      </c>
      <c r="AC89" s="29">
        <v>0</v>
      </c>
      <c r="AD89" s="29">
        <v>0</v>
      </c>
      <c r="AE89" s="29">
        <v>0</v>
      </c>
      <c r="AF89" s="46"/>
    </row>
    <row r="90" spans="1:32" s="2" customFormat="1" ht="15.75" x14ac:dyDescent="0.25">
      <c r="A90" s="6" t="s">
        <v>0</v>
      </c>
      <c r="B90" s="37">
        <f>H90+J90+L90+N90+P90+R90+T90+V90+X90+Z90+AB90+AD90</f>
        <v>0</v>
      </c>
      <c r="C90" s="23">
        <f>V90+T90+R90+H90+J90+L90+N90+P90+X90+Z90+AB90</f>
        <v>0</v>
      </c>
      <c r="D90" s="37">
        <f>E90</f>
        <v>0</v>
      </c>
      <c r="E90" s="37">
        <f>I90+K90+M90+O90+Q90+S90+U90+W90+Y90+AA90+AC90+AE90</f>
        <v>0</v>
      </c>
      <c r="F90" s="21">
        <f>IFERROR(E90/B90%,0)</f>
        <v>0</v>
      </c>
      <c r="G90" s="21">
        <f>IFERROR(E90/C90%,0)</f>
        <v>0</v>
      </c>
      <c r="H90" s="29">
        <v>0</v>
      </c>
      <c r="I90" s="29">
        <v>0</v>
      </c>
      <c r="J90" s="29">
        <v>0</v>
      </c>
      <c r="K90" s="29">
        <v>0</v>
      </c>
      <c r="L90" s="29">
        <v>0</v>
      </c>
      <c r="M90" s="29">
        <v>0</v>
      </c>
      <c r="N90" s="29">
        <v>0</v>
      </c>
      <c r="O90" s="29">
        <v>0</v>
      </c>
      <c r="P90" s="29">
        <v>0</v>
      </c>
      <c r="Q90" s="29">
        <v>0</v>
      </c>
      <c r="R90" s="29">
        <v>0</v>
      </c>
      <c r="S90" s="29">
        <v>0</v>
      </c>
      <c r="T90" s="29">
        <v>0</v>
      </c>
      <c r="U90" s="29">
        <v>0</v>
      </c>
      <c r="V90" s="29">
        <v>0</v>
      </c>
      <c r="W90" s="29">
        <v>0</v>
      </c>
      <c r="X90" s="29">
        <v>0</v>
      </c>
      <c r="Y90" s="29">
        <v>0</v>
      </c>
      <c r="Z90" s="29">
        <v>0</v>
      </c>
      <c r="AA90" s="29">
        <v>0</v>
      </c>
      <c r="AB90" s="29">
        <v>0</v>
      </c>
      <c r="AC90" s="29">
        <v>0</v>
      </c>
      <c r="AD90" s="29">
        <v>0</v>
      </c>
      <c r="AE90" s="29">
        <v>0</v>
      </c>
      <c r="AF90" s="45"/>
    </row>
    <row r="91" spans="1:32" s="2" customFormat="1" ht="15.75" x14ac:dyDescent="0.25">
      <c r="A91" s="35" t="s">
        <v>11</v>
      </c>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3"/>
      <c r="AF91" s="44"/>
    </row>
    <row r="92" spans="1:32" s="2" customFormat="1" ht="15.75" x14ac:dyDescent="0.25">
      <c r="A92" s="43" t="s">
        <v>10</v>
      </c>
      <c r="B92" s="37">
        <f>B93+B94+B95+B96+B97</f>
        <v>3160.3999999999996</v>
      </c>
      <c r="C92" s="37">
        <f>C93+C94+C95+C96+C97</f>
        <v>3160.3999999999996</v>
      </c>
      <c r="D92" s="37">
        <f>D93+D94+D95+D96+D97</f>
        <v>2461.2399999999998</v>
      </c>
      <c r="E92" s="37">
        <f>E93+E94+E95+E96+E97</f>
        <v>2461.2399999999998</v>
      </c>
      <c r="F92" s="14">
        <f>IFERROR(E92/B92%,0)</f>
        <v>77.87748386280218</v>
      </c>
      <c r="G92" s="14">
        <f>IFERROR(E92/C92%,0)</f>
        <v>77.87748386280218</v>
      </c>
      <c r="H92" s="42">
        <f>H95</f>
        <v>0</v>
      </c>
      <c r="I92" s="42">
        <f>I95</f>
        <v>0</v>
      </c>
      <c r="J92" s="42">
        <f>J95</f>
        <v>0</v>
      </c>
      <c r="K92" s="42">
        <f>K95</f>
        <v>0</v>
      </c>
      <c r="L92" s="42">
        <f>L95</f>
        <v>0</v>
      </c>
      <c r="M92" s="42">
        <f>M95</f>
        <v>0</v>
      </c>
      <c r="N92" s="42">
        <f>N95</f>
        <v>0</v>
      </c>
      <c r="O92" s="42">
        <f>O95</f>
        <v>0</v>
      </c>
      <c r="P92" s="42">
        <f>P95</f>
        <v>0</v>
      </c>
      <c r="Q92" s="42">
        <f>Q95</f>
        <v>0</v>
      </c>
      <c r="R92" s="42">
        <f>R95</f>
        <v>0</v>
      </c>
      <c r="S92" s="42">
        <f>S95</f>
        <v>0</v>
      </c>
      <c r="T92" s="42">
        <f>T95</f>
        <v>0</v>
      </c>
      <c r="U92" s="42">
        <f>U95</f>
        <v>0</v>
      </c>
      <c r="V92" s="42">
        <f>V95</f>
        <v>0</v>
      </c>
      <c r="W92" s="42">
        <f>W95</f>
        <v>0</v>
      </c>
      <c r="X92" s="42">
        <f>X95</f>
        <v>2461.2399999999998</v>
      </c>
      <c r="Y92" s="42">
        <f>Y95</f>
        <v>2461.2399999999998</v>
      </c>
      <c r="Z92" s="42">
        <f>Z95</f>
        <v>699.16</v>
      </c>
      <c r="AA92" s="42">
        <f>AA95</f>
        <v>0</v>
      </c>
      <c r="AB92" s="42">
        <f>AB95</f>
        <v>0</v>
      </c>
      <c r="AC92" s="42">
        <f>AC95</f>
        <v>0</v>
      </c>
      <c r="AD92" s="42">
        <f>AD95</f>
        <v>0</v>
      </c>
      <c r="AE92" s="42">
        <f>AE95</f>
        <v>0</v>
      </c>
      <c r="AF92" s="41" t="str">
        <f>[1]УКС!AF75</f>
        <v xml:space="preserve">     На основании постановления Администрации г.Когалыма от 13.02.2024 №295 выделены плановые ассигнования в сумме 6871,9 тыс.руб., в том числе:
- на архитектурную подсветку путепровода автодороги Повховское шоссе г.Когалыма в сумме 4 109,1 тыс.руб.; 
- на архитектурную подсветку пешеходного моста "Циркуль" в сумме 2 762,8 тыс.руб.
     Заключен МК от 22.04.2024 №0187300013724000064 на выполнение работ по монтажу архитектурной подсветки пешеходного моста через реку Ингу-Ягун по адресу: город Когалым, район Административного здания блока «С» на сумму 699,051 тыс.руб. МК расторгнут в одностороннем порядке (Подрядчик не приступил к работам).
     В соответствии с приказом КФ от 11.06.2024 №55-О экономия ПА в сумме 2 063,7 тыс.руб. перераспределена на промывку ливневой канализации вдоль автодороги по ул.Мира (от ул.Степана Повха до ул.Прибалтийская).
     Заключен МК от 17.06.2024 №0187300013724000113 на выполнение работ по монтажу архитектурной подсветки объекта "Путепровод на км 0+468 автодороги Повховское шоссе в городе Когалыме" на сумму 2 461,244 тыс.руб. Работы выполнены и оплачены в полном объеме.
    </v>
      </c>
    </row>
    <row r="93" spans="1:32" s="2" customFormat="1" ht="15.75" x14ac:dyDescent="0.25">
      <c r="A93" s="10" t="s">
        <v>4</v>
      </c>
      <c r="B93" s="37">
        <f>H93+J93+L93+N93+P93+R93+T93+V93+X93+Z93+AB93+AD93</f>
        <v>0</v>
      </c>
      <c r="C93" s="23">
        <f>V93+T93+R93+H93+J93+L93+N93+P93+X93+Z93+AB93</f>
        <v>0</v>
      </c>
      <c r="D93" s="22">
        <f>E93</f>
        <v>0</v>
      </c>
      <c r="E93" s="22">
        <f>I93+K93+M93+O93+Q93+S93+U93+W93+Y93+AA93+AC93+AE93</f>
        <v>0</v>
      </c>
      <c r="F93" s="21">
        <f>IFERROR(E93/B93%,0)</f>
        <v>0</v>
      </c>
      <c r="G93" s="21">
        <f>IFERROR(E93/C93%,0)</f>
        <v>0</v>
      </c>
      <c r="H93" s="29">
        <v>0</v>
      </c>
      <c r="I93" s="29">
        <v>0</v>
      </c>
      <c r="J93" s="29">
        <v>0</v>
      </c>
      <c r="K93" s="29">
        <v>0</v>
      </c>
      <c r="L93" s="29">
        <v>0</v>
      </c>
      <c r="M93" s="29">
        <v>0</v>
      </c>
      <c r="N93" s="29">
        <v>0</v>
      </c>
      <c r="O93" s="29">
        <v>0</v>
      </c>
      <c r="P93" s="29">
        <v>0</v>
      </c>
      <c r="Q93" s="29">
        <v>0</v>
      </c>
      <c r="R93" s="29">
        <v>0</v>
      </c>
      <c r="S93" s="29">
        <v>0</v>
      </c>
      <c r="T93" s="29">
        <v>0</v>
      </c>
      <c r="U93" s="29">
        <v>0</v>
      </c>
      <c r="V93" s="29">
        <v>0</v>
      </c>
      <c r="W93" s="29">
        <v>0</v>
      </c>
      <c r="X93" s="29">
        <v>0</v>
      </c>
      <c r="Y93" s="29">
        <v>0</v>
      </c>
      <c r="Z93" s="29">
        <v>0</v>
      </c>
      <c r="AA93" s="29">
        <v>0</v>
      </c>
      <c r="AB93" s="29">
        <v>0</v>
      </c>
      <c r="AC93" s="29">
        <v>0</v>
      </c>
      <c r="AD93" s="29">
        <v>0</v>
      </c>
      <c r="AE93" s="29">
        <v>0</v>
      </c>
      <c r="AF93" s="38"/>
    </row>
    <row r="94" spans="1:32" s="2" customFormat="1" ht="15.75" x14ac:dyDescent="0.25">
      <c r="A94" s="6" t="s">
        <v>3</v>
      </c>
      <c r="B94" s="37">
        <f>H94+J94+L94+N94+P94+R94+T94+V94+X94+Z94+AB94+AD94</f>
        <v>0</v>
      </c>
      <c r="C94" s="23">
        <f>V94+T94+R94+H94+J94+L94+N94+P94+X94+Z94+AB94</f>
        <v>0</v>
      </c>
      <c r="D94" s="22">
        <f>E94</f>
        <v>0</v>
      </c>
      <c r="E94" s="22">
        <f>I94+K94+M94+O94+Q94+S94+U94+W94+Y94+AA94+AC94+AE94</f>
        <v>0</v>
      </c>
      <c r="F94" s="21">
        <f>IFERROR(E94/B94%,0)</f>
        <v>0</v>
      </c>
      <c r="G94" s="21">
        <f>IFERROR(E94/C94%,0)</f>
        <v>0</v>
      </c>
      <c r="H94" s="29">
        <v>0</v>
      </c>
      <c r="I94" s="29">
        <v>0</v>
      </c>
      <c r="J94" s="29">
        <v>0</v>
      </c>
      <c r="K94" s="29">
        <v>0</v>
      </c>
      <c r="L94" s="29">
        <v>0</v>
      </c>
      <c r="M94" s="29">
        <v>0</v>
      </c>
      <c r="N94" s="29">
        <v>0</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c r="AF94" s="38"/>
    </row>
    <row r="95" spans="1:32" s="18" customFormat="1" ht="15.75" x14ac:dyDescent="0.25">
      <c r="A95" s="40" t="s">
        <v>2</v>
      </c>
      <c r="B95" s="39">
        <f>H95+J95+L95+N95+P95+R95+T95+V95+X95+Z95+AB95+AD95</f>
        <v>3160.3999999999996</v>
      </c>
      <c r="C95" s="23">
        <f>V95+T95+R95+H95+J95+L95+N95+P95+X95+Z95+AB95</f>
        <v>3160.3999999999996</v>
      </c>
      <c r="D95" s="27">
        <f>E95</f>
        <v>2461.2399999999998</v>
      </c>
      <c r="E95" s="27">
        <f>I95+K95+M95+O95+Q95+S95+U95+W95+Y95+AA95+AC95+AE95</f>
        <v>2461.2399999999998</v>
      </c>
      <c r="F95" s="21">
        <f>IFERROR(E95/B95%,0)</f>
        <v>77.87748386280218</v>
      </c>
      <c r="G95" s="21">
        <f>IFERROR(E95/C95%,0)</f>
        <v>77.87748386280218</v>
      </c>
      <c r="H95" s="26"/>
      <c r="I95" s="26"/>
      <c r="J95" s="26"/>
      <c r="K95" s="26"/>
      <c r="L95" s="26">
        <f>[1]УКС!L79</f>
        <v>0</v>
      </c>
      <c r="M95" s="26">
        <f>[1]УКС!M79</f>
        <v>0</v>
      </c>
      <c r="N95" s="26">
        <f>[1]УКС!N79</f>
        <v>0</v>
      </c>
      <c r="O95" s="26">
        <f>[1]УКС!O79</f>
        <v>0</v>
      </c>
      <c r="P95" s="26">
        <f>[1]УКС!P79</f>
        <v>0</v>
      </c>
      <c r="Q95" s="26">
        <f>[1]УКС!Q79</f>
        <v>0</v>
      </c>
      <c r="R95" s="26">
        <f>[1]УКС!R79</f>
        <v>0</v>
      </c>
      <c r="S95" s="26">
        <f>[1]УКС!S79</f>
        <v>0</v>
      </c>
      <c r="T95" s="26">
        <f>[1]УКС!T79</f>
        <v>0</v>
      </c>
      <c r="U95" s="26">
        <f>[1]УКС!U79</f>
        <v>0</v>
      </c>
      <c r="V95" s="26">
        <f>[1]УКС!V79</f>
        <v>0</v>
      </c>
      <c r="W95" s="26">
        <f>[1]УКС!W79</f>
        <v>0</v>
      </c>
      <c r="X95" s="26">
        <f>[1]УКС!X79</f>
        <v>2461.2399999999998</v>
      </c>
      <c r="Y95" s="26">
        <f>[1]УКС!Y79</f>
        <v>2461.2399999999998</v>
      </c>
      <c r="Z95" s="26">
        <f>[1]УКС!Z79</f>
        <v>699.16</v>
      </c>
      <c r="AA95" s="26">
        <f>[1]УКС!AA79</f>
        <v>0</v>
      </c>
      <c r="AB95" s="26">
        <f>[1]УКС!AB79</f>
        <v>0</v>
      </c>
      <c r="AC95" s="26">
        <f>[1]УКС!AC79</f>
        <v>0</v>
      </c>
      <c r="AD95" s="26">
        <f>[1]УКС!AD79</f>
        <v>0</v>
      </c>
      <c r="AE95" s="26">
        <f>[1]УКС!AE79</f>
        <v>0</v>
      </c>
      <c r="AF95" s="38"/>
    </row>
    <row r="96" spans="1:32" s="2" customFormat="1" ht="31.5" x14ac:dyDescent="0.25">
      <c r="A96" s="8" t="s">
        <v>1</v>
      </c>
      <c r="B96" s="37">
        <f>H96+J96+L96+N96+P96+R96+T96+V96+X96+Z96+AB96+AD96</f>
        <v>0</v>
      </c>
      <c r="C96" s="23">
        <f>V96+T96+R96+H96+J96+L96+N96+P96+X96+Z96+AB96</f>
        <v>0</v>
      </c>
      <c r="D96" s="22">
        <f>E96</f>
        <v>0</v>
      </c>
      <c r="E96" s="22">
        <f>I96+K96+M96+O96+Q96+S96+U96+W96+Y96+AA96+AC96+AE96</f>
        <v>0</v>
      </c>
      <c r="F96" s="21">
        <f>IFERROR(E96/B96%,0)</f>
        <v>0</v>
      </c>
      <c r="G96" s="21">
        <f>IFERROR(E96/C96%,0)</f>
        <v>0</v>
      </c>
      <c r="H96" s="29">
        <v>0</v>
      </c>
      <c r="I96" s="29">
        <v>0</v>
      </c>
      <c r="J96" s="29">
        <v>0</v>
      </c>
      <c r="K96" s="29">
        <v>0</v>
      </c>
      <c r="L96" s="29">
        <v>0</v>
      </c>
      <c r="M96" s="29">
        <v>0</v>
      </c>
      <c r="N96" s="29">
        <v>0</v>
      </c>
      <c r="O96" s="29">
        <v>0</v>
      </c>
      <c r="P96" s="29">
        <v>0</v>
      </c>
      <c r="Q96" s="29">
        <v>0</v>
      </c>
      <c r="R96" s="29">
        <v>0</v>
      </c>
      <c r="S96" s="29">
        <v>0</v>
      </c>
      <c r="T96" s="29">
        <v>0</v>
      </c>
      <c r="U96" s="29">
        <v>0</v>
      </c>
      <c r="V96" s="29">
        <v>0</v>
      </c>
      <c r="W96" s="29">
        <v>0</v>
      </c>
      <c r="X96" s="29">
        <v>0</v>
      </c>
      <c r="Y96" s="29">
        <v>0</v>
      </c>
      <c r="Z96" s="29">
        <v>0</v>
      </c>
      <c r="AA96" s="29">
        <v>0</v>
      </c>
      <c r="AB96" s="29">
        <v>0</v>
      </c>
      <c r="AC96" s="29">
        <v>0</v>
      </c>
      <c r="AD96" s="29">
        <v>0</v>
      </c>
      <c r="AE96" s="29">
        <v>0</v>
      </c>
      <c r="AF96" s="38"/>
    </row>
    <row r="97" spans="1:32" s="2" customFormat="1" ht="15.75" x14ac:dyDescent="0.25">
      <c r="A97" s="6" t="s">
        <v>0</v>
      </c>
      <c r="B97" s="37">
        <f>H97+J97+L97+N97+P97+R97+T97+V97+X97+Z97+AB97+AD97</f>
        <v>0</v>
      </c>
      <c r="C97" s="23">
        <f>V97+T97+R97+H97+J97+L97+N97+P97+X97+Z97+AB97</f>
        <v>0</v>
      </c>
      <c r="D97" s="22">
        <f>E97</f>
        <v>0</v>
      </c>
      <c r="E97" s="22">
        <f>I97+K97+M97+O97+Q97+S97+U97+W97+Y97+AA97+AC97+AE97</f>
        <v>0</v>
      </c>
      <c r="F97" s="21">
        <f>IFERROR(E97/B97%,0)</f>
        <v>0</v>
      </c>
      <c r="G97" s="21">
        <f>IFERROR(E97/C97%,0)</f>
        <v>0</v>
      </c>
      <c r="H97" s="29">
        <v>0</v>
      </c>
      <c r="I97" s="29">
        <v>0</v>
      </c>
      <c r="J97" s="29">
        <v>0</v>
      </c>
      <c r="K97" s="29">
        <v>0</v>
      </c>
      <c r="L97" s="29">
        <v>0</v>
      </c>
      <c r="M97" s="29">
        <v>0</v>
      </c>
      <c r="N97" s="29">
        <v>0</v>
      </c>
      <c r="O97" s="29">
        <v>0</v>
      </c>
      <c r="P97" s="29">
        <v>0</v>
      </c>
      <c r="Q97" s="29">
        <v>0</v>
      </c>
      <c r="R97" s="29">
        <v>0</v>
      </c>
      <c r="S97" s="29">
        <v>0</v>
      </c>
      <c r="T97" s="29">
        <v>0</v>
      </c>
      <c r="U97" s="29">
        <v>0</v>
      </c>
      <c r="V97" s="29">
        <v>0</v>
      </c>
      <c r="W97" s="29">
        <v>0</v>
      </c>
      <c r="X97" s="29">
        <v>0</v>
      </c>
      <c r="Y97" s="29">
        <v>0</v>
      </c>
      <c r="Z97" s="29">
        <v>0</v>
      </c>
      <c r="AA97" s="29">
        <v>0</v>
      </c>
      <c r="AB97" s="29">
        <v>0</v>
      </c>
      <c r="AC97" s="29">
        <v>0</v>
      </c>
      <c r="AD97" s="29">
        <v>0</v>
      </c>
      <c r="AE97" s="29">
        <v>0</v>
      </c>
      <c r="AF97" s="36"/>
    </row>
    <row r="98" spans="1:32" s="2" customFormat="1" ht="15.75" x14ac:dyDescent="0.25">
      <c r="A98" s="35" t="s">
        <v>9</v>
      </c>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3"/>
      <c r="AF98" s="32" t="str">
        <f>[1]УКС!AF81</f>
        <v xml:space="preserve">          В соответствии с приказом КФ от 11.06.2024 №55-О в рамках муниципальной программы перераспределена экономия ПА в сумме 600,0 тыс.руб. на демонтаж и утилизацию непригодного для эксплуатации здания "Котельная №2", расположенного по адресу: г.Когалым, ул.Нефтяников, 15 (письмо от 13.05.2024 №69-Исх-1492) (земельный участок предназначен для жилищного строительства). 
     Заключен МК от 13.06.2024 №40/2024 на выполнение работ по сносу объекта капитального строительства "Котельная № 2(СУ-951)", расположенного по адресу: Тюменская область, Ханты-Мансийский автономный округ-Югра, город Когалым, улица Нефтяников, д. № 15 на сумму 600,0 тыс.руб. Работы по контракту выполнены и оплачены.
    Согласно постановлению Администрации г.Когалыма от 22.07.2024 №1354 на проведение обследования и оценки тех.состояния дома №11 по ул.Заречная г.Когалыма перераспределено 70,00 тыс.руб.
     МК на проведение обследования и оценки тех. состояния дома №11 по ул.Заречная не заключался в связи с принятым управлением по жилищной политики  Администрации города Когалыма решением обязать нанимателя восстановить жилое помещение за счет собственных средств.</v>
      </c>
    </row>
    <row r="99" spans="1:32" s="18" customFormat="1" ht="18.75" x14ac:dyDescent="0.25">
      <c r="A99" s="31" t="s">
        <v>8</v>
      </c>
      <c r="B99" s="14">
        <f>B101+B102+B100+B104</f>
        <v>670</v>
      </c>
      <c r="C99" s="14">
        <f>C100+C101+C102+C104</f>
        <v>670</v>
      </c>
      <c r="D99" s="14">
        <f>E99</f>
        <v>600</v>
      </c>
      <c r="E99" s="14">
        <f>I99+K99+M99+O99+Q99+S99+U99+W99+Y99+AA99+AC99+AE99</f>
        <v>600</v>
      </c>
      <c r="F99" s="30">
        <f>E99/B99*100</f>
        <v>89.552238805970148</v>
      </c>
      <c r="G99" s="30">
        <f>E99/C99*100</f>
        <v>89.552238805970148</v>
      </c>
      <c r="H99" s="20">
        <f>SUM(H100:H104)</f>
        <v>0</v>
      </c>
      <c r="I99" s="20"/>
      <c r="J99" s="20">
        <f>J100+J101+J102+J104</f>
        <v>0</v>
      </c>
      <c r="K99" s="20">
        <f>K100+K101+K102+K104</f>
        <v>0</v>
      </c>
      <c r="L99" s="20">
        <f>L100+L101+L102+L104</f>
        <v>0</v>
      </c>
      <c r="M99" s="20">
        <f>M100+M101+M102+M104</f>
        <v>0</v>
      </c>
      <c r="N99" s="20">
        <f>N100+N101+N102+N104</f>
        <v>0</v>
      </c>
      <c r="O99" s="20">
        <f>O100+O101+O102+O104</f>
        <v>0</v>
      </c>
      <c r="P99" s="20">
        <f>P100+P101+P102+P104</f>
        <v>0</v>
      </c>
      <c r="Q99" s="20">
        <f>Q100+Q101+Q102+Q104</f>
        <v>0</v>
      </c>
      <c r="R99" s="20">
        <f>R100+R101+R102+R104</f>
        <v>0</v>
      </c>
      <c r="S99" s="20">
        <f>S100+S101+S102+S104</f>
        <v>0</v>
      </c>
      <c r="T99" s="26">
        <f>T100+T101+T102+T104</f>
        <v>600</v>
      </c>
      <c r="U99" s="26">
        <f>U100+U101+U102+U104</f>
        <v>0</v>
      </c>
      <c r="V99" s="26">
        <f>V100+V101+V102+V104</f>
        <v>70</v>
      </c>
      <c r="W99" s="26">
        <f>W100+W101+W102+W104</f>
        <v>600</v>
      </c>
      <c r="X99" s="29">
        <f>X100+X101+X102+X104</f>
        <v>0</v>
      </c>
      <c r="Y99" s="20">
        <f>Y100+Y101+Y102+Y104</f>
        <v>0</v>
      </c>
      <c r="Z99" s="20">
        <f>Z100+Z101+Z102+Z104</f>
        <v>0</v>
      </c>
      <c r="AA99" s="20">
        <f>AA100+AA101+AA102+AA104</f>
        <v>0</v>
      </c>
      <c r="AB99" s="20">
        <f>AB100+AB101+AB102+AB104</f>
        <v>0</v>
      </c>
      <c r="AC99" s="20">
        <f>AC100+AC101+AC102+AC104</f>
        <v>0</v>
      </c>
      <c r="AD99" s="20">
        <f>AD100+AD101+AD102+AD104</f>
        <v>0</v>
      </c>
      <c r="AE99" s="20">
        <f>AE100+AE101+AE102+AE104</f>
        <v>0</v>
      </c>
      <c r="AF99" s="25"/>
    </row>
    <row r="100" spans="1:32" s="18" customFormat="1" ht="18.75" x14ac:dyDescent="0.25">
      <c r="A100" s="28" t="s">
        <v>4</v>
      </c>
      <c r="B100" s="23">
        <f>H100+J100+L100+N100+P100+R100+T100+V100+X100+Z100+AB100+AD100</f>
        <v>0</v>
      </c>
      <c r="C100" s="23">
        <f>V100+T100+R100+H100+J100+L100+N100+P100+X100+Z100+AB100</f>
        <v>0</v>
      </c>
      <c r="D100" s="22">
        <f>E100</f>
        <v>0</v>
      </c>
      <c r="E100" s="22">
        <f>I100+K100+M100+O100+Q100+S100+U100+W100+Y100+AA100+AC100+AE100</f>
        <v>0</v>
      </c>
      <c r="F100" s="21">
        <f>IFERROR(E100/B100%,0)</f>
        <v>0</v>
      </c>
      <c r="G100" s="21">
        <f>IFERROR(E100/C100%,0)</f>
        <v>0</v>
      </c>
      <c r="H100" s="20">
        <f>[1]УКС!H83</f>
        <v>0</v>
      </c>
      <c r="I100" s="20">
        <f>[1]УКС!I83</f>
        <v>0</v>
      </c>
      <c r="J100" s="20">
        <f>[1]УКС!J83</f>
        <v>0</v>
      </c>
      <c r="K100" s="20">
        <f>[1]УКС!K83</f>
        <v>0</v>
      </c>
      <c r="L100" s="20">
        <f>[1]УКС!L83</f>
        <v>0</v>
      </c>
      <c r="M100" s="20">
        <f>[1]УКС!M83</f>
        <v>0</v>
      </c>
      <c r="N100" s="20">
        <f>[1]УКС!N83</f>
        <v>0</v>
      </c>
      <c r="O100" s="20">
        <f>[1]УКС!O83</f>
        <v>0</v>
      </c>
      <c r="P100" s="20">
        <f>[1]УКС!P83</f>
        <v>0</v>
      </c>
      <c r="Q100" s="20">
        <f>[1]УКС!Q83</f>
        <v>0</v>
      </c>
      <c r="R100" s="20">
        <f>[1]УКС!R83</f>
        <v>0</v>
      </c>
      <c r="S100" s="20">
        <f>[1]УКС!S83</f>
        <v>0</v>
      </c>
      <c r="T100" s="26">
        <f>[1]УКС!T83</f>
        <v>0</v>
      </c>
      <c r="U100" s="26">
        <f>[1]УКС!U83</f>
        <v>0</v>
      </c>
      <c r="V100" s="26">
        <f>[1]УКС!V83</f>
        <v>0</v>
      </c>
      <c r="W100" s="26">
        <f>[1]УКС!W83</f>
        <v>0</v>
      </c>
      <c r="X100" s="20">
        <f>[1]УКС!X83</f>
        <v>0</v>
      </c>
      <c r="Y100" s="20">
        <f>[1]УКС!Y83</f>
        <v>0</v>
      </c>
      <c r="Z100" s="20">
        <f>[1]УКС!Z83</f>
        <v>0</v>
      </c>
      <c r="AA100" s="20">
        <f>[1]УКС!AA83</f>
        <v>0</v>
      </c>
      <c r="AB100" s="20">
        <f>[1]УКС!AB83</f>
        <v>0</v>
      </c>
      <c r="AC100" s="20">
        <f>[1]УКС!AC83</f>
        <v>0</v>
      </c>
      <c r="AD100" s="20">
        <f>[1]УКС!AD83</f>
        <v>0</v>
      </c>
      <c r="AE100" s="20">
        <f>[1]УКС!AE83</f>
        <v>0</v>
      </c>
      <c r="AF100" s="25"/>
    </row>
    <row r="101" spans="1:32" s="18" customFormat="1" ht="18.75" x14ac:dyDescent="0.25">
      <c r="A101" s="28" t="s">
        <v>3</v>
      </c>
      <c r="B101" s="23">
        <f>H101+J101+L101+N101+P101+R101+T101+V101+X101+Z101+AB101+AD101</f>
        <v>0</v>
      </c>
      <c r="C101" s="23">
        <f>V101+T101+R101+H101+J101+L101+N101+P101+X101+Z101+AB101</f>
        <v>0</v>
      </c>
      <c r="D101" s="22">
        <f>E101</f>
        <v>0</v>
      </c>
      <c r="E101" s="22">
        <f>I101+K101+M101+O101+Q101+S101+U101+W101+Y101+AA101+AC101+AE101</f>
        <v>0</v>
      </c>
      <c r="F101" s="21">
        <f>IFERROR(E101/B101%,0)</f>
        <v>0</v>
      </c>
      <c r="G101" s="21">
        <f>IFERROR(E101/C101%,0)</f>
        <v>0</v>
      </c>
      <c r="H101" s="20">
        <f>[1]УКС!H84</f>
        <v>0</v>
      </c>
      <c r="I101" s="20">
        <f>[1]УКС!I84</f>
        <v>0</v>
      </c>
      <c r="J101" s="20">
        <f>[1]УКС!J84</f>
        <v>0</v>
      </c>
      <c r="K101" s="20">
        <f>[1]УКС!K84</f>
        <v>0</v>
      </c>
      <c r="L101" s="20">
        <f>[1]УКС!L84</f>
        <v>0</v>
      </c>
      <c r="M101" s="20">
        <f>[1]УКС!M84</f>
        <v>0</v>
      </c>
      <c r="N101" s="20">
        <f>[1]УКС!N84</f>
        <v>0</v>
      </c>
      <c r="O101" s="20">
        <f>[1]УКС!O84</f>
        <v>0</v>
      </c>
      <c r="P101" s="20">
        <f>[1]УКС!P84</f>
        <v>0</v>
      </c>
      <c r="Q101" s="20">
        <f>[1]УКС!Q84</f>
        <v>0</v>
      </c>
      <c r="R101" s="20">
        <f>[1]УКС!R84</f>
        <v>0</v>
      </c>
      <c r="S101" s="20">
        <f>[1]УКС!S84</f>
        <v>0</v>
      </c>
      <c r="T101" s="20">
        <f>[1]УКС!T84</f>
        <v>0</v>
      </c>
      <c r="U101" s="20">
        <f>[1]УКС!U84</f>
        <v>0</v>
      </c>
      <c r="V101" s="20">
        <f>[1]УКС!V84</f>
        <v>0</v>
      </c>
      <c r="W101" s="20">
        <f>[1]УКС!W84</f>
        <v>0</v>
      </c>
      <c r="X101" s="20">
        <f>[1]УКС!X84</f>
        <v>0</v>
      </c>
      <c r="Y101" s="20">
        <f>[1]УКС!Y84</f>
        <v>0</v>
      </c>
      <c r="Z101" s="20">
        <f>[1]УКС!Z84</f>
        <v>0</v>
      </c>
      <c r="AA101" s="20">
        <f>[1]УКС!AA84</f>
        <v>0</v>
      </c>
      <c r="AB101" s="20">
        <f>[1]УКС!AB84</f>
        <v>0</v>
      </c>
      <c r="AC101" s="20">
        <f>[1]УКС!AC84</f>
        <v>0</v>
      </c>
      <c r="AD101" s="20">
        <f>[1]УКС!AD84</f>
        <v>0</v>
      </c>
      <c r="AE101" s="20">
        <f>[1]УКС!AE84</f>
        <v>0</v>
      </c>
      <c r="AF101" s="25"/>
    </row>
    <row r="102" spans="1:32" s="18" customFormat="1" ht="18.75" x14ac:dyDescent="0.25">
      <c r="A102" s="28" t="s">
        <v>2</v>
      </c>
      <c r="B102" s="23">
        <f>H102+J102+L102+N102+P102+R102+T102+V102+X102+Z102+AB102+AD102</f>
        <v>670</v>
      </c>
      <c r="C102" s="23">
        <f>V102+T102+R102+H102+J102+L102+N102+P102+X102+Z102+AB102</f>
        <v>670</v>
      </c>
      <c r="D102" s="27">
        <f>E102</f>
        <v>600</v>
      </c>
      <c r="E102" s="27">
        <f>I102+K102+M102+O102+Q102+S102+U102+W102+Y102+AA102+AC102+AE102</f>
        <v>600</v>
      </c>
      <c r="F102" s="21">
        <f>IFERROR(E102/B102%,0)</f>
        <v>89.552238805970148</v>
      </c>
      <c r="G102" s="21">
        <f>IFERROR(E102/C102%,0)</f>
        <v>89.552238805970148</v>
      </c>
      <c r="H102" s="20">
        <f>[1]УКС!H85</f>
        <v>0</v>
      </c>
      <c r="I102" s="20">
        <f>[1]УКС!I85</f>
        <v>0</v>
      </c>
      <c r="J102" s="20">
        <f>[1]УКС!J85</f>
        <v>0</v>
      </c>
      <c r="K102" s="20">
        <f>[1]УКС!K85</f>
        <v>0</v>
      </c>
      <c r="L102" s="20">
        <f>[1]УКС!L85</f>
        <v>0</v>
      </c>
      <c r="M102" s="20">
        <f>[1]УКС!M85</f>
        <v>0</v>
      </c>
      <c r="N102" s="20">
        <f>[1]УКС!N85</f>
        <v>0</v>
      </c>
      <c r="O102" s="20">
        <f>[1]УКС!O85</f>
        <v>0</v>
      </c>
      <c r="P102" s="20">
        <f>[1]УКС!P85</f>
        <v>0</v>
      </c>
      <c r="Q102" s="20">
        <f>[1]УКС!Q85</f>
        <v>0</v>
      </c>
      <c r="R102" s="20">
        <f>[1]УКС!R85</f>
        <v>0</v>
      </c>
      <c r="S102" s="20">
        <f>[1]УКС!S85</f>
        <v>0</v>
      </c>
      <c r="T102" s="26">
        <f>[1]УКС!T85</f>
        <v>600</v>
      </c>
      <c r="U102" s="26">
        <f>[1]УКС!U85</f>
        <v>0</v>
      </c>
      <c r="V102" s="26">
        <f>[1]УКС!V85</f>
        <v>70</v>
      </c>
      <c r="W102" s="26">
        <f>[1]УКС!W85</f>
        <v>600</v>
      </c>
      <c r="X102" s="20">
        <f>[1]УКС!X85</f>
        <v>0</v>
      </c>
      <c r="Y102" s="20">
        <f>[1]УКС!Y85</f>
        <v>0</v>
      </c>
      <c r="Z102" s="20">
        <f>[1]УКС!Z85</f>
        <v>0</v>
      </c>
      <c r="AA102" s="20">
        <f>[1]УКС!AA85</f>
        <v>0</v>
      </c>
      <c r="AB102" s="20">
        <f>[1]УКС!AB85</f>
        <v>0</v>
      </c>
      <c r="AC102" s="20">
        <f>[1]УКС!AC85</f>
        <v>0</v>
      </c>
      <c r="AD102" s="20">
        <f>[1]УКС!AD85</f>
        <v>0</v>
      </c>
      <c r="AE102" s="20">
        <f>[1]УКС!AE85</f>
        <v>0</v>
      </c>
      <c r="AF102" s="25"/>
    </row>
    <row r="103" spans="1:32" s="2" customFormat="1" ht="31.5" x14ac:dyDescent="0.25">
      <c r="A103" s="8" t="s">
        <v>1</v>
      </c>
      <c r="B103" s="23">
        <f>H103+J103+L103+N103+P103+R103+T103+V103+X103+Z103+AB103+AD103</f>
        <v>0</v>
      </c>
      <c r="C103" s="23">
        <f>V103+T103+R103+H103+J103+L103+N103+P103+X103+Z103+AB103</f>
        <v>0</v>
      </c>
      <c r="D103" s="22">
        <f>E103</f>
        <v>0</v>
      </c>
      <c r="E103" s="22">
        <f>I103+K103+M103+O103+Q103+S103+U103+W103+Y103+AA103+AC103+AE103</f>
        <v>0</v>
      </c>
      <c r="F103" s="21">
        <f>IFERROR(E103/B103%,0)</f>
        <v>0</v>
      </c>
      <c r="G103" s="21">
        <f>IFERROR(E103/C103%,0)</f>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6">
        <v>0</v>
      </c>
      <c r="AC103" s="26">
        <v>0</v>
      </c>
      <c r="AD103" s="26">
        <v>0</v>
      </c>
      <c r="AE103" s="26">
        <v>0</v>
      </c>
      <c r="AF103" s="25"/>
    </row>
    <row r="104" spans="1:32" s="18" customFormat="1" ht="18.75" x14ac:dyDescent="0.25">
      <c r="A104" s="24" t="s">
        <v>7</v>
      </c>
      <c r="B104" s="23">
        <f>H104+J104+L104+N104+P104+R104+T104+V104+X104+Z104+AB104+AD104</f>
        <v>0</v>
      </c>
      <c r="C104" s="23">
        <f>V104+T104+R104+H104+J104+L104+N104+P104+X104+Z104+AB104</f>
        <v>0</v>
      </c>
      <c r="D104" s="22">
        <f>E104</f>
        <v>0</v>
      </c>
      <c r="E104" s="22">
        <f>I104+K104+M104+O104+Q104+S104+U104+W104+Y104+AA104+AC104+AE104</f>
        <v>0</v>
      </c>
      <c r="F104" s="21">
        <f>IFERROR(E104/B104%,0)</f>
        <v>0</v>
      </c>
      <c r="G104" s="21">
        <f>IFERROR(E104/C104%,0)</f>
        <v>0</v>
      </c>
      <c r="H104" s="20">
        <f>[1]УКС!H86</f>
        <v>0</v>
      </c>
      <c r="I104" s="20">
        <f>[1]УКС!I86</f>
        <v>0</v>
      </c>
      <c r="J104" s="20">
        <f>[1]УКС!J86</f>
        <v>0</v>
      </c>
      <c r="K104" s="20">
        <f>[1]УКС!K86</f>
        <v>0</v>
      </c>
      <c r="L104" s="20">
        <f>[1]УКС!L86</f>
        <v>0</v>
      </c>
      <c r="M104" s="20">
        <f>[1]УКС!M86</f>
        <v>0</v>
      </c>
      <c r="N104" s="20">
        <f>[1]УКС!N86</f>
        <v>0</v>
      </c>
      <c r="O104" s="20">
        <f>[1]УКС!O86</f>
        <v>0</v>
      </c>
      <c r="P104" s="20">
        <f>[1]УКС!P86</f>
        <v>0</v>
      </c>
      <c r="Q104" s="20">
        <f>[1]УКС!Q86</f>
        <v>0</v>
      </c>
      <c r="R104" s="20">
        <f>[1]УКС!R86</f>
        <v>0</v>
      </c>
      <c r="S104" s="20">
        <f>[1]УКС!S86</f>
        <v>0</v>
      </c>
      <c r="T104" s="20">
        <f>[1]УКС!T86</f>
        <v>0</v>
      </c>
      <c r="U104" s="20">
        <f>[1]УКС!U86</f>
        <v>0</v>
      </c>
      <c r="V104" s="20">
        <f>[1]УКС!V86</f>
        <v>0</v>
      </c>
      <c r="W104" s="20">
        <f>[1]УКС!W86</f>
        <v>0</v>
      </c>
      <c r="X104" s="20">
        <f>[1]УКС!X86</f>
        <v>0</v>
      </c>
      <c r="Y104" s="20">
        <f>[1]УКС!Y86</f>
        <v>0</v>
      </c>
      <c r="Z104" s="20">
        <f>[1]УКС!Z86</f>
        <v>0</v>
      </c>
      <c r="AA104" s="20">
        <f>[1]УКС!AA86</f>
        <v>0</v>
      </c>
      <c r="AB104" s="20">
        <f>[1]УКС!AB86</f>
        <v>0</v>
      </c>
      <c r="AC104" s="20">
        <f>[1]УКС!AC86</f>
        <v>0</v>
      </c>
      <c r="AD104" s="20">
        <f>[1]УКС!AD86</f>
        <v>0</v>
      </c>
      <c r="AE104" s="20">
        <f>[1]УКС!AE86</f>
        <v>0</v>
      </c>
      <c r="AF104" s="19"/>
    </row>
    <row r="105" spans="1:32" s="2" customFormat="1" ht="15.75" x14ac:dyDescent="0.25">
      <c r="A105" s="17" t="s">
        <v>6</v>
      </c>
      <c r="B105" s="16">
        <f>B107+B108+B106+B110</f>
        <v>266100.77956999996</v>
      </c>
      <c r="C105" s="16">
        <f>C107+C108+C106+C110</f>
        <v>243675.71456999998</v>
      </c>
      <c r="D105" s="16">
        <f>D107+D108+D106+D110</f>
        <v>212299.09236000001</v>
      </c>
      <c r="E105" s="16">
        <f>E107+E108+E106+E110</f>
        <v>212299.09236000001</v>
      </c>
      <c r="F105" s="16">
        <f>E105/B105*100</f>
        <v>79.781462009641729</v>
      </c>
      <c r="G105" s="16">
        <f>E105/C105*100</f>
        <v>87.123615389671301</v>
      </c>
      <c r="H105" s="16">
        <f>H107+H108</f>
        <v>11190.229159999999</v>
      </c>
      <c r="I105" s="16">
        <f>I107+I108</f>
        <v>6245.2199999999993</v>
      </c>
      <c r="J105" s="16">
        <f>J107+J108</f>
        <v>27238.03457</v>
      </c>
      <c r="K105" s="16">
        <f>K107+K108</f>
        <v>24129.487939999999</v>
      </c>
      <c r="L105" s="16">
        <f>L107+L108</f>
        <v>26813.345360000003</v>
      </c>
      <c r="M105" s="16">
        <f>M107+M108</f>
        <v>23112.102060000005</v>
      </c>
      <c r="N105" s="16">
        <f>N107+N108</f>
        <v>25328.869559999999</v>
      </c>
      <c r="O105" s="16">
        <f>O107+O108</f>
        <v>22247.901040000001</v>
      </c>
      <c r="P105" s="16">
        <f>P107+P108</f>
        <v>15304.39856</v>
      </c>
      <c r="Q105" s="16">
        <f>Q107+Q108</f>
        <v>12545.2464</v>
      </c>
      <c r="R105" s="16">
        <f>R107+R108</f>
        <v>15557.655559999999</v>
      </c>
      <c r="S105" s="16">
        <f>S107+S108</f>
        <v>10955.928029999999</v>
      </c>
      <c r="T105" s="16">
        <f>T107+T108</f>
        <v>17009.020560000001</v>
      </c>
      <c r="U105" s="16">
        <f>U107+U108</f>
        <v>20481.774150000001</v>
      </c>
      <c r="V105" s="16">
        <f>V107+V108</f>
        <v>22525.619559999999</v>
      </c>
      <c r="W105" s="16">
        <f>W107+W108</f>
        <v>19172.702739999997</v>
      </c>
      <c r="X105" s="16">
        <f>X107+X108</f>
        <v>28486.346559999998</v>
      </c>
      <c r="Y105" s="16">
        <f>Y107+Y108</f>
        <v>25470.97</v>
      </c>
      <c r="Z105" s="16">
        <f>Z107+Z108</f>
        <v>40130.269560000001</v>
      </c>
      <c r="AA105" s="16">
        <f>AA107+AA108</f>
        <v>37313.519999999997</v>
      </c>
      <c r="AB105" s="16">
        <f>AB107+AB108</f>
        <v>14091.92556</v>
      </c>
      <c r="AC105" s="16">
        <f>AC107+AC108</f>
        <v>10624.24</v>
      </c>
      <c r="AD105" s="16">
        <f>AD107+AD108</f>
        <v>22425.065000000002</v>
      </c>
      <c r="AE105" s="16">
        <f>AE107+AE108</f>
        <v>0</v>
      </c>
      <c r="AF105" s="11"/>
    </row>
    <row r="106" spans="1:32" s="2" customFormat="1" ht="15.75" x14ac:dyDescent="0.25">
      <c r="A106" s="10" t="s">
        <v>4</v>
      </c>
      <c r="B106" s="14">
        <f>B112</f>
        <v>0</v>
      </c>
      <c r="C106" s="14">
        <f>C112</f>
        <v>0</v>
      </c>
      <c r="D106" s="14">
        <f>D112</f>
        <v>0</v>
      </c>
      <c r="E106" s="14">
        <f>E112</f>
        <v>0</v>
      </c>
      <c r="F106" s="15">
        <f>IFERROR(E106/B106*100,0)</f>
        <v>0</v>
      </c>
      <c r="G106" s="14">
        <f>IFERROR(E106/C106*100,0)</f>
        <v>0</v>
      </c>
      <c r="H106" s="14">
        <f>H100+H9+H44+H65+H72+H79+H86+H93</f>
        <v>0</v>
      </c>
      <c r="I106" s="14">
        <f>I100+I9+I44+I65+I72+I79+I86+I93</f>
        <v>0</v>
      </c>
      <c r="J106" s="14">
        <f>J100+J9+J44+J65+J72+J79+J86+J93</f>
        <v>0</v>
      </c>
      <c r="K106" s="14">
        <f>K100+K9+K44+K65+K72+K79+K86+K93</f>
        <v>0</v>
      </c>
      <c r="L106" s="14">
        <f>L100+L9+L44+L65+L72+L79+L86+L93</f>
        <v>0</v>
      </c>
      <c r="M106" s="14">
        <f>M100+M9+M44+M65+M72+M79+M86+M93</f>
        <v>0</v>
      </c>
      <c r="N106" s="14">
        <f>N100+N9+N44+N65+N72+N79+N86+N93</f>
        <v>0</v>
      </c>
      <c r="O106" s="14">
        <f>O100+O9+O44+O65+O72+O79+O86+O93</f>
        <v>0</v>
      </c>
      <c r="P106" s="14">
        <f>P100+P9+P44+P65+P72+P79+P86+P93</f>
        <v>0</v>
      </c>
      <c r="Q106" s="14">
        <f>Q100+Q9+Q44+Q65+Q72+Q79+Q86+Q93</f>
        <v>0</v>
      </c>
      <c r="R106" s="14">
        <f>R100+R9+R44+R65+R72+R79+R86+R93</f>
        <v>0</v>
      </c>
      <c r="S106" s="14">
        <f>S100+S9+S44+S65+S72+S79+S86+S93</f>
        <v>0</v>
      </c>
      <c r="T106" s="14">
        <f>T100+T9+T44+T65+T72+T79+T86+T93</f>
        <v>0</v>
      </c>
      <c r="U106" s="14">
        <f>U100+U9+U44+U65+U72+U79+U86+U93</f>
        <v>0</v>
      </c>
      <c r="V106" s="14">
        <f>V100+V9+V44+V65+V72+V79+V86+V93</f>
        <v>0</v>
      </c>
      <c r="W106" s="14">
        <f>W100+W9+W44+W65+W72+W79+W86+W93</f>
        <v>0</v>
      </c>
      <c r="X106" s="14">
        <f>X100+X9+X44+X65+X72+X79+X86+X93</f>
        <v>0</v>
      </c>
      <c r="Y106" s="14">
        <f>Y100+Y9+Y44+Y65+Y72+Y79+Y86+Y93</f>
        <v>0</v>
      </c>
      <c r="Z106" s="14">
        <f>Z100+Z9+Z44+Z65+Z72+Z79+Z86+Z93</f>
        <v>0</v>
      </c>
      <c r="AA106" s="14">
        <f>AA100+AA9+AA44+AA65+AA72+AA79+AA86+AA93</f>
        <v>0</v>
      </c>
      <c r="AB106" s="14">
        <f>AB100+AB9+AB44+AB65+AB72+AB79+AB86+AB93</f>
        <v>0</v>
      </c>
      <c r="AC106" s="14">
        <f>AC100+AC9+AC44+AC65+AC72+AC79+AC86+AC93</f>
        <v>0</v>
      </c>
      <c r="AD106" s="14">
        <f>AD100+AD9+AD44+AD65+AD72+AD79+AD86+AD93</f>
        <v>0</v>
      </c>
      <c r="AE106" s="14">
        <f>AE100+AE9+AE44+AE65+AE72+AE79+AE86+AE93</f>
        <v>0</v>
      </c>
      <c r="AF106" s="7"/>
    </row>
    <row r="107" spans="1:32" s="2" customFormat="1" ht="15.75" x14ac:dyDescent="0.25">
      <c r="A107" s="9" t="s">
        <v>3</v>
      </c>
      <c r="B107" s="14">
        <f>B113</f>
        <v>1587.5</v>
      </c>
      <c r="C107" s="14">
        <f>C113</f>
        <v>1587.5</v>
      </c>
      <c r="D107" s="14">
        <f>D113</f>
        <v>1587.4699999999998</v>
      </c>
      <c r="E107" s="14">
        <f>E113</f>
        <v>1587.4699999999998</v>
      </c>
      <c r="F107" s="15">
        <f>IFERROR(E107/B107*100,0)</f>
        <v>99.998110236220455</v>
      </c>
      <c r="G107" s="14">
        <f>IFERROR(E107/C107*100,0)</f>
        <v>99.998110236220455</v>
      </c>
      <c r="H107" s="14">
        <f>H101+H10+H45+H66+H73+H80+H87+H94</f>
        <v>526.79999999999995</v>
      </c>
      <c r="I107" s="14">
        <f>I101+I10+I45+I66+I73+I80+I87+I94</f>
        <v>248.69</v>
      </c>
      <c r="J107" s="14">
        <f>J101+J10+J45+J66+J73+J80+J87+J94</f>
        <v>68.5</v>
      </c>
      <c r="K107" s="14">
        <f>K101+K10+K45+K66+K73+K80+K87+K94</f>
        <v>129.43</v>
      </c>
      <c r="L107" s="14">
        <f>L101+L10+L45+L66+L73+L80+L87+L94</f>
        <v>0</v>
      </c>
      <c r="M107" s="14">
        <f>M101+M10+M45+M66+M73+M80+M87+M94</f>
        <v>217.18</v>
      </c>
      <c r="N107" s="14">
        <f>N101+N10+N45+N66+N73+N80+N87+N94</f>
        <v>0</v>
      </c>
      <c r="O107" s="14">
        <f>O101+O10+O45+O66+O73+O80+O87+O94</f>
        <v>0</v>
      </c>
      <c r="P107" s="14">
        <f>P101+P10+P45+P66+P73+P80+P87+P94</f>
        <v>0</v>
      </c>
      <c r="Q107" s="14">
        <f>Q101+Q10+Q45+Q66+Q73+Q80+Q87+Q94</f>
        <v>0</v>
      </c>
      <c r="R107" s="14">
        <f>R101+R10+R45+R66+R73+R80+R87+R94</f>
        <v>0</v>
      </c>
      <c r="S107" s="14">
        <f>S101+S10+S45+S66+S73+S80+S87+S94</f>
        <v>0</v>
      </c>
      <c r="T107" s="14">
        <f>T101+T10+T45+T66+T73+T80+T87+T94</f>
        <v>0</v>
      </c>
      <c r="U107" s="14">
        <f>U101+U10+U45+U66+U73+U80+U87+U94</f>
        <v>0</v>
      </c>
      <c r="V107" s="14">
        <f>V101+V10+V45+V66+V73+V80+V87+V94</f>
        <v>0</v>
      </c>
      <c r="W107" s="14">
        <f>W101+W10+W45+W66+W73+W80+W87+W94</f>
        <v>0</v>
      </c>
      <c r="X107" s="14">
        <f>X101+X10+X45+X66+X73+X80+X87+X94</f>
        <v>0</v>
      </c>
      <c r="Y107" s="14">
        <f>Y101+Y10+Y45+Y66+Y73+Y80+Y87+Y94</f>
        <v>0</v>
      </c>
      <c r="Z107" s="14">
        <f>Z101+Z10+Z45+Z66+Z73+Z80+Z87+Z94</f>
        <v>992.2</v>
      </c>
      <c r="AA107" s="14">
        <f>AA101+AA10+AA45+AA66+AA73+AA80+AA87+AA94</f>
        <v>992.17</v>
      </c>
      <c r="AB107" s="14">
        <f>AB101+AB10+AB45+AB66+AB73+AB80+AB87+AB94</f>
        <v>0</v>
      </c>
      <c r="AC107" s="14">
        <f>AC101+AC10+AC45+AC66+AC73+AC80+AC87+AC94</f>
        <v>0</v>
      </c>
      <c r="AD107" s="14">
        <f>AD101+AD10+AD45+AD66+AD73+AD80+AD87+AD94</f>
        <v>0</v>
      </c>
      <c r="AE107" s="14">
        <f>AE101+AE10+AE45+AE66+AE73+AE80+AE87+AE94</f>
        <v>0</v>
      </c>
      <c r="AF107" s="7"/>
    </row>
    <row r="108" spans="1:32" s="2" customFormat="1" ht="15.75" x14ac:dyDescent="0.25">
      <c r="A108" s="9" t="s">
        <v>2</v>
      </c>
      <c r="B108" s="14">
        <f>B114</f>
        <v>264513.27956999996</v>
      </c>
      <c r="C108" s="14">
        <f>C114</f>
        <v>242088.21456999998</v>
      </c>
      <c r="D108" s="14">
        <f>D114</f>
        <v>210711.62236000001</v>
      </c>
      <c r="E108" s="14">
        <f>E114</f>
        <v>210711.62236000001</v>
      </c>
      <c r="F108" s="15">
        <f>IFERROR(E108/B108*100,0)</f>
        <v>79.660129995189138</v>
      </c>
      <c r="G108" s="14">
        <f>IFERROR(E108/C108*100,0)</f>
        <v>87.039190542285809</v>
      </c>
      <c r="H108" s="14">
        <f>H102+H11+H46+H67+H74+H81+H88+H95</f>
        <v>10663.42916</v>
      </c>
      <c r="I108" s="14">
        <f>I102+I11+I46+I67+I74+I81+I88+I95</f>
        <v>5996.53</v>
      </c>
      <c r="J108" s="14">
        <f>J102+J11+J46+J67+J74+J81+J88+J95</f>
        <v>27169.53457</v>
      </c>
      <c r="K108" s="14">
        <f>K102+K11+K46+K67+K74+K81+K88+K95</f>
        <v>24000.057939999999</v>
      </c>
      <c r="L108" s="14">
        <f>L102+L11+L46+L67+L74+L81+L88+L95</f>
        <v>26813.345360000003</v>
      </c>
      <c r="M108" s="14">
        <f>M102+M11+M46+M67+M74+M81+M88+M95</f>
        <v>22894.922060000004</v>
      </c>
      <c r="N108" s="14">
        <f>N102+N11+N46+N67+N74+N81+N88+N95</f>
        <v>25328.869559999999</v>
      </c>
      <c r="O108" s="14">
        <f>O102+O11+O46+O67+O74+O81+O88+O95</f>
        <v>22247.901040000001</v>
      </c>
      <c r="P108" s="14">
        <f>P102+P11+P46+P67+P74+P81+P88+P95</f>
        <v>15304.39856</v>
      </c>
      <c r="Q108" s="14">
        <f>Q102+Q11+Q46+Q67+Q74+Q81+Q88+Q95</f>
        <v>12545.2464</v>
      </c>
      <c r="R108" s="14">
        <f>R102+R11+R46+R67+R74+R81+R88+R95</f>
        <v>15557.655559999999</v>
      </c>
      <c r="S108" s="14">
        <f>S102+S11+S46+S67+S74+S81+S88+S95</f>
        <v>10955.928029999999</v>
      </c>
      <c r="T108" s="14">
        <f>T102+T11+T46+T67+T74+T81+T88+T95</f>
        <v>17009.020560000001</v>
      </c>
      <c r="U108" s="14">
        <f>U102+U11+U46+U67+U74+U81+U88+U95</f>
        <v>20481.774150000001</v>
      </c>
      <c r="V108" s="14">
        <f>V102+V11+V46+V67+V74+V81+V88+V95</f>
        <v>22525.619559999999</v>
      </c>
      <c r="W108" s="14">
        <f>W102+W11+W46+W67+W74+W81+W88+W95</f>
        <v>19172.702739999997</v>
      </c>
      <c r="X108" s="14">
        <f>X102+X11+X46+X67+X74+X81+X88+X95</f>
        <v>28486.346559999998</v>
      </c>
      <c r="Y108" s="14">
        <f>Y102+Y11+Y46+Y67+Y74+Y81+Y88+Y95</f>
        <v>25470.97</v>
      </c>
      <c r="Z108" s="14">
        <f>Z102+Z11+Z46+Z67+Z74+Z81+Z88+Z95</f>
        <v>39138.069560000004</v>
      </c>
      <c r="AA108" s="14">
        <f>AA102+AA11+AA46+AA67+AA74+AA81+AA88+AA95</f>
        <v>36321.35</v>
      </c>
      <c r="AB108" s="14">
        <f>AB102+AB11+AB46+AB67+AB74+AB81+AB88+AB95</f>
        <v>14091.92556</v>
      </c>
      <c r="AC108" s="14">
        <f>AC102+AC11+AC46+AC67+AC74+AC81+AC88+AC95</f>
        <v>10624.24</v>
      </c>
      <c r="AD108" s="14">
        <f>AD102+AD11+AD46+AD67+AD74+AD81+AD88+AD95</f>
        <v>22425.065000000002</v>
      </c>
      <c r="AE108" s="14">
        <f>AE102+AE11+AE46+AE67+AE74+AE81+AE88+AE95</f>
        <v>0</v>
      </c>
      <c r="AF108" s="7"/>
    </row>
    <row r="109" spans="1:32" s="2" customFormat="1" ht="31.5" x14ac:dyDescent="0.25">
      <c r="A109" s="8" t="s">
        <v>1</v>
      </c>
      <c r="B109" s="14">
        <f>B115</f>
        <v>0</v>
      </c>
      <c r="C109" s="14">
        <f>C115</f>
        <v>0</v>
      </c>
      <c r="D109" s="14">
        <f>D115</f>
        <v>0</v>
      </c>
      <c r="E109" s="14">
        <f>E115</f>
        <v>0</v>
      </c>
      <c r="F109" s="15">
        <f>IFERROR(E109/B109*100,0)</f>
        <v>0</v>
      </c>
      <c r="G109" s="14">
        <f>IFERROR(E109/C109*100,0)</f>
        <v>0</v>
      </c>
      <c r="H109" s="14">
        <f>H103+H12+H47+H68+H75+H82+H89+H96</f>
        <v>0</v>
      </c>
      <c r="I109" s="14">
        <f>I103+I12+I47+I68+I75+I82+I89+I96</f>
        <v>0</v>
      </c>
      <c r="J109" s="14">
        <f>J103+J12+J47+J68+J75+J82+J89+J96</f>
        <v>0</v>
      </c>
      <c r="K109" s="14">
        <f>K103+K12+K47+K68+K75+K82+K89+K96</f>
        <v>0</v>
      </c>
      <c r="L109" s="14">
        <f>L103+L12+L47+L68+L75+L82+L89+L96</f>
        <v>0</v>
      </c>
      <c r="M109" s="14">
        <f>M103+M12+M47+M68+M75+M82+M89+M96</f>
        <v>0</v>
      </c>
      <c r="N109" s="14">
        <f>N103+N12+N47+N68+N75+N82+N89+N96</f>
        <v>0</v>
      </c>
      <c r="O109" s="14">
        <f>O103+O12+O47+O68+O75+O82+O89+O96</f>
        <v>0</v>
      </c>
      <c r="P109" s="14">
        <f>P103+P12+P47+P68+P75+P82+P89+P96</f>
        <v>0</v>
      </c>
      <c r="Q109" s="14">
        <f>Q103+Q12+Q47+Q68+Q75+Q82+Q89+Q96</f>
        <v>0</v>
      </c>
      <c r="R109" s="14">
        <f>R103+R12+R47+R68+R75+R82+R89+R96</f>
        <v>0</v>
      </c>
      <c r="S109" s="14">
        <f>S103+S12+S47+S68+S75+S82+S89+S96</f>
        <v>0</v>
      </c>
      <c r="T109" s="14">
        <f>T103+T12+T47+T68+T75+T82+T89+T96</f>
        <v>0</v>
      </c>
      <c r="U109" s="14">
        <f>U103+U12+U47+U68+U75+U82+U89+U96</f>
        <v>0</v>
      </c>
      <c r="V109" s="14">
        <f>V103+V12+V47+V68+V75+V82+V89+V96</f>
        <v>0</v>
      </c>
      <c r="W109" s="14">
        <f>W103+W12+W47+W68+W75+W82+W89+W96</f>
        <v>0</v>
      </c>
      <c r="X109" s="14">
        <f>X103+X12+X47+X68+X75+X82+X89+X96</f>
        <v>0</v>
      </c>
      <c r="Y109" s="14">
        <f>Y103+Y12+Y47+Y68+Y75+Y82+Y89+Y96</f>
        <v>0</v>
      </c>
      <c r="Z109" s="14">
        <f>Z103+Z12+Z47+Z68+Z75+Z82+Z89+Z96</f>
        <v>0</v>
      </c>
      <c r="AA109" s="14">
        <f>AA103+AA12+AA47+AA68+AA75+AA82+AA89+AA96</f>
        <v>0</v>
      </c>
      <c r="AB109" s="14">
        <f>AB103+AB12+AB47+AB68+AB75+AB82+AB89+AB96</f>
        <v>0</v>
      </c>
      <c r="AC109" s="14">
        <f>AC103+AC12+AC47+AC68+AC75+AC82+AC89+AC96</f>
        <v>0</v>
      </c>
      <c r="AD109" s="14">
        <f>AD103+AD12+AD47+AD68+AD75+AD82+AD89+AD96</f>
        <v>0</v>
      </c>
      <c r="AE109" s="14">
        <f>AE103+AE12+AE47+AE68+AE75+AE82+AE89+AE96</f>
        <v>0</v>
      </c>
      <c r="AF109" s="7"/>
    </row>
    <row r="110" spans="1:32" s="2" customFormat="1" ht="15.75" x14ac:dyDescent="0.25">
      <c r="A110" s="6" t="s">
        <v>0</v>
      </c>
      <c r="B110" s="14">
        <f>B116</f>
        <v>0</v>
      </c>
      <c r="C110" s="14">
        <f>C116</f>
        <v>0</v>
      </c>
      <c r="D110" s="14">
        <f>D116</f>
        <v>0</v>
      </c>
      <c r="E110" s="14">
        <f>E116</f>
        <v>0</v>
      </c>
      <c r="F110" s="15">
        <f>IFERROR(E110/B110*100,0)</f>
        <v>0</v>
      </c>
      <c r="G110" s="14">
        <f>IFERROR(E110/C110*100,0)</f>
        <v>0</v>
      </c>
      <c r="H110" s="14">
        <f>H104+H13+H48+H69+H76+H83+H90+H97</f>
        <v>0</v>
      </c>
      <c r="I110" s="14">
        <f>I104+I13+I48+I69+I76+I83+I90+I97</f>
        <v>0</v>
      </c>
      <c r="J110" s="14">
        <f>J104+J13+J48+J69+J76+J83+J90+J97</f>
        <v>0</v>
      </c>
      <c r="K110" s="14">
        <f>K104+K13+K48+K69+K76+K83+K90+K97</f>
        <v>0</v>
      </c>
      <c r="L110" s="14">
        <f>L104+L13+L48+L69+L76+L83+L90+L97</f>
        <v>0</v>
      </c>
      <c r="M110" s="14">
        <f>M104+M13+M48+M69+M76+M83+M90+M97</f>
        <v>0</v>
      </c>
      <c r="N110" s="14">
        <f>N104+N13+N48+N69+N76+N83+N90+N97</f>
        <v>0</v>
      </c>
      <c r="O110" s="14">
        <f>O104+O13+O48+O69+O76+O83+O90+O97</f>
        <v>0</v>
      </c>
      <c r="P110" s="14">
        <f>P104+P13+P48+P69+P76+P83+P90+P97</f>
        <v>0</v>
      </c>
      <c r="Q110" s="14">
        <f>Q104+Q13+Q48+Q69+Q76+Q83+Q90+Q97</f>
        <v>0</v>
      </c>
      <c r="R110" s="14">
        <f>R104+R13+R48+R69+R76+R83+R90+R97</f>
        <v>0</v>
      </c>
      <c r="S110" s="14">
        <f>S104+S13+S48+S69+S76+S83+S90+S97</f>
        <v>0</v>
      </c>
      <c r="T110" s="14">
        <f>T104+T13+T48+T69+T76+T83+T90+T97</f>
        <v>0</v>
      </c>
      <c r="U110" s="14">
        <f>U104+U13+U48+U69+U76+U83+U90+U97</f>
        <v>0</v>
      </c>
      <c r="V110" s="14">
        <f>V104+V13+V48+V69+V76+V83+V90+V97</f>
        <v>0</v>
      </c>
      <c r="W110" s="14">
        <f>W104+W13+W48+W69+W76+W83+W90+W97</f>
        <v>0</v>
      </c>
      <c r="X110" s="14">
        <f>X104+X13+X48+X69+X76+X83+X90+X97</f>
        <v>0</v>
      </c>
      <c r="Y110" s="14">
        <f>Y104+Y13+Y48+Y69+Y76+Y83+Y90+Y97</f>
        <v>0</v>
      </c>
      <c r="Z110" s="14">
        <f>Z104+Z13+Z48+Z69+Z76+Z83+Z90+Z97</f>
        <v>0</v>
      </c>
      <c r="AA110" s="14">
        <f>AA104+AA13+AA48+AA69+AA76+AA83+AA90+AA97</f>
        <v>0</v>
      </c>
      <c r="AB110" s="14">
        <f>AB104+AB13+AB48+AB69+AB76+AB83+AB90+AB97</f>
        <v>0</v>
      </c>
      <c r="AC110" s="14">
        <f>AC104+AC13+AC48+AC69+AC76+AC83+AC90+AC97</f>
        <v>0</v>
      </c>
      <c r="AD110" s="14">
        <f>AD104+AD13+AD48+AD69+AD76+AD83+AD90+AD97</f>
        <v>0</v>
      </c>
      <c r="AE110" s="14">
        <f>AE104+AE13+AE48+AE69+AE76+AE83+AE90+AE97</f>
        <v>0</v>
      </c>
      <c r="AF110" s="3"/>
    </row>
    <row r="111" spans="1:32" s="2" customFormat="1" ht="31.5" x14ac:dyDescent="0.25">
      <c r="A111" s="13" t="s">
        <v>5</v>
      </c>
      <c r="B111" s="12">
        <f>B112+B113+B114+B116</f>
        <v>266100.77956999996</v>
      </c>
      <c r="C111" s="12">
        <f>C112+C113+C114+C116</f>
        <v>243675.71456999998</v>
      </c>
      <c r="D111" s="12">
        <f>D112+D113+D114+D116</f>
        <v>212299.09236000001</v>
      </c>
      <c r="E111" s="12">
        <f>E112+E113+E114+E116</f>
        <v>212299.09236000001</v>
      </c>
      <c r="F111" s="12">
        <f>IFERROR(E111/B111*100,0)</f>
        <v>79.781462009641729</v>
      </c>
      <c r="G111" s="12">
        <f>IFERROR(E111/C111*100,0)</f>
        <v>87.123615389671301</v>
      </c>
      <c r="H111" s="12">
        <f>H112+H113+H114+H116</f>
        <v>11190.229159999999</v>
      </c>
      <c r="I111" s="12">
        <f>I112+I113+I114+I116</f>
        <v>6245.2199999999993</v>
      </c>
      <c r="J111" s="12">
        <f>J112+J113+J114+J116</f>
        <v>27238.03457</v>
      </c>
      <c r="K111" s="12">
        <f>K112+K113+K114+K116</f>
        <v>24129.487939999999</v>
      </c>
      <c r="L111" s="12">
        <f>L112+L113+L114+L116</f>
        <v>26813.345360000003</v>
      </c>
      <c r="M111" s="12">
        <f>M112+M113+M114+M116</f>
        <v>23112.102060000005</v>
      </c>
      <c r="N111" s="12">
        <f>N112+N113+N114+N116</f>
        <v>25328.869559999999</v>
      </c>
      <c r="O111" s="12">
        <f>O112+O113+O114+O116</f>
        <v>22247.901040000001</v>
      </c>
      <c r="P111" s="12">
        <f>P112+P113+P114+P116</f>
        <v>15304.39856</v>
      </c>
      <c r="Q111" s="12">
        <f>Q112+Q113+Q114+Q116</f>
        <v>12545.2464</v>
      </c>
      <c r="R111" s="12">
        <f>R112+R113+R114+R116</f>
        <v>15557.655559999999</v>
      </c>
      <c r="S111" s="12">
        <f>S112+S113+S114+S116</f>
        <v>10955.928029999999</v>
      </c>
      <c r="T111" s="12">
        <f>T112+T113+T114+T116</f>
        <v>17009.020560000001</v>
      </c>
      <c r="U111" s="12">
        <f>U112+U113+U114+U116</f>
        <v>20481.774150000001</v>
      </c>
      <c r="V111" s="12">
        <f>V112+V113+V114+V116</f>
        <v>22525.619559999999</v>
      </c>
      <c r="W111" s="12">
        <f>W112+W113+W114+W116</f>
        <v>19172.702739999997</v>
      </c>
      <c r="X111" s="12">
        <f>X112+X113+X114+X116</f>
        <v>28486.346559999998</v>
      </c>
      <c r="Y111" s="12">
        <f>Y112+Y113+Y114+Y116</f>
        <v>25470.97</v>
      </c>
      <c r="Z111" s="12">
        <f>Z112+Z113+Z114+Z116</f>
        <v>40130.269560000001</v>
      </c>
      <c r="AA111" s="12">
        <f>AA112+AA113+AA114+AA116</f>
        <v>37313.519999999997</v>
      </c>
      <c r="AB111" s="12">
        <f>AB112+AB113+AB114+AB116</f>
        <v>14091.92556</v>
      </c>
      <c r="AC111" s="12">
        <f>AC112+AC113+AC114+AC116</f>
        <v>10624.24</v>
      </c>
      <c r="AD111" s="12">
        <f>AD112+AD113+AD114+AD116</f>
        <v>22425.065000000002</v>
      </c>
      <c r="AE111" s="12">
        <f>AE112+AE113+AE114+AE116</f>
        <v>0</v>
      </c>
      <c r="AF111" s="11"/>
    </row>
    <row r="112" spans="1:32" s="2" customFormat="1" ht="15.75" x14ac:dyDescent="0.25">
      <c r="A112" s="10" t="s">
        <v>4</v>
      </c>
      <c r="B112" s="5">
        <f>B100+B9+B44+B65+B72+B79+B86+B93</f>
        <v>0</v>
      </c>
      <c r="C112" s="4">
        <f>C100+C9+C44+C65+C72+C79+C86+C93</f>
        <v>0</v>
      </c>
      <c r="D112" s="4">
        <f>D100+D9+D44+D65+D72+D79+D86+D93</f>
        <v>0</v>
      </c>
      <c r="E112" s="4">
        <f>E100+E9+E44+E65+E72+E79+E86+E93</f>
        <v>0</v>
      </c>
      <c r="F112" s="4">
        <f>IFERROR(E112/B112*100,0)</f>
        <v>0</v>
      </c>
      <c r="G112" s="4">
        <f>IFERROR(E112/C112*100,0)</f>
        <v>0</v>
      </c>
      <c r="H112" s="4">
        <f>H100+H9+H44+H65+H72+H79+H86+H93</f>
        <v>0</v>
      </c>
      <c r="I112" s="4">
        <f>I100+I9+I44+I65+I72+I79+I86+I93</f>
        <v>0</v>
      </c>
      <c r="J112" s="4">
        <f>J100+J9+J44+J65+J72+J79+J86+J93</f>
        <v>0</v>
      </c>
      <c r="K112" s="4">
        <f>K100+K9+K44+K65+K72+K79+K86+K93</f>
        <v>0</v>
      </c>
      <c r="L112" s="4">
        <f>L100+L9+L44+L65+L72+L79+L86+L93</f>
        <v>0</v>
      </c>
      <c r="M112" s="4">
        <f>M100+M9+M44+M65+M72+M79+M86+M93</f>
        <v>0</v>
      </c>
      <c r="N112" s="4">
        <f>N100+N9+N44+N65+N72+N79+N86+N93</f>
        <v>0</v>
      </c>
      <c r="O112" s="4">
        <f>O100+O9+O44+O65+O72+O79+O86+O93</f>
        <v>0</v>
      </c>
      <c r="P112" s="4">
        <f>P100+P9+P44+P65+P72+P79+P86+P93</f>
        <v>0</v>
      </c>
      <c r="Q112" s="4">
        <f>Q100+Q9+Q44+Q65+Q72+Q79+Q86+Q93</f>
        <v>0</v>
      </c>
      <c r="R112" s="4">
        <f>R100+R9+R44+R65+R72+R79+R86+R93</f>
        <v>0</v>
      </c>
      <c r="S112" s="4">
        <f>S100+S9+S44+S65+S72+S79+S86+S93</f>
        <v>0</v>
      </c>
      <c r="T112" s="4">
        <f>T100+T9+T44+T65+T72+T79+T86+T93</f>
        <v>0</v>
      </c>
      <c r="U112" s="4">
        <f>U100+U9+U44+U65+U72+U79+U86+U93</f>
        <v>0</v>
      </c>
      <c r="V112" s="4">
        <f>V100+V9+V44+V65+V72+V79+V86+V93</f>
        <v>0</v>
      </c>
      <c r="W112" s="4">
        <f>W100+W9+W44+W65+W72+W79+W86+W93</f>
        <v>0</v>
      </c>
      <c r="X112" s="4">
        <f>X100+X9+X44+X65+X72+X79+X86+X93</f>
        <v>0</v>
      </c>
      <c r="Y112" s="4">
        <f>Y100+Y9+Y44+Y65+Y72+Y79+Y86+Y93</f>
        <v>0</v>
      </c>
      <c r="Z112" s="4">
        <f>Z100+Z9+Z44+Z65+Z72+Z79+Z86+Z93</f>
        <v>0</v>
      </c>
      <c r="AA112" s="4">
        <f>AA100+AA9+AA44+AA65+AA72+AA79+AA86+AA93</f>
        <v>0</v>
      </c>
      <c r="AB112" s="4">
        <f>AB100+AB9+AB44+AB65+AB72+AB79+AB86+AB93</f>
        <v>0</v>
      </c>
      <c r="AC112" s="4">
        <f>AC100+AC9+AC44+AC65+AC72+AC79+AC86+AC93</f>
        <v>0</v>
      </c>
      <c r="AD112" s="4">
        <f>AD100+AD9+AD44+AD65+AD72+AD79+AD86+AD93</f>
        <v>0</v>
      </c>
      <c r="AE112" s="4">
        <f>AE100+AE9+AE44+AE65+AE72+AE79+AE86+AE93</f>
        <v>0</v>
      </c>
      <c r="AF112" s="7"/>
    </row>
    <row r="113" spans="1:32" s="2" customFormat="1" ht="15.75" x14ac:dyDescent="0.25">
      <c r="A113" s="9" t="s">
        <v>3</v>
      </c>
      <c r="B113" s="5">
        <f>B101+B10+B45+B66+B73+B80+B87+B94</f>
        <v>1587.5</v>
      </c>
      <c r="C113" s="4">
        <f>C101+C10+C45+C66+C73+C80+C87+C94</f>
        <v>1587.5</v>
      </c>
      <c r="D113" s="4">
        <f>D101+D10+D45+D66+D73+D80+D87+D94</f>
        <v>1587.4699999999998</v>
      </c>
      <c r="E113" s="4">
        <f>E101+E10+E45+E66+E73+E80+E87+E94</f>
        <v>1587.4699999999998</v>
      </c>
      <c r="F113" s="4">
        <f>IFERROR(E113/B113*100,0)</f>
        <v>99.998110236220455</v>
      </c>
      <c r="G113" s="4">
        <f>IFERROR(E113/C113*100,0)</f>
        <v>99.998110236220455</v>
      </c>
      <c r="H113" s="4">
        <f>H101+H10+H45+H66+H73+H80+H87+H94</f>
        <v>526.79999999999995</v>
      </c>
      <c r="I113" s="4">
        <f>I101+I10+I45+I66+I73+I80+I87+I94</f>
        <v>248.69</v>
      </c>
      <c r="J113" s="4">
        <f>J101+J10+J45+J66+J73+J80+J87+J94</f>
        <v>68.5</v>
      </c>
      <c r="K113" s="4">
        <f>K101+K10+K45+K66+K73+K80+K87+K94</f>
        <v>129.43</v>
      </c>
      <c r="L113" s="4">
        <f>L101+L10+L45+L66+L73+L80+L87+L94</f>
        <v>0</v>
      </c>
      <c r="M113" s="4">
        <f>M101+M10+M45+M66+M73+M80+M87+M94</f>
        <v>217.18</v>
      </c>
      <c r="N113" s="4">
        <f>N101+N10+N45+N66+N73+N80+N87+N94</f>
        <v>0</v>
      </c>
      <c r="O113" s="4">
        <f>O101+O10+O45+O66+O73+O80+O87+O94</f>
        <v>0</v>
      </c>
      <c r="P113" s="4">
        <f>P101+P10+P45+P66+P73+P80+P87+P94</f>
        <v>0</v>
      </c>
      <c r="Q113" s="4">
        <f>Q101+Q10+Q45+Q66+Q73+Q80+Q87+Q94</f>
        <v>0</v>
      </c>
      <c r="R113" s="4">
        <f>R101+R10+R45+R66+R73+R80+R87+R94</f>
        <v>0</v>
      </c>
      <c r="S113" s="4">
        <f>S101+S10+S45+S66+S73+S80+S87+S94</f>
        <v>0</v>
      </c>
      <c r="T113" s="4">
        <f>T101+T10+T45+T66+T73+T80+T87+T94</f>
        <v>0</v>
      </c>
      <c r="U113" s="4">
        <f>U101+U10+U45+U66+U73+U80+U87+U94</f>
        <v>0</v>
      </c>
      <c r="V113" s="4">
        <f>V101+V10+V45+V66+V73+V80+V87+V94</f>
        <v>0</v>
      </c>
      <c r="W113" s="4">
        <f>W101+W10+W45+W66+W73+W80+W87+W94</f>
        <v>0</v>
      </c>
      <c r="X113" s="4">
        <f>X101+X10+X45+X66+X73+X80+X87+X94</f>
        <v>0</v>
      </c>
      <c r="Y113" s="4">
        <f>Y101+Y10+Y45+Y66+Y73+Y80+Y87+Y94</f>
        <v>0</v>
      </c>
      <c r="Z113" s="4">
        <f>Z101+Z10+Z45+Z66+Z73+Z80+Z87+Z94</f>
        <v>992.2</v>
      </c>
      <c r="AA113" s="4">
        <f>AA101+AA10+AA45+AA66+AA73+AA80+AA87+AA94</f>
        <v>992.17</v>
      </c>
      <c r="AB113" s="4">
        <f>AB101+AB10+AB45+AB66+AB73+AB80+AB87+AB94</f>
        <v>0</v>
      </c>
      <c r="AC113" s="4">
        <f>AC101+AC10+AC45+AC66+AC73+AC80+AC87+AC94</f>
        <v>0</v>
      </c>
      <c r="AD113" s="4">
        <f>AD101+AD10+AD45+AD66+AD73+AD80+AD87+AD94</f>
        <v>0</v>
      </c>
      <c r="AE113" s="4">
        <f>AE101+AE10+AE45+AE66+AE73+AE80+AE87+AE94</f>
        <v>0</v>
      </c>
      <c r="AF113" s="7"/>
    </row>
    <row r="114" spans="1:32" s="2" customFormat="1" ht="15.75" x14ac:dyDescent="0.25">
      <c r="A114" s="9" t="s">
        <v>2</v>
      </c>
      <c r="B114" s="5">
        <f>B102+B11+B46+B67+B74+B81+B88+B95</f>
        <v>264513.27956999996</v>
      </c>
      <c r="C114" s="4">
        <f>C102+C11+C46+C67+C74+C81+C88+C95</f>
        <v>242088.21456999998</v>
      </c>
      <c r="D114" s="4">
        <f>D102+D11+D46+D67+D74+D81+D88+D95</f>
        <v>210711.62236000001</v>
      </c>
      <c r="E114" s="4">
        <f>E102+E11+E46+E67+E74+E81+E88+E95</f>
        <v>210711.62236000001</v>
      </c>
      <c r="F114" s="4">
        <f>IFERROR(E114/B114*100,0)</f>
        <v>79.660129995189138</v>
      </c>
      <c r="G114" s="4">
        <f>IFERROR(E114/C114*100,0)</f>
        <v>87.039190542285809</v>
      </c>
      <c r="H114" s="4">
        <f>H102+H11+H46+H67+H74+H81+H88+H95</f>
        <v>10663.42916</v>
      </c>
      <c r="I114" s="4">
        <f>I102+I11+I46+I67+I74+I81+I88+I95</f>
        <v>5996.53</v>
      </c>
      <c r="J114" s="4">
        <f>J102+J11+J46+J67+J74+J81+J88+J95</f>
        <v>27169.53457</v>
      </c>
      <c r="K114" s="4">
        <f>K102+K11+K46+K67+K74+K81+K88+K95</f>
        <v>24000.057939999999</v>
      </c>
      <c r="L114" s="4">
        <f>L102+L11+L46+L67+L74+L81+L88+L95</f>
        <v>26813.345360000003</v>
      </c>
      <c r="M114" s="4">
        <f>M102+M11+M46+M67+M74+M81+M88+M95</f>
        <v>22894.922060000004</v>
      </c>
      <c r="N114" s="4">
        <f>N102+N11+N46+N67+N74+N81+N88+N95</f>
        <v>25328.869559999999</v>
      </c>
      <c r="O114" s="4">
        <f>O102+O11+O46+O67+O74+O81+O88+O95</f>
        <v>22247.901040000001</v>
      </c>
      <c r="P114" s="4">
        <f>P102+P11+P46+P67+P74+P81+P88+P95</f>
        <v>15304.39856</v>
      </c>
      <c r="Q114" s="4">
        <f>Q102+Q11+Q46+Q67+Q74+Q81+Q88+Q95</f>
        <v>12545.2464</v>
      </c>
      <c r="R114" s="4">
        <f>R102+R11+R46+R67+R74+R81+R88+R95</f>
        <v>15557.655559999999</v>
      </c>
      <c r="S114" s="4">
        <f>S102+S11+S46+S67+S74+S81+S88+S95</f>
        <v>10955.928029999999</v>
      </c>
      <c r="T114" s="4">
        <f>T102+T11+T46+T67+T74+T81+T88+T95</f>
        <v>17009.020560000001</v>
      </c>
      <c r="U114" s="4">
        <f>U102+U11+U46+U67+U74+U81+U88+U95</f>
        <v>20481.774150000001</v>
      </c>
      <c r="V114" s="4">
        <f>V102+V11+V46+V67+V74+V81+V88+V95</f>
        <v>22525.619559999999</v>
      </c>
      <c r="W114" s="4">
        <f>W102+W11+W46+W67+W74+W81+W88+W95</f>
        <v>19172.702739999997</v>
      </c>
      <c r="X114" s="4">
        <f>X102+X11+X46+X67+X74+X81+X88+X95</f>
        <v>28486.346559999998</v>
      </c>
      <c r="Y114" s="4">
        <f>Y102+Y11+Y46+Y67+Y74+Y81+Y88+Y95</f>
        <v>25470.97</v>
      </c>
      <c r="Z114" s="4">
        <f>Z102+Z11+Z46+Z67+Z74+Z81+Z88+Z95</f>
        <v>39138.069560000004</v>
      </c>
      <c r="AA114" s="4">
        <f>AA102+AA11+AA46+AA67+AA74+AA81+AA88+AA95</f>
        <v>36321.35</v>
      </c>
      <c r="AB114" s="4">
        <f>AB102+AB11+AB46+AB67+AB74+AB81+AB88+AB95</f>
        <v>14091.92556</v>
      </c>
      <c r="AC114" s="4">
        <f>AC102+AC11+AC46+AC67+AC74+AC81+AC88+AC95</f>
        <v>10624.24</v>
      </c>
      <c r="AD114" s="4">
        <f>AD102+AD11+AD46+AD67+AD74+AD81+AD88+AD95</f>
        <v>22425.065000000002</v>
      </c>
      <c r="AE114" s="4">
        <f>AE102+AE11+AE46+AE67+AE74+AE81+AE88+AE95</f>
        <v>0</v>
      </c>
      <c r="AF114" s="7"/>
    </row>
    <row r="115" spans="1:32" s="2" customFormat="1" ht="31.5" x14ac:dyDescent="0.25">
      <c r="A115" s="8" t="s">
        <v>1</v>
      </c>
      <c r="B115" s="5">
        <f>B103+B12+B47+B68+B75+B82+B89+B96</f>
        <v>0</v>
      </c>
      <c r="C115" s="4">
        <f>C103+C12+C47+C68+C75+C82+C89+C96</f>
        <v>0</v>
      </c>
      <c r="D115" s="4">
        <f>D103+D12+D47+D68+D75+D82+D89+D96</f>
        <v>0</v>
      </c>
      <c r="E115" s="4">
        <f>E103+E12+E47+E68+E75+E82+E89+E96</f>
        <v>0</v>
      </c>
      <c r="F115" s="4">
        <f>IFERROR(E115/B115*100,0)</f>
        <v>0</v>
      </c>
      <c r="G115" s="4">
        <f>IFERROR(E115/C115*100,0)</f>
        <v>0</v>
      </c>
      <c r="H115" s="4">
        <f>H103+H12+H47+H68+H75+H82+H89+H96</f>
        <v>0</v>
      </c>
      <c r="I115" s="4">
        <f>I103+I12+I47+I68+I75+I82+I89+I96</f>
        <v>0</v>
      </c>
      <c r="J115" s="4">
        <f>J103+J12+J47+J68+J75+J82+J89+J96</f>
        <v>0</v>
      </c>
      <c r="K115" s="4">
        <f>K103+K12+K47+K68+K75+K82+K89+K96</f>
        <v>0</v>
      </c>
      <c r="L115" s="4">
        <f>L103+L12+L47+L68+L75+L82+L89+L96</f>
        <v>0</v>
      </c>
      <c r="M115" s="4">
        <f>M103+M12+M47+M68+M75+M82+M89+M96</f>
        <v>0</v>
      </c>
      <c r="N115" s="4">
        <f>N103+N12+N47+N68+N75+N82+N89+N96</f>
        <v>0</v>
      </c>
      <c r="O115" s="4">
        <f>O103+O12+O47+O68+O75+O82+O89+O96</f>
        <v>0</v>
      </c>
      <c r="P115" s="4">
        <f>P103+P12+P47+P68+P75+P82+P89+P96</f>
        <v>0</v>
      </c>
      <c r="Q115" s="4">
        <f>Q103+Q12+Q47+Q68+Q75+Q82+Q89+Q96</f>
        <v>0</v>
      </c>
      <c r="R115" s="4">
        <f>R103+R12+R47+R68+R75+R82+R89+R96</f>
        <v>0</v>
      </c>
      <c r="S115" s="4">
        <f>S103+S12+S47+S68+S75+S82+S89+S96</f>
        <v>0</v>
      </c>
      <c r="T115" s="4">
        <f>T103+T12+T47+T68+T75+T82+T89+T96</f>
        <v>0</v>
      </c>
      <c r="U115" s="4">
        <f>U103+U12+U47+U68+U75+U82+U89+U96</f>
        <v>0</v>
      </c>
      <c r="V115" s="4">
        <f>V103+V12+V47+V68+V75+V82+V89+V96</f>
        <v>0</v>
      </c>
      <c r="W115" s="4">
        <f>W103+W12+W47+W68+W75+W82+W89+W96</f>
        <v>0</v>
      </c>
      <c r="X115" s="4">
        <f>X103+X12+X47+X68+X75+X82+X89+X96</f>
        <v>0</v>
      </c>
      <c r="Y115" s="4">
        <f>Y103+Y12+Y47+Y68+Y75+Y82+Y89+Y96</f>
        <v>0</v>
      </c>
      <c r="Z115" s="4">
        <f>Z103+Z12+Z47+Z68+Z75+Z82+Z89+Z96</f>
        <v>0</v>
      </c>
      <c r="AA115" s="4">
        <f>AA103+AA12+AA47+AA68+AA75+AA82+AA89+AA96</f>
        <v>0</v>
      </c>
      <c r="AB115" s="4">
        <f>AB103+AB12+AB47+AB68+AB75+AB82+AB89+AB96</f>
        <v>0</v>
      </c>
      <c r="AC115" s="4">
        <f>AC103+AC12+AC47+AC68+AC75+AC82+AC89+AC96</f>
        <v>0</v>
      </c>
      <c r="AD115" s="4">
        <f>AD103+AD12+AD47+AD68+AD75+AD82+AD89+AD96</f>
        <v>0</v>
      </c>
      <c r="AE115" s="4">
        <f>AE103+AE12+AE47+AE68+AE75+AE82+AE89+AE96</f>
        <v>0</v>
      </c>
      <c r="AF115" s="7"/>
    </row>
    <row r="116" spans="1:32" s="2" customFormat="1" ht="15.75" x14ac:dyDescent="0.25">
      <c r="A116" s="6" t="s">
        <v>0</v>
      </c>
      <c r="B116" s="5">
        <f>B104+B13+B48+B69+B76+B83+B90+B97</f>
        <v>0</v>
      </c>
      <c r="C116" s="4">
        <f>C104+C13+C48+C69+C76+C83+C90+C97</f>
        <v>0</v>
      </c>
      <c r="D116" s="4">
        <f>D104+D13+D48+D69+D76+D83+D90+D97</f>
        <v>0</v>
      </c>
      <c r="E116" s="4">
        <f>E104+E13+E48+E69+E76+E83+E90+E97</f>
        <v>0</v>
      </c>
      <c r="F116" s="4">
        <f>IFERROR(E116/B116*100,0)</f>
        <v>0</v>
      </c>
      <c r="G116" s="4">
        <f>IFERROR(E116/C116*100,0)</f>
        <v>0</v>
      </c>
      <c r="H116" s="4">
        <f>H104+H13+H48+H69+H76+H83+H90+H97</f>
        <v>0</v>
      </c>
      <c r="I116" s="4">
        <f>I104+I13+I48+I69+I76+I83+I90+I97</f>
        <v>0</v>
      </c>
      <c r="J116" s="4">
        <f>J104+J13+J48+J69+J76+J83+J90+J97</f>
        <v>0</v>
      </c>
      <c r="K116" s="4">
        <f>K104+K13+K48+K69+K76+K83+K90+K97</f>
        <v>0</v>
      </c>
      <c r="L116" s="4">
        <f>L104+L13+L48+L69+L76+L83+L90+L97</f>
        <v>0</v>
      </c>
      <c r="M116" s="4">
        <f>M104+M13+M48+M69+M76+M83+M90+M97</f>
        <v>0</v>
      </c>
      <c r="N116" s="4">
        <f>N104+N13+N48+N69+N76+N83+N90+N97</f>
        <v>0</v>
      </c>
      <c r="O116" s="4">
        <f>O104+O13+O48+O69+O76+O83+O90+O97</f>
        <v>0</v>
      </c>
      <c r="P116" s="4">
        <f>P104+P13+P48+P69+P76+P83+P90+P97</f>
        <v>0</v>
      </c>
      <c r="Q116" s="4">
        <f>Q104+Q13+Q48+Q69+Q76+Q83+Q90+Q97</f>
        <v>0</v>
      </c>
      <c r="R116" s="4">
        <f>R104+R13+R48+R69+R76+R83+R90+R97</f>
        <v>0</v>
      </c>
      <c r="S116" s="4">
        <f>S104+S13+S48+S69+S76+S83+S90+S97</f>
        <v>0</v>
      </c>
      <c r="T116" s="4">
        <f>T104+T13+T48+T69+T76+T83+T90+T97</f>
        <v>0</v>
      </c>
      <c r="U116" s="4">
        <f>U104+U13+U48+U69+U76+U83+U90+U97</f>
        <v>0</v>
      </c>
      <c r="V116" s="4">
        <f>V104+V13+V48+V69+V76+V83+V90+V97</f>
        <v>0</v>
      </c>
      <c r="W116" s="4">
        <f>W104+W13+W48+W69+W76+W83+W90+W97</f>
        <v>0</v>
      </c>
      <c r="X116" s="4">
        <f>X104+X13+X48+X69+X76+X83+X90+X97</f>
        <v>0</v>
      </c>
      <c r="Y116" s="4">
        <f>Y104+Y13+Y48+Y69+Y76+Y83+Y90+Y97</f>
        <v>0</v>
      </c>
      <c r="Z116" s="4">
        <f>Z104+Z13+Z48+Z69+Z76+Z83+Z90+Z97</f>
        <v>0</v>
      </c>
      <c r="AA116" s="4">
        <f>AA104+AA13+AA48+AA69+AA76+AA83+AA90+AA97</f>
        <v>0</v>
      </c>
      <c r="AB116" s="4">
        <f>AB104+AB13+AB48+AB69+AB76+AB83+AB90+AB97</f>
        <v>0</v>
      </c>
      <c r="AC116" s="4">
        <f>AC104+AC13+AC48+AC69+AC76+AC83+AC90+AC97</f>
        <v>0</v>
      </c>
      <c r="AD116" s="4">
        <f>AD104+AD13+AD48+AD69+AD76+AD83+AD90+AD97</f>
        <v>0</v>
      </c>
      <c r="AE116" s="4">
        <f>AE104+AE13+AE48+AE69+AE76+AE83+AE90+AE97</f>
        <v>0</v>
      </c>
      <c r="AF116" s="3"/>
    </row>
    <row r="117" spans="1:32" s="2" customFormat="1" ht="15.75" x14ac:dyDescent="0.25"/>
  </sheetData>
  <mergeCells count="50">
    <mergeCell ref="J3:K3"/>
    <mergeCell ref="L3:M3"/>
    <mergeCell ref="V3:W3"/>
    <mergeCell ref="X3:Y3"/>
    <mergeCell ref="A1:W1"/>
    <mergeCell ref="A3:A4"/>
    <mergeCell ref="B3:B4"/>
    <mergeCell ref="C3:C4"/>
    <mergeCell ref="D3:D4"/>
    <mergeCell ref="E3:E4"/>
    <mergeCell ref="F3:G3"/>
    <mergeCell ref="H3:I3"/>
    <mergeCell ref="Z3:AA3"/>
    <mergeCell ref="AB3:AC3"/>
    <mergeCell ref="AD3:AE3"/>
    <mergeCell ref="AF3:AF4"/>
    <mergeCell ref="A6:AE6"/>
    <mergeCell ref="A7:AE7"/>
    <mergeCell ref="N3:O3"/>
    <mergeCell ref="P3:Q3"/>
    <mergeCell ref="R3:S3"/>
    <mergeCell ref="T3:U3"/>
    <mergeCell ref="AF8:AF13"/>
    <mergeCell ref="A14:AE14"/>
    <mergeCell ref="AF15:AF20"/>
    <mergeCell ref="A21:AE21"/>
    <mergeCell ref="AF22:AF27"/>
    <mergeCell ref="A28:AE28"/>
    <mergeCell ref="AF29:AF34"/>
    <mergeCell ref="A35:AE35"/>
    <mergeCell ref="A42:AE42"/>
    <mergeCell ref="AF43:AF48"/>
    <mergeCell ref="A49:AE49"/>
    <mergeCell ref="AF50:AF55"/>
    <mergeCell ref="A56:AE56"/>
    <mergeCell ref="AF57:AF62"/>
    <mergeCell ref="A63:AE63"/>
    <mergeCell ref="AF64:AF69"/>
    <mergeCell ref="A70:AE70"/>
    <mergeCell ref="AF71:AF76"/>
    <mergeCell ref="A98:AE98"/>
    <mergeCell ref="AF98:AF104"/>
    <mergeCell ref="AF105:AF110"/>
    <mergeCell ref="AF111:AF116"/>
    <mergeCell ref="A77:AE77"/>
    <mergeCell ref="AF78:AF83"/>
    <mergeCell ref="A84:AE84"/>
    <mergeCell ref="AF85:AF90"/>
    <mergeCell ref="A91:AE91"/>
    <mergeCell ref="AF92:AF97"/>
  </mergeCells>
  <hyperlinks>
    <hyperlink ref="A1:W1" location="Оглавление!A1" display="Отчет о ходе реализации (сетевой график) муниципальной программы «Содержание объектов городского хозяйства и инженерной инфраструктуры в городе Когалыме» "/>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19.МП СОГХ для размещения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Ларионова Галина Владимировна</dc:creator>
  <cp:lastModifiedBy>Ларионова Галина Владимировна</cp:lastModifiedBy>
  <dcterms:created xsi:type="dcterms:W3CDTF">2024-12-09T09:20:41Z</dcterms:created>
  <dcterms:modified xsi:type="dcterms:W3CDTF">2024-12-09T09:21:26Z</dcterms:modified>
</cp:coreProperties>
</file>