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июль 2023" sheetId="2" r:id="rId2"/>
  </sheets>
  <definedNames>
    <definedName name="_xlnm.Print_Titles" localSheetId="1">'июль 2023'!$A:$A</definedName>
    <definedName name="_xlnm.Print_Area" localSheetId="1">'июль 2023'!$A$1:$AF$90</definedName>
  </definedNames>
  <calcPr fullCalcOnLoad="1"/>
</workbook>
</file>

<file path=xl/sharedStrings.xml><?xml version="1.0" encoding="utf-8"?>
<sst xmlns="http://schemas.openxmlformats.org/spreadsheetml/2006/main" count="135" uniqueCount="59">
  <si>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</si>
  <si>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</si>
  <si>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</si>
  <si>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</si>
  <si>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</si>
  <si>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</si>
  <si>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</si>
  <si>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</si>
  <si>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</si>
  <si>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</si>
  <si>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</si>
  <si>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</si>
  <si>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</si>
  <si>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</si>
  <si>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</si>
  <si>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</si>
  <si>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</si>
  <si>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</si>
  <si>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</si>
  <si>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</si>
  <si>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</si>
  <si>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</si>
  <si>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</si>
  <si>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</si>
  <si>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</si>
  <si>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</si>
  <si>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</si>
  <si>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</si>
  <si>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</si>
  <si>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</si>
  <si>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</si>
  <si>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</si>
  <si>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</si>
  <si>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</si>
  <si>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</si>
  <si>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</si>
  <si>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</si>
  <si>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</si>
  <si>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</si>
  <si>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</si>
  <si>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</si>
  <si>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</si>
  <si>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</si>
  <si>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</si>
  <si>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</si>
  <si>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</si>
  <si>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</si>
  <si>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</si>
  <si>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</si>
  <si>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</si>
  <si>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</si>
  <si>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</si>
  <si>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</si>
  <si>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</si>
  <si>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</si>
  <si>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</si>
  <si>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Профинансировано на на 31.07.2023</t>
  </si>
  <si>
    <t>Кассовый расход на 31.07.2023</t>
  </si>
  <si>
    <t>Обучение муниципальных служащих в июле 2023 года не запланировано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</si>
</sst>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54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85" zoomScaleNormal="70" zoomScaleSheetLayoutView="85" zoomScalePageLayoutView="0" workbookViewId="0" topLeftCell="A1">
      <pane xSplit="5" ySplit="10" topLeftCell="Q7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U79" sqref="U79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5"/>
      <c r="AC2" s="95"/>
      <c r="AD2" s="9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6"/>
      <c r="Y3" s="96"/>
      <c r="Z3" s="96"/>
      <c r="AA3" s="96"/>
      <c r="AB3" s="96"/>
      <c r="AC3" s="96"/>
      <c r="AD3" s="9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6"/>
      <c r="Y4" s="96"/>
      <c r="Z4" s="96"/>
      <c r="AA4" s="96"/>
      <c r="AB4" s="96"/>
      <c r="AC4" s="96"/>
      <c r="AD4" s="96"/>
      <c r="AE4" s="14"/>
    </row>
    <row r="5" spans="1:31" ht="32.25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16"/>
    </row>
    <row r="6" spans="1:31" ht="51" customHeight="1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9" t="s">
        <v>22</v>
      </c>
      <c r="AC7" s="99"/>
      <c r="AD7" s="99"/>
      <c r="AE7" s="20"/>
    </row>
    <row r="8" spans="1:32" s="21" customFormat="1" ht="18.75" customHeight="1">
      <c r="A8" s="100" t="s">
        <v>20</v>
      </c>
      <c r="B8" s="101" t="s">
        <v>52</v>
      </c>
      <c r="C8" s="102" t="s">
        <v>53</v>
      </c>
      <c r="D8" s="102" t="s">
        <v>56</v>
      </c>
      <c r="E8" s="104" t="s">
        <v>57</v>
      </c>
      <c r="F8" s="94" t="s">
        <v>37</v>
      </c>
      <c r="G8" s="94"/>
      <c r="H8" s="94" t="s">
        <v>0</v>
      </c>
      <c r="I8" s="94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100"/>
      <c r="B9" s="101"/>
      <c r="C9" s="103"/>
      <c r="D9" s="103"/>
      <c r="E9" s="105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105</v>
      </c>
      <c r="D11" s="27">
        <f t="shared" si="0"/>
        <v>45</v>
      </c>
      <c r="E11" s="27">
        <f t="shared" si="0"/>
        <v>45</v>
      </c>
      <c r="F11" s="28">
        <f t="shared" si="0"/>
        <v>8.741258741258742</v>
      </c>
      <c r="G11" s="28">
        <f t="shared" si="0"/>
        <v>42.857142857142854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 aca="true" t="shared" si="2" ref="P11:S12">P12</f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aca="true" t="shared" si="3" ref="T11:V12">T12</f>
        <v>0</v>
      </c>
      <c r="U11" s="27">
        <f t="shared" si="3"/>
        <v>0</v>
      </c>
      <c r="V11" s="27">
        <f t="shared" si="3"/>
        <v>0</v>
      </c>
      <c r="W11" s="27"/>
      <c r="X11" s="27">
        <f>X12</f>
        <v>75</v>
      </c>
      <c r="Y11" s="27"/>
      <c r="Z11" s="27">
        <f>Z12</f>
        <v>0</v>
      </c>
      <c r="AA11" s="27"/>
      <c r="AB11" s="27">
        <f>AB12</f>
        <v>0</v>
      </c>
      <c r="AC11" s="27"/>
      <c r="AD11" s="27">
        <f>AD12</f>
        <v>334.8</v>
      </c>
      <c r="AE11" s="27"/>
      <c r="AF11" s="29"/>
    </row>
    <row r="12" spans="1:32" s="70" customFormat="1" ht="93.75" customHeight="1">
      <c r="A12" s="106" t="s">
        <v>51</v>
      </c>
      <c r="B12" s="31">
        <f t="shared" si="0"/>
        <v>514.8</v>
      </c>
      <c r="C12" s="32">
        <f t="shared" si="0"/>
        <v>105</v>
      </c>
      <c r="D12" s="32">
        <f t="shared" si="0"/>
        <v>45</v>
      </c>
      <c r="E12" s="31">
        <f t="shared" si="0"/>
        <v>45</v>
      </c>
      <c r="F12" s="33">
        <f t="shared" si="0"/>
        <v>8.741258741258742</v>
      </c>
      <c r="G12" s="33">
        <f t="shared" si="0"/>
        <v>42.857142857142854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3"/>
        <v>0</v>
      </c>
      <c r="U12" s="31">
        <f t="shared" si="3"/>
        <v>0</v>
      </c>
      <c r="V12" s="31">
        <f t="shared" si="3"/>
        <v>0</v>
      </c>
      <c r="W12" s="4"/>
      <c r="X12" s="31">
        <f>X13</f>
        <v>75</v>
      </c>
      <c r="Y12" s="4"/>
      <c r="Z12" s="31">
        <f>Z13</f>
        <v>0</v>
      </c>
      <c r="AA12" s="4"/>
      <c r="AB12" s="31">
        <f>AB13</f>
        <v>0</v>
      </c>
      <c r="AC12" s="4"/>
      <c r="AD12" s="31">
        <f>AD13</f>
        <v>334.8</v>
      </c>
      <c r="AE12" s="5"/>
      <c r="AF12" s="77" t="s">
        <v>58</v>
      </c>
    </row>
    <row r="13" spans="1:32" s="70" customFormat="1" ht="18.75">
      <c r="A13" s="64" t="s">
        <v>17</v>
      </c>
      <c r="B13" s="34">
        <f>B14+B15+B16+B17</f>
        <v>514.8</v>
      </c>
      <c r="C13" s="34">
        <f aca="true" t="shared" si="4" ref="C13:K13">C14+C15+C16+C17</f>
        <v>105</v>
      </c>
      <c r="D13" s="34">
        <f t="shared" si="4"/>
        <v>45</v>
      </c>
      <c r="E13" s="34">
        <f t="shared" si="4"/>
        <v>45</v>
      </c>
      <c r="F13" s="35">
        <f t="shared" si="4"/>
        <v>8.741258741258742</v>
      </c>
      <c r="G13" s="35">
        <f t="shared" si="4"/>
        <v>42.857142857142854</v>
      </c>
      <c r="H13" s="34">
        <f t="shared" si="4"/>
        <v>0</v>
      </c>
      <c r="I13" s="34">
        <f t="shared" si="4"/>
        <v>0</v>
      </c>
      <c r="J13" s="34">
        <f t="shared" si="4"/>
        <v>30</v>
      </c>
      <c r="K13" s="34">
        <f t="shared" si="4"/>
        <v>30</v>
      </c>
      <c r="L13" s="34">
        <f aca="true" t="shared" si="5" ref="L13:S13">L14+L15+L16+L17</f>
        <v>0</v>
      </c>
      <c r="M13" s="34">
        <f t="shared" si="5"/>
        <v>0</v>
      </c>
      <c r="N13" s="34">
        <f t="shared" si="5"/>
        <v>75</v>
      </c>
      <c r="O13" s="34">
        <f t="shared" si="5"/>
        <v>15</v>
      </c>
      <c r="P13" s="34">
        <f t="shared" si="5"/>
        <v>0</v>
      </c>
      <c r="Q13" s="34">
        <f t="shared" si="5"/>
        <v>0</v>
      </c>
      <c r="R13" s="34">
        <f t="shared" si="5"/>
        <v>0</v>
      </c>
      <c r="S13" s="34">
        <f t="shared" si="5"/>
        <v>0</v>
      </c>
      <c r="T13" s="34">
        <f>T14+T15+T16+T17</f>
        <v>0</v>
      </c>
      <c r="U13" s="34">
        <f>U14+U15+U16+U17</f>
        <v>0</v>
      </c>
      <c r="V13" s="34">
        <f>V14+V15+V16+V17</f>
        <v>0</v>
      </c>
      <c r="W13" s="34"/>
      <c r="X13" s="34">
        <f>X14+X15+X16+X17</f>
        <v>75</v>
      </c>
      <c r="Y13" s="34"/>
      <c r="Z13" s="34">
        <f>Z14+Z15+Z16+Z17</f>
        <v>0</v>
      </c>
      <c r="AA13" s="34"/>
      <c r="AB13" s="34">
        <f>AB14+AB15+AB16+AB17</f>
        <v>0</v>
      </c>
      <c r="AC13" s="34"/>
      <c r="AD13" s="34">
        <f>AD14+AD15+AD16+AD17</f>
        <v>334.8</v>
      </c>
      <c r="AE13" s="34"/>
      <c r="AF13" s="78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6" ref="C14:D17">H14</f>
        <v>0</v>
      </c>
      <c r="D14" s="32">
        <f t="shared" si="6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8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6"/>
        <v>0</v>
      </c>
      <c r="D15" s="32">
        <f t="shared" si="6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8"/>
    </row>
    <row r="16" spans="1:32" s="36" customFormat="1" ht="18.75">
      <c r="A16" s="68" t="s">
        <v>13</v>
      </c>
      <c r="B16" s="31">
        <f>H16+J16+L16+N16+P16+R16+T16+V16+X16+Z16+AB16+AD16</f>
        <v>514.8</v>
      </c>
      <c r="C16" s="32">
        <f>H16+J16+L16+N16+P16+R16+T16</f>
        <v>105</v>
      </c>
      <c r="D16" s="32">
        <f>E16</f>
        <v>45</v>
      </c>
      <c r="E16" s="4">
        <f>I16+K16+M16+O16+Q16+S16+U16</f>
        <v>45</v>
      </c>
      <c r="F16" s="35">
        <f>E16/B16*100</f>
        <v>8.741258741258742</v>
      </c>
      <c r="G16" s="28">
        <f>E16/C16*100</f>
        <v>42.857142857142854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/>
      <c r="X16" s="5">
        <v>75</v>
      </c>
      <c r="Y16" s="4"/>
      <c r="Z16" s="4">
        <v>0</v>
      </c>
      <c r="AA16" s="4"/>
      <c r="AB16" s="4">
        <v>0</v>
      </c>
      <c r="AC16" s="4"/>
      <c r="AD16" s="5">
        <v>334.8</v>
      </c>
      <c r="AE16" s="5"/>
      <c r="AF16" s="78"/>
    </row>
    <row r="17" spans="1:32" s="30" customFormat="1" ht="18.75">
      <c r="A17" s="65" t="s">
        <v>28</v>
      </c>
      <c r="B17" s="31">
        <f>H17+J17+L17+N17+P17+R17+T17+V17+X17+Z17+AB17+AD17</f>
        <v>0</v>
      </c>
      <c r="C17" s="32">
        <f t="shared" si="6"/>
        <v>0</v>
      </c>
      <c r="D17" s="32">
        <f t="shared" si="6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9"/>
    </row>
    <row r="18" spans="1:32" s="30" customFormat="1" ht="79.5" customHeight="1">
      <c r="A18" s="37" t="s">
        <v>26</v>
      </c>
      <c r="B18" s="38">
        <f>B20+B26+B32+B62+B68+B74</f>
        <v>137495.5</v>
      </c>
      <c r="C18" s="38">
        <f>C20+C26+C32+C62+C68+C74</f>
        <v>85738.12908</v>
      </c>
      <c r="D18" s="38">
        <f>D19+D25+D31+D61+D67+D73</f>
        <v>72326.40517999999</v>
      </c>
      <c r="E18" s="38">
        <f>E19+E25+E31+E61+E67+E73</f>
        <v>72326.40517999999</v>
      </c>
      <c r="F18" s="28">
        <f>E18/B18*100</f>
        <v>52.60274349342341</v>
      </c>
      <c r="G18" s="28">
        <f>E18/C18*100</f>
        <v>84.35734014269674</v>
      </c>
      <c r="H18" s="38">
        <f aca="true" t="shared" si="7" ref="H18:O18">H20+H26+H32+H62+H68+H74</f>
        <v>15399.053</v>
      </c>
      <c r="I18" s="38">
        <f t="shared" si="7"/>
        <v>8547.38997</v>
      </c>
      <c r="J18" s="38">
        <f t="shared" si="7"/>
        <v>11470.17782</v>
      </c>
      <c r="K18" s="38">
        <f t="shared" si="7"/>
        <v>11529.71824</v>
      </c>
      <c r="L18" s="38">
        <f t="shared" si="7"/>
        <v>6479.76668</v>
      </c>
      <c r="M18" s="38">
        <f t="shared" si="7"/>
        <v>6375.98281</v>
      </c>
      <c r="N18" s="38">
        <f t="shared" si="7"/>
        <v>17297.2</v>
      </c>
      <c r="O18" s="38">
        <f t="shared" si="7"/>
        <v>10687.62091</v>
      </c>
      <c r="P18" s="38">
        <f aca="true" t="shared" si="8" ref="P18:V18">P20+P26+P32+P62+P68+P74</f>
        <v>10340.6</v>
      </c>
      <c r="Q18" s="38">
        <f t="shared" si="8"/>
        <v>10263.883679999999</v>
      </c>
      <c r="R18" s="38">
        <f t="shared" si="8"/>
        <v>8436.452</v>
      </c>
      <c r="S18" s="38">
        <f t="shared" si="8"/>
        <v>11454.989909999998</v>
      </c>
      <c r="T18" s="38">
        <f t="shared" si="8"/>
        <v>16418.03116</v>
      </c>
      <c r="U18" s="38">
        <f t="shared" si="8"/>
        <v>13569.95023</v>
      </c>
      <c r="V18" s="38">
        <f t="shared" si="8"/>
        <v>8725.508000000002</v>
      </c>
      <c r="W18" s="38"/>
      <c r="X18" s="38">
        <f>X20+X26+X32+X62+X68+X74</f>
        <v>7687.084</v>
      </c>
      <c r="Y18" s="38"/>
      <c r="Z18" s="38">
        <f>Z20+Z26+Z32+Z62+Z68+Z74</f>
        <v>11300.867</v>
      </c>
      <c r="AA18" s="38"/>
      <c r="AB18" s="38">
        <f>AB20+AB26+AB32+AB62+AB68+AB74</f>
        <v>7880.691</v>
      </c>
      <c r="AC18" s="38"/>
      <c r="AD18" s="38">
        <f>AD20+AD26+AD32+AD62+AD68+AD74</f>
        <v>16232.269339999999</v>
      </c>
      <c r="AE18" s="38"/>
      <c r="AF18" s="39"/>
    </row>
    <row r="19" spans="1:32" s="30" customFormat="1" ht="74.25" customHeight="1">
      <c r="A19" s="63" t="s">
        <v>27</v>
      </c>
      <c r="B19" s="31">
        <f aca="true" t="shared" si="9" ref="B19:H19">B20</f>
        <v>0</v>
      </c>
      <c r="C19" s="32">
        <f t="shared" si="9"/>
        <v>0</v>
      </c>
      <c r="D19" s="32">
        <f t="shared" si="9"/>
        <v>0</v>
      </c>
      <c r="E19" s="4">
        <f>E20</f>
        <v>0</v>
      </c>
      <c r="F19" s="40">
        <f t="shared" si="9"/>
        <v>0</v>
      </c>
      <c r="G19" s="40">
        <f t="shared" si="9"/>
        <v>0</v>
      </c>
      <c r="H19" s="31">
        <f t="shared" si="9"/>
        <v>0</v>
      </c>
      <c r="I19" s="4">
        <f aca="true" t="shared" si="10" ref="I19:O19">I20</f>
        <v>0</v>
      </c>
      <c r="J19" s="31">
        <f t="shared" si="10"/>
        <v>0</v>
      </c>
      <c r="K19" s="31">
        <f t="shared" si="10"/>
        <v>0</v>
      </c>
      <c r="L19" s="31">
        <f t="shared" si="10"/>
        <v>0</v>
      </c>
      <c r="M19" s="31">
        <f t="shared" si="10"/>
        <v>0</v>
      </c>
      <c r="N19" s="31">
        <f t="shared" si="10"/>
        <v>0</v>
      </c>
      <c r="O19" s="31">
        <f t="shared" si="10"/>
        <v>0</v>
      </c>
      <c r="P19" s="31">
        <f aca="true" t="shared" si="11" ref="P19:V19">P20</f>
        <v>0</v>
      </c>
      <c r="Q19" s="31">
        <f t="shared" si="11"/>
        <v>0</v>
      </c>
      <c r="R19" s="31">
        <f t="shared" si="11"/>
        <v>0</v>
      </c>
      <c r="S19" s="31">
        <f t="shared" si="11"/>
        <v>0</v>
      </c>
      <c r="T19" s="31">
        <f t="shared" si="11"/>
        <v>0</v>
      </c>
      <c r="U19" s="31">
        <f t="shared" si="11"/>
        <v>0</v>
      </c>
      <c r="V19" s="31">
        <f t="shared" si="11"/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3" t="s">
        <v>50</v>
      </c>
    </row>
    <row r="20" spans="1:32" s="30" customFormat="1" ht="19.5" customHeight="1">
      <c r="A20" s="64" t="s">
        <v>17</v>
      </c>
      <c r="B20" s="34">
        <f aca="true" t="shared" si="12" ref="B20:K20">B21+B22+B23+B24</f>
        <v>0</v>
      </c>
      <c r="C20" s="34">
        <f t="shared" si="12"/>
        <v>0</v>
      </c>
      <c r="D20" s="34">
        <f t="shared" si="12"/>
        <v>0</v>
      </c>
      <c r="E20" s="34">
        <f>E21+E22+E23+E24</f>
        <v>0</v>
      </c>
      <c r="F20" s="35">
        <f t="shared" si="12"/>
        <v>0</v>
      </c>
      <c r="G20" s="35">
        <f t="shared" si="12"/>
        <v>0</v>
      </c>
      <c r="H20" s="34">
        <f t="shared" si="12"/>
        <v>0</v>
      </c>
      <c r="I20" s="34">
        <f t="shared" si="12"/>
        <v>0</v>
      </c>
      <c r="J20" s="34">
        <f t="shared" si="12"/>
        <v>0</v>
      </c>
      <c r="K20" s="34">
        <f t="shared" si="12"/>
        <v>0</v>
      </c>
      <c r="L20" s="34">
        <f aca="true" t="shared" si="13" ref="L20:S20">L21+L22+L23+L24</f>
        <v>0</v>
      </c>
      <c r="M20" s="34">
        <f t="shared" si="13"/>
        <v>0</v>
      </c>
      <c r="N20" s="34">
        <f t="shared" si="13"/>
        <v>0</v>
      </c>
      <c r="O20" s="34">
        <f t="shared" si="13"/>
        <v>0</v>
      </c>
      <c r="P20" s="34">
        <f t="shared" si="13"/>
        <v>0</v>
      </c>
      <c r="Q20" s="34">
        <f t="shared" si="13"/>
        <v>0</v>
      </c>
      <c r="R20" s="34">
        <f t="shared" si="13"/>
        <v>0</v>
      </c>
      <c r="S20" s="34">
        <f t="shared" si="13"/>
        <v>0</v>
      </c>
      <c r="T20" s="34">
        <f>T21+T22+T23+T24</f>
        <v>0</v>
      </c>
      <c r="U20" s="34">
        <f>U21+U22+U23+U24</f>
        <v>0</v>
      </c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4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4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4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H23+J23+L23+N23+P23+R23+T23</f>
        <v>0</v>
      </c>
      <c r="D23" s="32">
        <f>E23</f>
        <v>0</v>
      </c>
      <c r="E23" s="4">
        <f>I23+K23+M23+O23+Q23+S23+U23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4"/>
    </row>
    <row r="24" spans="1:32" s="30" customFormat="1" ht="21.75" customHeight="1">
      <c r="A24" s="65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5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14" ref="H25:O25">H26</f>
        <v>0</v>
      </c>
      <c r="I25" s="31">
        <f t="shared" si="14"/>
        <v>0</v>
      </c>
      <c r="J25" s="31">
        <f t="shared" si="14"/>
        <v>0</v>
      </c>
      <c r="K25" s="31">
        <f t="shared" si="14"/>
        <v>0</v>
      </c>
      <c r="L25" s="31">
        <f t="shared" si="14"/>
        <v>0</v>
      </c>
      <c r="M25" s="31">
        <f t="shared" si="14"/>
        <v>0</v>
      </c>
      <c r="N25" s="31">
        <f t="shared" si="14"/>
        <v>0</v>
      </c>
      <c r="O25" s="31">
        <f t="shared" si="14"/>
        <v>0</v>
      </c>
      <c r="P25" s="31">
        <f aca="true" t="shared" si="15" ref="P25:V25">P26</f>
        <v>0</v>
      </c>
      <c r="Q25" s="31">
        <f t="shared" si="15"/>
        <v>0</v>
      </c>
      <c r="R25" s="31">
        <f t="shared" si="15"/>
        <v>0</v>
      </c>
      <c r="S25" s="31">
        <f t="shared" si="15"/>
        <v>0</v>
      </c>
      <c r="T25" s="31">
        <f t="shared" si="15"/>
        <v>0</v>
      </c>
      <c r="U25" s="31">
        <f t="shared" si="15"/>
        <v>0</v>
      </c>
      <c r="V25" s="31">
        <f t="shared" si="15"/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3" t="s">
        <v>46</v>
      </c>
    </row>
    <row r="26" spans="1:32" s="30" customFormat="1" ht="19.5" customHeight="1">
      <c r="A26" s="64" t="s">
        <v>17</v>
      </c>
      <c r="B26" s="34">
        <f aca="true" t="shared" si="16" ref="B26:I26">B27+B28+B29+B30</f>
        <v>0</v>
      </c>
      <c r="C26" s="34">
        <f t="shared" si="16"/>
        <v>0</v>
      </c>
      <c r="D26" s="34">
        <f t="shared" si="16"/>
        <v>0</v>
      </c>
      <c r="E26" s="34">
        <f>E27+E28+E29+E30</f>
        <v>0</v>
      </c>
      <c r="F26" s="35">
        <f t="shared" si="16"/>
        <v>0</v>
      </c>
      <c r="G26" s="35">
        <f t="shared" si="16"/>
        <v>0</v>
      </c>
      <c r="H26" s="34">
        <f t="shared" si="16"/>
        <v>0</v>
      </c>
      <c r="I26" s="34">
        <f t="shared" si="16"/>
        <v>0</v>
      </c>
      <c r="J26" s="34">
        <f aca="true" t="shared" si="17" ref="J26:Q26">J27+J28+J29+J30</f>
        <v>0</v>
      </c>
      <c r="K26" s="34">
        <f t="shared" si="17"/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7"/>
        <v>0</v>
      </c>
      <c r="Q26" s="34">
        <f t="shared" si="17"/>
        <v>0</v>
      </c>
      <c r="R26" s="34">
        <f>R27+R28+R29+R30</f>
        <v>0</v>
      </c>
      <c r="S26" s="34">
        <f>S27+S28+S29+S30</f>
        <v>0</v>
      </c>
      <c r="T26" s="34">
        <f>T27+T28+T29+T30</f>
        <v>0</v>
      </c>
      <c r="U26" s="34">
        <f>U27+U28+U29+U30</f>
        <v>0</v>
      </c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4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4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4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H29+J29+L29+N29+P29+R29+T29</f>
        <v>0</v>
      </c>
      <c r="D29" s="32">
        <f>E29</f>
        <v>0</v>
      </c>
      <c r="E29" s="4">
        <f>I29+K29+M29+O29+Q29+S29+U29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4"/>
    </row>
    <row r="30" spans="1:32" s="30" customFormat="1" ht="21.75" customHeight="1">
      <c r="A30" s="65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5"/>
    </row>
    <row r="31" spans="1:32" s="36" customFormat="1" ht="66.75" customHeight="1">
      <c r="A31" s="58" t="s">
        <v>30</v>
      </c>
      <c r="B31" s="59">
        <f>B32</f>
        <v>26165.500000000007</v>
      </c>
      <c r="C31" s="59">
        <f>C32</f>
        <v>18051.774080000003</v>
      </c>
      <c r="D31" s="59">
        <f>E31</f>
        <v>12730.965820000001</v>
      </c>
      <c r="E31" s="59">
        <f>E32</f>
        <v>12730.965820000001</v>
      </c>
      <c r="F31" s="28">
        <f>E31/B31*100</f>
        <v>48.65554191588159</v>
      </c>
      <c r="G31" s="28">
        <f>G32</f>
        <v>70.52473492954327</v>
      </c>
      <c r="H31" s="59">
        <f>H32</f>
        <v>1402.871</v>
      </c>
      <c r="I31" s="59">
        <f>I32</f>
        <v>663.18523</v>
      </c>
      <c r="J31" s="59">
        <f aca="true" t="shared" si="18" ref="J31:AD31">J32</f>
        <v>3246.5468199999996</v>
      </c>
      <c r="K31" s="59">
        <f t="shared" si="18"/>
        <v>2045.4238100000002</v>
      </c>
      <c r="L31" s="59">
        <f t="shared" si="18"/>
        <v>1521.1316800000002</v>
      </c>
      <c r="M31" s="59">
        <f t="shared" si="18"/>
        <v>1470.87084</v>
      </c>
      <c r="N31" s="59">
        <f t="shared" si="18"/>
        <v>5484.29</v>
      </c>
      <c r="O31" s="59">
        <f t="shared" si="18"/>
        <v>2344.42962</v>
      </c>
      <c r="P31" s="59">
        <f t="shared" si="18"/>
        <v>1247.329</v>
      </c>
      <c r="Q31" s="59">
        <f t="shared" si="18"/>
        <v>1521.93138</v>
      </c>
      <c r="R31" s="59">
        <f t="shared" si="18"/>
        <v>791.999</v>
      </c>
      <c r="S31" s="59">
        <f t="shared" si="18"/>
        <v>1930.2729</v>
      </c>
      <c r="T31" s="59">
        <f t="shared" si="18"/>
        <v>4460.758159999999</v>
      </c>
      <c r="U31" s="59">
        <f t="shared" si="18"/>
        <v>2857.9826099999996</v>
      </c>
      <c r="V31" s="59">
        <f t="shared" si="18"/>
        <v>607.789</v>
      </c>
      <c r="W31" s="59"/>
      <c r="X31" s="59">
        <f t="shared" si="18"/>
        <v>606.789</v>
      </c>
      <c r="Y31" s="59"/>
      <c r="Z31" s="59">
        <f t="shared" si="18"/>
        <v>2117.114</v>
      </c>
      <c r="AA31" s="59"/>
      <c r="AB31" s="59">
        <f t="shared" si="18"/>
        <v>507.774</v>
      </c>
      <c r="AC31" s="59"/>
      <c r="AD31" s="59">
        <f t="shared" si="18"/>
        <v>4343.3083400000005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26165.500000000007</v>
      </c>
      <c r="C32" s="61">
        <f>C33+C34+C35+C36</f>
        <v>18051.774080000003</v>
      </c>
      <c r="D32" s="59">
        <f aca="true" t="shared" si="19" ref="D32:D72">E32</f>
        <v>12730.965820000001</v>
      </c>
      <c r="E32" s="61">
        <f>E33+E34+E35+E36</f>
        <v>12730.965820000001</v>
      </c>
      <c r="F32" s="35">
        <f>F33+F34+F35+F36</f>
        <v>48.65554191588159</v>
      </c>
      <c r="G32" s="28">
        <f>E32/C32*100</f>
        <v>70.52473492954327</v>
      </c>
      <c r="H32" s="61">
        <f>H33+H34+H35+H36</f>
        <v>1402.871</v>
      </c>
      <c r="I32" s="61">
        <f>I33+I34+I35+I36</f>
        <v>663.18523</v>
      </c>
      <c r="J32" s="61">
        <f aca="true" t="shared" si="20" ref="J32:AD32">J33+J34+J35+J36</f>
        <v>3246.5468199999996</v>
      </c>
      <c r="K32" s="61">
        <f t="shared" si="20"/>
        <v>2045.4238100000002</v>
      </c>
      <c r="L32" s="61">
        <f t="shared" si="20"/>
        <v>1521.1316800000002</v>
      </c>
      <c r="M32" s="61">
        <f t="shared" si="20"/>
        <v>1470.87084</v>
      </c>
      <c r="N32" s="61">
        <f t="shared" si="20"/>
        <v>5484.29</v>
      </c>
      <c r="O32" s="61">
        <f t="shared" si="20"/>
        <v>2344.42962</v>
      </c>
      <c r="P32" s="61">
        <f t="shared" si="20"/>
        <v>1247.329</v>
      </c>
      <c r="Q32" s="61">
        <f t="shared" si="20"/>
        <v>1521.93138</v>
      </c>
      <c r="R32" s="61">
        <f t="shared" si="20"/>
        <v>791.999</v>
      </c>
      <c r="S32" s="61">
        <f t="shared" si="20"/>
        <v>1930.2729</v>
      </c>
      <c r="T32" s="61">
        <f t="shared" si="20"/>
        <v>4460.758159999999</v>
      </c>
      <c r="U32" s="61">
        <f t="shared" si="20"/>
        <v>2857.9826099999996</v>
      </c>
      <c r="V32" s="61">
        <f t="shared" si="20"/>
        <v>607.789</v>
      </c>
      <c r="W32" s="61"/>
      <c r="X32" s="61">
        <f t="shared" si="20"/>
        <v>606.789</v>
      </c>
      <c r="Y32" s="61"/>
      <c r="Z32" s="61">
        <f t="shared" si="20"/>
        <v>2117.114</v>
      </c>
      <c r="AA32" s="61"/>
      <c r="AB32" s="61">
        <f t="shared" si="20"/>
        <v>507.774</v>
      </c>
      <c r="AC32" s="61"/>
      <c r="AD32" s="61">
        <f t="shared" si="20"/>
        <v>4343.3083400000005</v>
      </c>
      <c r="AE32" s="61"/>
      <c r="AF32" s="41"/>
    </row>
    <row r="33" spans="1:32" s="36" customFormat="1" ht="18.75">
      <c r="A33" s="68" t="s">
        <v>23</v>
      </c>
      <c r="B33" s="31">
        <f aca="true" t="shared" si="21" ref="B33:C36">B39+B45+B51+B57</f>
        <v>0</v>
      </c>
      <c r="C33" s="31">
        <f t="shared" si="21"/>
        <v>0</v>
      </c>
      <c r="D33" s="31">
        <f t="shared" si="19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22" ref="J33:AD33">J38+J45+J51+J57</f>
        <v>0</v>
      </c>
      <c r="K33" s="31">
        <f t="shared" si="22"/>
        <v>0</v>
      </c>
      <c r="L33" s="31">
        <f t="shared" si="22"/>
        <v>0</v>
      </c>
      <c r="M33" s="31">
        <f t="shared" si="22"/>
        <v>0</v>
      </c>
      <c r="N33" s="31">
        <f t="shared" si="22"/>
        <v>0</v>
      </c>
      <c r="O33" s="31">
        <f t="shared" si="22"/>
        <v>0</v>
      </c>
      <c r="P33" s="31">
        <f t="shared" si="22"/>
        <v>0</v>
      </c>
      <c r="Q33" s="31">
        <f t="shared" si="22"/>
        <v>0</v>
      </c>
      <c r="R33" s="31">
        <f t="shared" si="22"/>
        <v>0</v>
      </c>
      <c r="S33" s="31">
        <f t="shared" si="22"/>
        <v>0</v>
      </c>
      <c r="T33" s="31">
        <f t="shared" si="22"/>
        <v>103.15158</v>
      </c>
      <c r="U33" s="31">
        <f t="shared" si="22"/>
        <v>103.13057</v>
      </c>
      <c r="V33" s="31">
        <f t="shared" si="22"/>
        <v>0</v>
      </c>
      <c r="W33" s="31"/>
      <c r="X33" s="31">
        <f t="shared" si="22"/>
        <v>0</v>
      </c>
      <c r="Y33" s="31"/>
      <c r="Z33" s="31">
        <f t="shared" si="22"/>
        <v>0</v>
      </c>
      <c r="AA33" s="31"/>
      <c r="AB33" s="31">
        <f t="shared" si="22"/>
        <v>0</v>
      </c>
      <c r="AC33" s="31"/>
      <c r="AD33" s="31">
        <f t="shared" si="22"/>
        <v>69.04842</v>
      </c>
      <c r="AE33" s="31"/>
      <c r="AF33" s="41"/>
    </row>
    <row r="34" spans="1:32" s="36" customFormat="1" ht="18.75">
      <c r="A34" s="68" t="s">
        <v>21</v>
      </c>
      <c r="B34" s="31">
        <f t="shared" si="21"/>
        <v>0</v>
      </c>
      <c r="C34" s="31">
        <f t="shared" si="21"/>
        <v>0</v>
      </c>
      <c r="D34" s="31">
        <f t="shared" si="19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3" ref="J34:AD36">J40+J46+J52+J58</f>
        <v>0</v>
      </c>
      <c r="K34" s="31">
        <f t="shared" si="23"/>
        <v>0</v>
      </c>
      <c r="L34" s="31">
        <f t="shared" si="23"/>
        <v>0</v>
      </c>
      <c r="M34" s="31">
        <f t="shared" si="23"/>
        <v>0</v>
      </c>
      <c r="N34" s="31">
        <f t="shared" si="23"/>
        <v>0</v>
      </c>
      <c r="O34" s="31">
        <f t="shared" si="23"/>
        <v>0</v>
      </c>
      <c r="P34" s="31">
        <f t="shared" si="23"/>
        <v>0</v>
      </c>
      <c r="Q34" s="31">
        <f t="shared" si="23"/>
        <v>0</v>
      </c>
      <c r="R34" s="31">
        <f t="shared" si="23"/>
        <v>0</v>
      </c>
      <c r="S34" s="31">
        <f t="shared" si="23"/>
        <v>0</v>
      </c>
      <c r="T34" s="31">
        <f t="shared" si="23"/>
        <v>0</v>
      </c>
      <c r="U34" s="31">
        <f t="shared" si="23"/>
        <v>0</v>
      </c>
      <c r="V34" s="31">
        <f t="shared" si="23"/>
        <v>0</v>
      </c>
      <c r="W34" s="31"/>
      <c r="X34" s="31">
        <f t="shared" si="23"/>
        <v>0</v>
      </c>
      <c r="Y34" s="31"/>
      <c r="Z34" s="31">
        <f t="shared" si="23"/>
        <v>0</v>
      </c>
      <c r="AA34" s="31"/>
      <c r="AB34" s="31">
        <f t="shared" si="23"/>
        <v>0</v>
      </c>
      <c r="AC34" s="31"/>
      <c r="AD34" s="31">
        <f t="shared" si="23"/>
        <v>0</v>
      </c>
      <c r="AE34" s="31"/>
      <c r="AF34" s="41"/>
    </row>
    <row r="35" spans="1:32" s="36" customFormat="1" ht="18.75">
      <c r="A35" s="68" t="s">
        <v>13</v>
      </c>
      <c r="B35" s="31">
        <f t="shared" si="21"/>
        <v>26165.500000000007</v>
      </c>
      <c r="C35" s="31">
        <f t="shared" si="21"/>
        <v>18051.774080000003</v>
      </c>
      <c r="D35" s="31">
        <f t="shared" si="19"/>
        <v>12730.965820000001</v>
      </c>
      <c r="E35" s="31">
        <f>E41+E47+E53+E59</f>
        <v>12730.965820000001</v>
      </c>
      <c r="F35" s="35">
        <f>E35/B35*100</f>
        <v>48.65554191588159</v>
      </c>
      <c r="G35" s="28">
        <f>E35/C35*100</f>
        <v>70.52473492954327</v>
      </c>
      <c r="H35" s="31">
        <f>H41+H47+H53+H59</f>
        <v>1402.871</v>
      </c>
      <c r="I35" s="31">
        <f>I41+I47+I53+I59</f>
        <v>663.18523</v>
      </c>
      <c r="J35" s="31">
        <f t="shared" si="23"/>
        <v>3246.5468199999996</v>
      </c>
      <c r="K35" s="31">
        <f t="shared" si="23"/>
        <v>2045.4238100000002</v>
      </c>
      <c r="L35" s="31">
        <f t="shared" si="23"/>
        <v>1521.1316800000002</v>
      </c>
      <c r="M35" s="31">
        <f t="shared" si="23"/>
        <v>1470.87084</v>
      </c>
      <c r="N35" s="31">
        <f t="shared" si="23"/>
        <v>5484.29</v>
      </c>
      <c r="O35" s="31">
        <f t="shared" si="23"/>
        <v>2344.42962</v>
      </c>
      <c r="P35" s="31">
        <f t="shared" si="23"/>
        <v>1247.329</v>
      </c>
      <c r="Q35" s="31">
        <f t="shared" si="23"/>
        <v>1521.93138</v>
      </c>
      <c r="R35" s="31">
        <f t="shared" si="23"/>
        <v>791.999</v>
      </c>
      <c r="S35" s="31">
        <f t="shared" si="23"/>
        <v>1930.2729</v>
      </c>
      <c r="T35" s="31">
        <f t="shared" si="23"/>
        <v>4357.60658</v>
      </c>
      <c r="U35" s="31">
        <f t="shared" si="23"/>
        <v>2754.8520399999998</v>
      </c>
      <c r="V35" s="31">
        <f t="shared" si="23"/>
        <v>607.789</v>
      </c>
      <c r="W35" s="31"/>
      <c r="X35" s="31">
        <f t="shared" si="23"/>
        <v>606.789</v>
      </c>
      <c r="Y35" s="31"/>
      <c r="Z35" s="31">
        <f t="shared" si="23"/>
        <v>2117.114</v>
      </c>
      <c r="AA35" s="31"/>
      <c r="AB35" s="31">
        <f t="shared" si="23"/>
        <v>507.774</v>
      </c>
      <c r="AC35" s="31"/>
      <c r="AD35" s="31">
        <f t="shared" si="23"/>
        <v>4274.25992</v>
      </c>
      <c r="AE35" s="31"/>
      <c r="AF35" s="41"/>
    </row>
    <row r="36" spans="1:32" s="36" customFormat="1" ht="18.75">
      <c r="A36" s="68" t="s">
        <v>28</v>
      </c>
      <c r="B36" s="31">
        <f t="shared" si="21"/>
        <v>0</v>
      </c>
      <c r="C36" s="31">
        <f t="shared" si="21"/>
        <v>0</v>
      </c>
      <c r="D36" s="31">
        <f t="shared" si="19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23"/>
        <v>0</v>
      </c>
      <c r="K36" s="31">
        <f t="shared" si="23"/>
        <v>0</v>
      </c>
      <c r="L36" s="31">
        <f t="shared" si="23"/>
        <v>0</v>
      </c>
      <c r="M36" s="31">
        <f t="shared" si="23"/>
        <v>0</v>
      </c>
      <c r="N36" s="31">
        <f t="shared" si="23"/>
        <v>0</v>
      </c>
      <c r="O36" s="31">
        <f t="shared" si="23"/>
        <v>0</v>
      </c>
      <c r="P36" s="31">
        <f t="shared" si="23"/>
        <v>0</v>
      </c>
      <c r="Q36" s="31">
        <f t="shared" si="23"/>
        <v>0</v>
      </c>
      <c r="R36" s="31">
        <f t="shared" si="23"/>
        <v>0</v>
      </c>
      <c r="S36" s="31">
        <f t="shared" si="23"/>
        <v>0</v>
      </c>
      <c r="T36" s="31">
        <f t="shared" si="23"/>
        <v>0</v>
      </c>
      <c r="U36" s="31">
        <f t="shared" si="23"/>
        <v>0</v>
      </c>
      <c r="V36" s="31">
        <f t="shared" si="23"/>
        <v>0</v>
      </c>
      <c r="W36" s="31"/>
      <c r="X36" s="31">
        <f t="shared" si="23"/>
        <v>0</v>
      </c>
      <c r="Y36" s="31"/>
      <c r="Z36" s="31">
        <f t="shared" si="23"/>
        <v>0</v>
      </c>
      <c r="AA36" s="31"/>
      <c r="AB36" s="31">
        <f t="shared" si="23"/>
        <v>0</v>
      </c>
      <c r="AC36" s="31"/>
      <c r="AD36" s="31">
        <f t="shared" si="23"/>
        <v>0</v>
      </c>
      <c r="AE36" s="31"/>
      <c r="AF36" s="41"/>
    </row>
    <row r="37" spans="1:32" s="30" customFormat="1" ht="37.5">
      <c r="A37" s="66" t="s">
        <v>31</v>
      </c>
      <c r="B37" s="31">
        <f>B38</f>
        <v>172.2</v>
      </c>
      <c r="C37" s="34">
        <f>C38</f>
        <v>103.15158</v>
      </c>
      <c r="D37" s="31">
        <f t="shared" si="19"/>
        <v>103.13057</v>
      </c>
      <c r="E37" s="4">
        <f>E38</f>
        <v>103.13057</v>
      </c>
      <c r="F37" s="35">
        <f>E37/B37*100</f>
        <v>59.88999419279908</v>
      </c>
      <c r="G37" s="28">
        <f>E37/C37*100</f>
        <v>99.97963191644763</v>
      </c>
      <c r="H37" s="31">
        <f aca="true" t="shared" si="24" ref="H37:O37">H38</f>
        <v>0</v>
      </c>
      <c r="I37" s="4">
        <f t="shared" si="24"/>
        <v>0</v>
      </c>
      <c r="J37" s="31">
        <f t="shared" si="24"/>
        <v>0</v>
      </c>
      <c r="K37" s="31">
        <f t="shared" si="24"/>
        <v>0</v>
      </c>
      <c r="L37" s="31">
        <f t="shared" si="24"/>
        <v>0</v>
      </c>
      <c r="M37" s="31">
        <f t="shared" si="24"/>
        <v>0</v>
      </c>
      <c r="N37" s="31">
        <f t="shared" si="24"/>
        <v>0</v>
      </c>
      <c r="O37" s="31">
        <f t="shared" si="24"/>
        <v>0</v>
      </c>
      <c r="P37" s="31">
        <f aca="true" t="shared" si="25" ref="P37:V37">P38</f>
        <v>0</v>
      </c>
      <c r="Q37" s="31">
        <f t="shared" si="25"/>
        <v>0</v>
      </c>
      <c r="R37" s="31">
        <f t="shared" si="25"/>
        <v>0</v>
      </c>
      <c r="S37" s="31">
        <f t="shared" si="25"/>
        <v>0</v>
      </c>
      <c r="T37" s="31">
        <f t="shared" si="25"/>
        <v>103.15158</v>
      </c>
      <c r="U37" s="31">
        <f t="shared" si="25"/>
        <v>103.13057</v>
      </c>
      <c r="V37" s="31">
        <f t="shared" si="25"/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69.04842</v>
      </c>
      <c r="AE37" s="5"/>
      <c r="AF37" s="77"/>
    </row>
    <row r="38" spans="1:32" s="30" customFormat="1" ht="18.75">
      <c r="A38" s="67" t="s">
        <v>17</v>
      </c>
      <c r="B38" s="34">
        <f>B39+B40+B41+B42</f>
        <v>172.2</v>
      </c>
      <c r="C38" s="34">
        <f>C39+C40+C41+C42</f>
        <v>103.15158</v>
      </c>
      <c r="D38" s="31">
        <f t="shared" si="19"/>
        <v>103.13057</v>
      </c>
      <c r="E38" s="34">
        <f>E39+E40+E41+E42</f>
        <v>103.13057</v>
      </c>
      <c r="F38" s="35">
        <v>0</v>
      </c>
      <c r="G38" s="28">
        <v>0</v>
      </c>
      <c r="H38" s="34">
        <f aca="true" t="shared" si="26" ref="H38:O38">H39+H40+H41+H42</f>
        <v>0</v>
      </c>
      <c r="I38" s="34">
        <f t="shared" si="26"/>
        <v>0</v>
      </c>
      <c r="J38" s="34">
        <f t="shared" si="26"/>
        <v>0</v>
      </c>
      <c r="K38" s="34">
        <f t="shared" si="26"/>
        <v>0</v>
      </c>
      <c r="L38" s="34">
        <f t="shared" si="26"/>
        <v>0</v>
      </c>
      <c r="M38" s="34">
        <f t="shared" si="26"/>
        <v>0</v>
      </c>
      <c r="N38" s="34">
        <f t="shared" si="26"/>
        <v>0</v>
      </c>
      <c r="O38" s="34">
        <f t="shared" si="26"/>
        <v>0</v>
      </c>
      <c r="P38" s="34">
        <f aca="true" t="shared" si="27" ref="P38:V38">P39+P40+P41+P42</f>
        <v>0</v>
      </c>
      <c r="Q38" s="34">
        <f t="shared" si="27"/>
        <v>0</v>
      </c>
      <c r="R38" s="34">
        <f t="shared" si="27"/>
        <v>0</v>
      </c>
      <c r="S38" s="34">
        <f t="shared" si="27"/>
        <v>0</v>
      </c>
      <c r="T38" s="34">
        <f t="shared" si="27"/>
        <v>103.15158</v>
      </c>
      <c r="U38" s="34">
        <f t="shared" si="27"/>
        <v>103.13057</v>
      </c>
      <c r="V38" s="34">
        <f t="shared" si="27"/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69.04842</v>
      </c>
      <c r="AE38" s="34"/>
      <c r="AF38" s="78"/>
    </row>
    <row r="39" spans="1:32" s="30" customFormat="1" ht="18.75">
      <c r="A39" s="68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9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8"/>
    </row>
    <row r="40" spans="1:32" s="30" customFormat="1" ht="18.75">
      <c r="A40" s="68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9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8"/>
    </row>
    <row r="41" spans="1:32" s="30" customFormat="1" ht="18.75">
      <c r="A41" s="65" t="s">
        <v>13</v>
      </c>
      <c r="B41" s="31">
        <f>H41+J41+L41+N41+P41+R41+T41+V41+X41+Z41+AB41+AD41</f>
        <v>172.2</v>
      </c>
      <c r="C41" s="32">
        <f>H41+J41+L41+N41+P41+R41+T41</f>
        <v>103.15158</v>
      </c>
      <c r="D41" s="32">
        <f>E41</f>
        <v>103.13057</v>
      </c>
      <c r="E41" s="4">
        <f>I41+K41+M41+O41+Q41+S41+U41</f>
        <v>103.13057</v>
      </c>
      <c r="F41" s="35">
        <f>E41/B41*100</f>
        <v>59.88999419279908</v>
      </c>
      <c r="G41" s="28">
        <f>E41/C41*100</f>
        <v>99.97963191644763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103.15158</v>
      </c>
      <c r="U41" s="31">
        <v>103.13057</v>
      </c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69.04842</v>
      </c>
      <c r="AE41" s="31"/>
      <c r="AF41" s="78"/>
    </row>
    <row r="42" spans="1:32" s="30" customFormat="1" ht="18.75">
      <c r="A42" s="68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9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9"/>
    </row>
    <row r="43" spans="1:32" s="30" customFormat="1" ht="56.25">
      <c r="A43" s="69" t="s">
        <v>32</v>
      </c>
      <c r="B43" s="31">
        <f>B44</f>
        <v>1579.0000000000002</v>
      </c>
      <c r="C43" s="34">
        <f>C44</f>
        <v>1364.58157</v>
      </c>
      <c r="D43" s="31">
        <f t="shared" si="19"/>
        <v>996.4661600000001</v>
      </c>
      <c r="E43" s="4">
        <f aca="true" t="shared" si="28" ref="E43:K43">E44</f>
        <v>996.4661600000001</v>
      </c>
      <c r="F43" s="28">
        <f>E43/B43*100</f>
        <v>63.10741988600379</v>
      </c>
      <c r="G43" s="28">
        <f t="shared" si="28"/>
        <v>73.02356868266952</v>
      </c>
      <c r="H43" s="31">
        <f t="shared" si="28"/>
        <v>51.68</v>
      </c>
      <c r="I43" s="4">
        <f t="shared" si="28"/>
        <v>11.7625</v>
      </c>
      <c r="J43" s="31">
        <f t="shared" si="28"/>
        <v>51.68</v>
      </c>
      <c r="K43" s="31">
        <f t="shared" si="28"/>
        <v>70.71934</v>
      </c>
      <c r="L43" s="31">
        <f aca="true" t="shared" si="29" ref="L43:S43">L44</f>
        <v>136.10157</v>
      </c>
      <c r="M43" s="31">
        <f t="shared" si="29"/>
        <v>43.76529</v>
      </c>
      <c r="N43" s="31">
        <f t="shared" si="29"/>
        <v>131.28</v>
      </c>
      <c r="O43" s="31">
        <f t="shared" si="29"/>
        <v>218.23036</v>
      </c>
      <c r="P43" s="31">
        <f t="shared" si="29"/>
        <v>571.42</v>
      </c>
      <c r="Q43" s="31">
        <f t="shared" si="29"/>
        <v>435.0107</v>
      </c>
      <c r="R43" s="31">
        <f t="shared" si="29"/>
        <v>49.94</v>
      </c>
      <c r="S43" s="31">
        <f t="shared" si="29"/>
        <v>102.53789</v>
      </c>
      <c r="T43" s="31">
        <f>T44</f>
        <v>372.48</v>
      </c>
      <c r="U43" s="31">
        <f>U44</f>
        <v>114.44008</v>
      </c>
      <c r="V43" s="31">
        <f>V44</f>
        <v>44.18</v>
      </c>
      <c r="W43" s="4"/>
      <c r="X43" s="31">
        <f>X44</f>
        <v>44.18</v>
      </c>
      <c r="Y43" s="4"/>
      <c r="Z43" s="31">
        <f>Z44</f>
        <v>44.18</v>
      </c>
      <c r="AA43" s="4"/>
      <c r="AB43" s="31">
        <f>AB44</f>
        <v>46.665</v>
      </c>
      <c r="AC43" s="4"/>
      <c r="AD43" s="31">
        <f>AD44</f>
        <v>35.21343</v>
      </c>
      <c r="AE43" s="5"/>
      <c r="AF43" s="77" t="s">
        <v>55</v>
      </c>
    </row>
    <row r="44" spans="1:32" s="30" customFormat="1" ht="18.75">
      <c r="A44" s="67" t="s">
        <v>17</v>
      </c>
      <c r="B44" s="34">
        <f>B45+B46+B47+B48</f>
        <v>1579.0000000000002</v>
      </c>
      <c r="C44" s="34">
        <f>C45+C46+C47+C48</f>
        <v>1364.58157</v>
      </c>
      <c r="D44" s="31">
        <f t="shared" si="19"/>
        <v>996.4661600000001</v>
      </c>
      <c r="E44" s="34">
        <f>E45+E46+E47+E48</f>
        <v>996.4661600000001</v>
      </c>
      <c r="F44" s="35">
        <f>F45+F46+F47+F48</f>
        <v>63.10741988600379</v>
      </c>
      <c r="G44" s="28">
        <f>E44/C44*100</f>
        <v>73.02356868266952</v>
      </c>
      <c r="H44" s="34">
        <f aca="true" t="shared" si="30" ref="H44:O44">H45+H46+H47+H48</f>
        <v>51.68</v>
      </c>
      <c r="I44" s="34">
        <f t="shared" si="30"/>
        <v>11.7625</v>
      </c>
      <c r="J44" s="34">
        <f t="shared" si="30"/>
        <v>51.68</v>
      </c>
      <c r="K44" s="34">
        <f t="shared" si="30"/>
        <v>70.71934</v>
      </c>
      <c r="L44" s="34">
        <f t="shared" si="30"/>
        <v>136.10157</v>
      </c>
      <c r="M44" s="34">
        <f t="shared" si="30"/>
        <v>43.76529</v>
      </c>
      <c r="N44" s="34">
        <f t="shared" si="30"/>
        <v>131.28</v>
      </c>
      <c r="O44" s="34">
        <f t="shared" si="30"/>
        <v>218.23036</v>
      </c>
      <c r="P44" s="34">
        <f aca="true" t="shared" si="31" ref="P44:V44">P45+P46+P47+P48</f>
        <v>571.42</v>
      </c>
      <c r="Q44" s="34">
        <f t="shared" si="31"/>
        <v>435.0107</v>
      </c>
      <c r="R44" s="34">
        <f t="shared" si="31"/>
        <v>49.94</v>
      </c>
      <c r="S44" s="34">
        <f t="shared" si="31"/>
        <v>102.53789</v>
      </c>
      <c r="T44" s="34">
        <f t="shared" si="31"/>
        <v>372.48</v>
      </c>
      <c r="U44" s="34">
        <f t="shared" si="31"/>
        <v>114.44008</v>
      </c>
      <c r="V44" s="34">
        <f t="shared" si="31"/>
        <v>44.18</v>
      </c>
      <c r="W44" s="34"/>
      <c r="X44" s="34">
        <f>X45+X46+X47+X48</f>
        <v>44.18</v>
      </c>
      <c r="Y44" s="34"/>
      <c r="Z44" s="34">
        <f>Z45+Z46+Z47+Z48</f>
        <v>44.18</v>
      </c>
      <c r="AA44" s="34"/>
      <c r="AB44" s="34">
        <f>AB45+AB46+AB47+AB48</f>
        <v>46.665</v>
      </c>
      <c r="AC44" s="34"/>
      <c r="AD44" s="34">
        <f>AD45+AD46+AD47+AD48</f>
        <v>35.21343</v>
      </c>
      <c r="AE44" s="34"/>
      <c r="AF44" s="78"/>
    </row>
    <row r="45" spans="1:32" s="30" customFormat="1" ht="18.75">
      <c r="A45" s="68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9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8"/>
    </row>
    <row r="46" spans="1:32" s="30" customFormat="1" ht="18.75">
      <c r="A46" s="68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9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8"/>
    </row>
    <row r="47" spans="1:32" s="30" customFormat="1" ht="18.75">
      <c r="A47" s="65" t="s">
        <v>13</v>
      </c>
      <c r="B47" s="31">
        <f>H47+J47+L47+N47+P47+R47+T47+V47+X47+Z47+AB47+AD47</f>
        <v>1579.0000000000002</v>
      </c>
      <c r="C47" s="32">
        <f>H47+J47+L47+N47+P47+R47+T47</f>
        <v>1364.58157</v>
      </c>
      <c r="D47" s="32">
        <f>E47</f>
        <v>996.4661600000001</v>
      </c>
      <c r="E47" s="4">
        <f>I47+K47+M47+O47+Q47+S47+U47</f>
        <v>996.4661600000001</v>
      </c>
      <c r="F47" s="35">
        <f>E47/B47*100</f>
        <v>63.10741988600379</v>
      </c>
      <c r="G47" s="28">
        <f>E47/C47*100</f>
        <v>73.02356868266952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>
        <v>435.0107</v>
      </c>
      <c r="R47" s="31">
        <v>49.94</v>
      </c>
      <c r="S47" s="31">
        <v>102.53789</v>
      </c>
      <c r="T47" s="31">
        <v>372.48</v>
      </c>
      <c r="U47" s="31">
        <v>114.44008</v>
      </c>
      <c r="V47" s="31">
        <v>44.18</v>
      </c>
      <c r="W47" s="31"/>
      <c r="X47" s="31">
        <v>44.18</v>
      </c>
      <c r="Y47" s="31"/>
      <c r="Z47" s="31">
        <v>44.18</v>
      </c>
      <c r="AA47" s="31"/>
      <c r="AB47" s="31">
        <v>46.665</v>
      </c>
      <c r="AC47" s="31"/>
      <c r="AD47" s="31">
        <v>35.21343</v>
      </c>
      <c r="AE47" s="31"/>
      <c r="AF47" s="78"/>
    </row>
    <row r="48" spans="1:32" s="30" customFormat="1" ht="18.75">
      <c r="A48" s="68" t="s">
        <v>28</v>
      </c>
      <c r="B48" s="31">
        <f>H48+J48+L48+N48+P48+R48+T48+V48+X48+Z48+AB48+AD48</f>
        <v>0</v>
      </c>
      <c r="C48" s="31">
        <f>H48</f>
        <v>0</v>
      </c>
      <c r="D48" s="31">
        <f t="shared" si="19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9"/>
    </row>
    <row r="49" spans="1:32" s="30" customFormat="1" ht="122.25" customHeight="1">
      <c r="A49" s="69" t="s">
        <v>33</v>
      </c>
      <c r="B49" s="31">
        <f>B50</f>
        <v>22300.200000000004</v>
      </c>
      <c r="C49" s="34">
        <f>C50</f>
        <v>14471.840930000002</v>
      </c>
      <c r="D49" s="31">
        <f t="shared" si="19"/>
        <v>9849.565020000002</v>
      </c>
      <c r="E49" s="4">
        <f aca="true" t="shared" si="32" ref="E49:K49">E50</f>
        <v>9849.565020000002</v>
      </c>
      <c r="F49" s="28">
        <f>E49/B49*100</f>
        <v>44.168056878413644</v>
      </c>
      <c r="G49" s="28">
        <f t="shared" si="32"/>
        <v>68.06020787294544</v>
      </c>
      <c r="H49" s="31">
        <f t="shared" si="32"/>
        <v>1037.288</v>
      </c>
      <c r="I49" s="4">
        <f t="shared" si="32"/>
        <v>638.42273</v>
      </c>
      <c r="J49" s="31">
        <f t="shared" si="32"/>
        <v>2788.51682</v>
      </c>
      <c r="K49" s="31">
        <f t="shared" si="32"/>
        <v>1528.8297400000001</v>
      </c>
      <c r="L49" s="31">
        <f aca="true" t="shared" si="33" ref="L49:S49">L50</f>
        <v>1260.83011</v>
      </c>
      <c r="M49" s="31">
        <f t="shared" si="33"/>
        <v>1274.41019</v>
      </c>
      <c r="N49" s="31">
        <f t="shared" si="33"/>
        <v>4626.154</v>
      </c>
      <c r="O49" s="31">
        <f t="shared" si="33"/>
        <v>1730.9292599999999</v>
      </c>
      <c r="P49" s="31">
        <f t="shared" si="33"/>
        <v>461.109</v>
      </c>
      <c r="Q49" s="31">
        <f t="shared" si="33"/>
        <v>811.60468</v>
      </c>
      <c r="R49" s="31">
        <f t="shared" si="33"/>
        <v>699.609</v>
      </c>
      <c r="S49" s="31">
        <f t="shared" si="33"/>
        <v>1591.39401</v>
      </c>
      <c r="T49" s="31">
        <f>T50</f>
        <v>3598.334</v>
      </c>
      <c r="U49" s="31">
        <f>U50</f>
        <v>2273.97441</v>
      </c>
      <c r="V49" s="31">
        <f>V50</f>
        <v>563.609</v>
      </c>
      <c r="W49" s="4"/>
      <c r="X49" s="31">
        <f>X50</f>
        <v>561.109</v>
      </c>
      <c r="Y49" s="4"/>
      <c r="Z49" s="31">
        <f>Z50</f>
        <v>2072.534</v>
      </c>
      <c r="AA49" s="4"/>
      <c r="AB49" s="31">
        <f>AB50</f>
        <v>461.109</v>
      </c>
      <c r="AC49" s="4"/>
      <c r="AD49" s="31">
        <f>AD50</f>
        <v>4169.998070000001</v>
      </c>
      <c r="AE49" s="5"/>
      <c r="AF49" s="80" t="s">
        <v>45</v>
      </c>
    </row>
    <row r="50" spans="1:32" s="30" customFormat="1" ht="20.25" customHeight="1">
      <c r="A50" s="67" t="s">
        <v>17</v>
      </c>
      <c r="B50" s="34">
        <f>B51+B52+B53+B54</f>
        <v>22300.200000000004</v>
      </c>
      <c r="C50" s="34">
        <f>C51+C52+C53+C54</f>
        <v>14471.840930000002</v>
      </c>
      <c r="D50" s="31">
        <f t="shared" si="19"/>
        <v>9849.565020000002</v>
      </c>
      <c r="E50" s="34">
        <f>E51+E52+E53+E54</f>
        <v>9849.565020000002</v>
      </c>
      <c r="F50" s="35">
        <f>F51+F52+F53+F54</f>
        <v>44.168056878413644</v>
      </c>
      <c r="G50" s="28">
        <f>E50/C50*100</f>
        <v>68.06020787294544</v>
      </c>
      <c r="H50" s="34">
        <f aca="true" t="shared" si="34" ref="H50:O50">H51+H52+H53+H54</f>
        <v>1037.288</v>
      </c>
      <c r="I50" s="34">
        <f t="shared" si="34"/>
        <v>638.42273</v>
      </c>
      <c r="J50" s="34">
        <f t="shared" si="34"/>
        <v>2788.51682</v>
      </c>
      <c r="K50" s="34">
        <f t="shared" si="34"/>
        <v>1528.8297400000001</v>
      </c>
      <c r="L50" s="34">
        <f t="shared" si="34"/>
        <v>1260.83011</v>
      </c>
      <c r="M50" s="34">
        <f t="shared" si="34"/>
        <v>1274.41019</v>
      </c>
      <c r="N50" s="34">
        <f t="shared" si="34"/>
        <v>4626.154</v>
      </c>
      <c r="O50" s="34">
        <f t="shared" si="34"/>
        <v>1730.9292599999999</v>
      </c>
      <c r="P50" s="34">
        <f aca="true" t="shared" si="35" ref="P50:V50">P51+P52+P53+P54</f>
        <v>461.109</v>
      </c>
      <c r="Q50" s="34">
        <f t="shared" si="35"/>
        <v>811.60468</v>
      </c>
      <c r="R50" s="34">
        <f t="shared" si="35"/>
        <v>699.609</v>
      </c>
      <c r="S50" s="34">
        <f t="shared" si="35"/>
        <v>1591.39401</v>
      </c>
      <c r="T50" s="34">
        <f t="shared" si="35"/>
        <v>3598.334</v>
      </c>
      <c r="U50" s="34">
        <f t="shared" si="35"/>
        <v>2273.97441</v>
      </c>
      <c r="V50" s="34">
        <f t="shared" si="35"/>
        <v>563.609</v>
      </c>
      <c r="W50" s="34"/>
      <c r="X50" s="34">
        <f>X51+X52+X53+X54</f>
        <v>561.109</v>
      </c>
      <c r="Y50" s="34"/>
      <c r="Z50" s="34">
        <f>Z51+Z52+Z53+Z54</f>
        <v>2072.534</v>
      </c>
      <c r="AA50" s="34"/>
      <c r="AB50" s="34">
        <f>AB51+AB52+AB53+AB54</f>
        <v>461.109</v>
      </c>
      <c r="AC50" s="34"/>
      <c r="AD50" s="34">
        <f>AD51+AD52+AD53+AD54</f>
        <v>4169.998070000001</v>
      </c>
      <c r="AE50" s="34"/>
      <c r="AF50" s="81"/>
    </row>
    <row r="51" spans="1:32" s="30" customFormat="1" ht="18.75">
      <c r="A51" s="68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9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1"/>
    </row>
    <row r="52" spans="1:32" s="30" customFormat="1" ht="18.75">
      <c r="A52" s="68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9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1"/>
    </row>
    <row r="53" spans="1:32" s="36" customFormat="1" ht="18.75">
      <c r="A53" s="65" t="s">
        <v>13</v>
      </c>
      <c r="B53" s="31">
        <f>H53+J53+L53+N53+P53+R53+T53+V53+X53+Z53+AB53+AD53</f>
        <v>22300.200000000004</v>
      </c>
      <c r="C53" s="32">
        <f>H53+J53+L53+N53+P53+R53+T53</f>
        <v>14471.840930000002</v>
      </c>
      <c r="D53" s="32">
        <f>E53</f>
        <v>9849.565020000002</v>
      </c>
      <c r="E53" s="4">
        <f>I53+K53+M53+O53+Q53+S53+U53</f>
        <v>9849.565020000002</v>
      </c>
      <c r="F53" s="35">
        <f>E53/B53*100</f>
        <v>44.168056878413644</v>
      </c>
      <c r="G53" s="28">
        <f>E53/C53*100</f>
        <v>68.06020787294544</v>
      </c>
      <c r="H53" s="31">
        <v>1037.288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1260.83011</v>
      </c>
      <c r="M53" s="31">
        <v>1274.41019</v>
      </c>
      <c r="N53" s="31">
        <f>4062.554+563.6</f>
        <v>4626.154</v>
      </c>
      <c r="O53" s="31">
        <f>1167.32926+563.6</f>
        <v>1730.9292599999999</v>
      </c>
      <c r="P53" s="31">
        <v>461.109</v>
      </c>
      <c r="Q53" s="31">
        <v>811.60468</v>
      </c>
      <c r="R53" s="31">
        <v>699.609</v>
      </c>
      <c r="S53" s="31">
        <v>1591.39401</v>
      </c>
      <c r="T53" s="31">
        <v>3598.334</v>
      </c>
      <c r="U53" s="31">
        <v>2273.97441</v>
      </c>
      <c r="V53" s="31">
        <v>563.609</v>
      </c>
      <c r="W53" s="31"/>
      <c r="X53" s="31">
        <v>561.109</v>
      </c>
      <c r="Y53" s="31"/>
      <c r="Z53" s="31">
        <v>2072.534</v>
      </c>
      <c r="AA53" s="31"/>
      <c r="AB53" s="31">
        <v>461.109</v>
      </c>
      <c r="AC53" s="31"/>
      <c r="AD53" s="31">
        <f>2758.92589+498.97218+912.1</f>
        <v>4169.998070000001</v>
      </c>
      <c r="AE53" s="31"/>
      <c r="AF53" s="81"/>
    </row>
    <row r="54" spans="1:32" s="30" customFormat="1" ht="26.25" customHeight="1">
      <c r="A54" s="68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9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2"/>
    </row>
    <row r="55" spans="1:32" s="30" customFormat="1" ht="37.5" customHeight="1">
      <c r="A55" s="69" t="s">
        <v>34</v>
      </c>
      <c r="B55" s="31">
        <f>B56</f>
        <v>2114.1000000000004</v>
      </c>
      <c r="C55" s="34">
        <f>C56</f>
        <v>2112.2000000000003</v>
      </c>
      <c r="D55" s="31">
        <f t="shared" si="19"/>
        <v>1781.80407</v>
      </c>
      <c r="E55" s="4">
        <f aca="true" t="shared" si="36" ref="E55:K55">E56</f>
        <v>1781.80407</v>
      </c>
      <c r="F55" s="28">
        <f>E55/B55*100</f>
        <v>84.28191996594293</v>
      </c>
      <c r="G55" s="28">
        <f t="shared" si="36"/>
        <v>84.3577345895275</v>
      </c>
      <c r="H55" s="31">
        <f t="shared" si="36"/>
        <v>313.903</v>
      </c>
      <c r="I55" s="4">
        <f t="shared" si="36"/>
        <v>13</v>
      </c>
      <c r="J55" s="31">
        <f t="shared" si="36"/>
        <v>406.35</v>
      </c>
      <c r="K55" s="31">
        <f t="shared" si="36"/>
        <v>445.87473</v>
      </c>
      <c r="L55" s="31">
        <f aca="true" t="shared" si="37" ref="L55:S55">L56</f>
        <v>124.2</v>
      </c>
      <c r="M55" s="31">
        <f t="shared" si="37"/>
        <v>152.69536</v>
      </c>
      <c r="N55" s="31">
        <f t="shared" si="37"/>
        <v>726.856</v>
      </c>
      <c r="O55" s="31">
        <f t="shared" si="37"/>
        <v>395.27</v>
      </c>
      <c r="P55" s="31">
        <f t="shared" si="37"/>
        <v>214.8</v>
      </c>
      <c r="Q55" s="31">
        <f t="shared" si="37"/>
        <v>275.316</v>
      </c>
      <c r="R55" s="31">
        <f t="shared" si="37"/>
        <v>42.45</v>
      </c>
      <c r="S55" s="31">
        <f t="shared" si="37"/>
        <v>236.341</v>
      </c>
      <c r="T55" s="31">
        <f>T56</f>
        <v>283.641</v>
      </c>
      <c r="U55" s="31">
        <f>U56</f>
        <v>263.30698</v>
      </c>
      <c r="V55" s="31">
        <f>V56</f>
        <v>0</v>
      </c>
      <c r="W55" s="4"/>
      <c r="X55" s="31">
        <f>X56</f>
        <v>1.5</v>
      </c>
      <c r="Y55" s="4"/>
      <c r="Z55" s="31">
        <f>Z56</f>
        <v>0.4</v>
      </c>
      <c r="AA55" s="4"/>
      <c r="AB55" s="31">
        <f>AB56</f>
        <v>0</v>
      </c>
      <c r="AC55" s="4"/>
      <c r="AD55" s="31">
        <f>AD56</f>
        <v>0</v>
      </c>
      <c r="AE55" s="5"/>
      <c r="AF55" s="77"/>
    </row>
    <row r="56" spans="1:32" s="30" customFormat="1" ht="18.75">
      <c r="A56" s="67" t="s">
        <v>17</v>
      </c>
      <c r="B56" s="34">
        <f>B57+B58+B59+B60</f>
        <v>2114.1000000000004</v>
      </c>
      <c r="C56" s="34">
        <f>C57+C58+C59+C60</f>
        <v>2112.2000000000003</v>
      </c>
      <c r="D56" s="31">
        <f t="shared" si="19"/>
        <v>1781.80407</v>
      </c>
      <c r="E56" s="34">
        <f>E57+E58+E59+E60</f>
        <v>1781.80407</v>
      </c>
      <c r="F56" s="35">
        <f>F57+F58+F59+F60</f>
        <v>84.28191996594293</v>
      </c>
      <c r="G56" s="28">
        <f>E56/C56*100</f>
        <v>84.3577345895275</v>
      </c>
      <c r="H56" s="34">
        <f aca="true" t="shared" si="38" ref="H56:O56">H57+H58+H59+H60</f>
        <v>313.903</v>
      </c>
      <c r="I56" s="34">
        <f t="shared" si="38"/>
        <v>13</v>
      </c>
      <c r="J56" s="34">
        <f t="shared" si="38"/>
        <v>406.35</v>
      </c>
      <c r="K56" s="34">
        <f t="shared" si="38"/>
        <v>445.87473</v>
      </c>
      <c r="L56" s="34">
        <f t="shared" si="38"/>
        <v>124.2</v>
      </c>
      <c r="M56" s="34">
        <f t="shared" si="38"/>
        <v>152.69536</v>
      </c>
      <c r="N56" s="34">
        <f t="shared" si="38"/>
        <v>726.856</v>
      </c>
      <c r="O56" s="34">
        <f t="shared" si="38"/>
        <v>395.27</v>
      </c>
      <c r="P56" s="34">
        <f aca="true" t="shared" si="39" ref="P56:V56">P57+P58+P59+P60</f>
        <v>214.8</v>
      </c>
      <c r="Q56" s="34">
        <f t="shared" si="39"/>
        <v>275.316</v>
      </c>
      <c r="R56" s="34">
        <f t="shared" si="39"/>
        <v>42.45</v>
      </c>
      <c r="S56" s="34">
        <f t="shared" si="39"/>
        <v>236.341</v>
      </c>
      <c r="T56" s="34">
        <f t="shared" si="39"/>
        <v>283.641</v>
      </c>
      <c r="U56" s="34">
        <f t="shared" si="39"/>
        <v>263.30698</v>
      </c>
      <c r="V56" s="34">
        <f t="shared" si="39"/>
        <v>0</v>
      </c>
      <c r="W56" s="34"/>
      <c r="X56" s="34">
        <f>X57+X58+X59+X60</f>
        <v>1.5</v>
      </c>
      <c r="Y56" s="34"/>
      <c r="Z56" s="34">
        <f>Z57+Z58+Z59+Z60</f>
        <v>0.4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78"/>
    </row>
    <row r="57" spans="1:32" s="30" customFormat="1" ht="18.75">
      <c r="A57" s="68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9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8"/>
    </row>
    <row r="58" spans="1:32" s="30" customFormat="1" ht="18.75">
      <c r="A58" s="68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9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8"/>
    </row>
    <row r="59" spans="1:32" s="30" customFormat="1" ht="18.75">
      <c r="A59" s="65" t="s">
        <v>13</v>
      </c>
      <c r="B59" s="31">
        <f>H59+J59+L59+N59+P59+R59+T59+V59+X59+Z59+AB59+AD59</f>
        <v>2114.1000000000004</v>
      </c>
      <c r="C59" s="32">
        <f>H59+J59+L59+N59+P59+R59+T59</f>
        <v>2112.2000000000003</v>
      </c>
      <c r="D59" s="32">
        <f>E59</f>
        <v>1781.80407</v>
      </c>
      <c r="E59" s="4">
        <f>I59+K59+M59+O59+Q59+S59+U59</f>
        <v>1781.80407</v>
      </c>
      <c r="F59" s="35">
        <f>E59/B59*100</f>
        <v>84.28191996594293</v>
      </c>
      <c r="G59" s="28">
        <f>E59/C59*100</f>
        <v>84.3577345895275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726.856</v>
      </c>
      <c r="O59" s="31">
        <v>395.27</v>
      </c>
      <c r="P59" s="31">
        <v>214.8</v>
      </c>
      <c r="Q59" s="31">
        <v>275.316</v>
      </c>
      <c r="R59" s="31">
        <v>42.45</v>
      </c>
      <c r="S59" s="31">
        <v>236.341</v>
      </c>
      <c r="T59" s="31">
        <v>283.641</v>
      </c>
      <c r="U59" s="31">
        <v>263.30698</v>
      </c>
      <c r="V59" s="31">
        <v>0</v>
      </c>
      <c r="W59" s="31"/>
      <c r="X59" s="31">
        <v>1.5</v>
      </c>
      <c r="Y59" s="31"/>
      <c r="Z59" s="31">
        <v>0.4</v>
      </c>
      <c r="AA59" s="31"/>
      <c r="AB59" s="31">
        <v>0</v>
      </c>
      <c r="AC59" s="31"/>
      <c r="AD59" s="31">
        <v>0</v>
      </c>
      <c r="AE59" s="31"/>
      <c r="AF59" s="78"/>
    </row>
    <row r="60" spans="1:32" s="30" customFormat="1" ht="18.75">
      <c r="A60" s="68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9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9"/>
    </row>
    <row r="61" spans="1:35" s="70" customFormat="1" ht="69.75" customHeight="1">
      <c r="A61" s="69" t="s">
        <v>43</v>
      </c>
      <c r="B61" s="31">
        <f>B62</f>
        <v>965.8</v>
      </c>
      <c r="C61" s="34">
        <f>C62</f>
        <v>555.302</v>
      </c>
      <c r="D61" s="31">
        <f t="shared" si="19"/>
        <v>537.988</v>
      </c>
      <c r="E61" s="4">
        <f>E62</f>
        <v>537.988</v>
      </c>
      <c r="F61" s="28">
        <f>E61/B61*100</f>
        <v>55.70387243735764</v>
      </c>
      <c r="G61" s="28">
        <f aca="true" t="shared" si="40" ref="G61:M61">G62</f>
        <v>96.88205697080147</v>
      </c>
      <c r="H61" s="31">
        <f t="shared" si="40"/>
        <v>0</v>
      </c>
      <c r="I61" s="4">
        <f t="shared" si="40"/>
        <v>0</v>
      </c>
      <c r="J61" s="31">
        <f t="shared" si="40"/>
        <v>227.4</v>
      </c>
      <c r="K61" s="31">
        <f t="shared" si="40"/>
        <v>227.378</v>
      </c>
      <c r="L61" s="31">
        <f t="shared" si="40"/>
        <v>0</v>
      </c>
      <c r="M61" s="31">
        <f t="shared" si="40"/>
        <v>0</v>
      </c>
      <c r="N61" s="31">
        <f aca="true" t="shared" si="41" ref="N61:U61">N62</f>
        <v>0</v>
      </c>
      <c r="O61" s="31">
        <f t="shared" si="41"/>
        <v>0</v>
      </c>
      <c r="P61" s="31">
        <f t="shared" si="41"/>
        <v>95.2</v>
      </c>
      <c r="Q61" s="31">
        <f t="shared" si="41"/>
        <v>0</v>
      </c>
      <c r="R61" s="31">
        <f t="shared" si="41"/>
        <v>0</v>
      </c>
      <c r="S61" s="31">
        <f t="shared" si="41"/>
        <v>0</v>
      </c>
      <c r="T61" s="31">
        <f t="shared" si="41"/>
        <v>232.702</v>
      </c>
      <c r="U61" s="31">
        <f t="shared" si="41"/>
        <v>310.61</v>
      </c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210.298</v>
      </c>
      <c r="AC61" s="4"/>
      <c r="AD61" s="31">
        <f>AD62</f>
        <v>0</v>
      </c>
      <c r="AE61" s="5"/>
      <c r="AF61" s="83"/>
      <c r="AG61" s="36"/>
      <c r="AH61" s="36"/>
      <c r="AI61" s="36"/>
    </row>
    <row r="62" spans="1:35" s="70" customFormat="1" ht="20.25" customHeight="1">
      <c r="A62" s="67" t="s">
        <v>17</v>
      </c>
      <c r="B62" s="34">
        <f>B63+B64+B65+B66</f>
        <v>965.8</v>
      </c>
      <c r="C62" s="34">
        <f>C63+C64+C65+C66</f>
        <v>555.302</v>
      </c>
      <c r="D62" s="31">
        <f t="shared" si="19"/>
        <v>537.988</v>
      </c>
      <c r="E62" s="34">
        <f>E63+E64+E65+E66</f>
        <v>537.988</v>
      </c>
      <c r="F62" s="35">
        <f>F63+F64+F65+F66</f>
        <v>55.70387243735764</v>
      </c>
      <c r="G62" s="28">
        <f>E62/C62*100</f>
        <v>96.88205697080147</v>
      </c>
      <c r="H62" s="34">
        <f aca="true" t="shared" si="42" ref="H62:O62">H63+H64+H65+H66</f>
        <v>0</v>
      </c>
      <c r="I62" s="34">
        <f t="shared" si="42"/>
        <v>0</v>
      </c>
      <c r="J62" s="34">
        <f t="shared" si="42"/>
        <v>227.4</v>
      </c>
      <c r="K62" s="34">
        <f t="shared" si="42"/>
        <v>227.378</v>
      </c>
      <c r="L62" s="34">
        <f t="shared" si="42"/>
        <v>0</v>
      </c>
      <c r="M62" s="34">
        <f t="shared" si="42"/>
        <v>0</v>
      </c>
      <c r="N62" s="34">
        <f t="shared" si="42"/>
        <v>0</v>
      </c>
      <c r="O62" s="34">
        <f t="shared" si="42"/>
        <v>0</v>
      </c>
      <c r="P62" s="34">
        <f aca="true" t="shared" si="43" ref="P62:V62">P63+P64+P65+P66</f>
        <v>95.2</v>
      </c>
      <c r="Q62" s="34">
        <f t="shared" si="43"/>
        <v>0</v>
      </c>
      <c r="R62" s="34">
        <f t="shared" si="43"/>
        <v>0</v>
      </c>
      <c r="S62" s="34">
        <f t="shared" si="43"/>
        <v>0</v>
      </c>
      <c r="T62" s="34">
        <f t="shared" si="43"/>
        <v>232.702</v>
      </c>
      <c r="U62" s="34">
        <f t="shared" si="43"/>
        <v>310.61</v>
      </c>
      <c r="V62" s="34">
        <f t="shared" si="43"/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210.298</v>
      </c>
      <c r="AC62" s="34"/>
      <c r="AD62" s="34">
        <f>AD63+AD64+AD65+AD66</f>
        <v>0</v>
      </c>
      <c r="AE62" s="34"/>
      <c r="AF62" s="84"/>
      <c r="AG62" s="36"/>
      <c r="AH62" s="36"/>
      <c r="AI62" s="36"/>
    </row>
    <row r="63" spans="1:32" s="36" customFormat="1" ht="24.75" customHeight="1">
      <c r="A63" s="68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9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4"/>
    </row>
    <row r="64" spans="1:32" s="36" customFormat="1" ht="18.75">
      <c r="A64" s="68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9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4"/>
    </row>
    <row r="65" spans="1:32" s="36" customFormat="1" ht="18.75">
      <c r="A65" s="65" t="s">
        <v>13</v>
      </c>
      <c r="B65" s="31">
        <f>H65+J65+L65+N65+P65+R65+T65+V65+X65+Z65+AB65+AD65</f>
        <v>965.8</v>
      </c>
      <c r="C65" s="32">
        <f>H65+J65+L65+N65+P65+R65+T65</f>
        <v>555.302</v>
      </c>
      <c r="D65" s="32">
        <f>E65</f>
        <v>537.988</v>
      </c>
      <c r="E65" s="4">
        <f>I65+K65+M65+O65+Q65+S65+U65</f>
        <v>537.988</v>
      </c>
      <c r="F65" s="35">
        <f>E65/B65*100</f>
        <v>55.70387243735764</v>
      </c>
      <c r="G65" s="28">
        <f>E65/C65*100</f>
        <v>96.88205697080147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>
        <v>0</v>
      </c>
      <c r="R65" s="31">
        <v>0</v>
      </c>
      <c r="S65" s="31">
        <v>0</v>
      </c>
      <c r="T65" s="31">
        <v>232.702</v>
      </c>
      <c r="U65" s="31">
        <v>310.61</v>
      </c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210.298</v>
      </c>
      <c r="AC65" s="31"/>
      <c r="AD65" s="31">
        <v>0</v>
      </c>
      <c r="AE65" s="31"/>
      <c r="AF65" s="84"/>
    </row>
    <row r="66" spans="1:32" s="36" customFormat="1" ht="18.75">
      <c r="A66" s="68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9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5"/>
    </row>
    <row r="67" spans="1:35" s="70" customFormat="1" ht="79.5" customHeight="1">
      <c r="A67" s="69" t="s">
        <v>35</v>
      </c>
      <c r="B67" s="34">
        <f>B68</f>
        <v>102045.09999999999</v>
      </c>
      <c r="C67" s="34">
        <f>C68</f>
        <v>62001.066</v>
      </c>
      <c r="D67" s="31">
        <f t="shared" si="19"/>
        <v>54922.297529999996</v>
      </c>
      <c r="E67" s="34">
        <f>E68</f>
        <v>54922.297529999996</v>
      </c>
      <c r="F67" s="28">
        <f>E67/B67*100</f>
        <v>53.821592148961585</v>
      </c>
      <c r="G67" s="28">
        <f>E67/C67*100</f>
        <v>88.58282780170263</v>
      </c>
      <c r="H67" s="34">
        <f>H68</f>
        <v>13148.704</v>
      </c>
      <c r="I67" s="34">
        <f>I68</f>
        <v>7340.92623</v>
      </c>
      <c r="J67" s="34">
        <f aca="true" t="shared" si="44" ref="J67:AD67">J68</f>
        <v>7382.424</v>
      </c>
      <c r="K67" s="34">
        <f t="shared" si="44"/>
        <v>8662.7568</v>
      </c>
      <c r="L67" s="34">
        <f t="shared" si="44"/>
        <v>4744.78</v>
      </c>
      <c r="M67" s="34">
        <f t="shared" si="44"/>
        <v>4638.38591</v>
      </c>
      <c r="N67" s="34">
        <f t="shared" si="44"/>
        <v>10607.341</v>
      </c>
      <c r="O67" s="34">
        <f t="shared" si="44"/>
        <v>7640.62653</v>
      </c>
      <c r="P67" s="34">
        <f t="shared" si="44"/>
        <v>8242.548</v>
      </c>
      <c r="Q67" s="34">
        <f t="shared" si="44"/>
        <v>8054.09155</v>
      </c>
      <c r="R67" s="34">
        <f t="shared" si="44"/>
        <v>7071.411</v>
      </c>
      <c r="S67" s="34">
        <f t="shared" si="44"/>
        <v>8837.41312</v>
      </c>
      <c r="T67" s="34">
        <f t="shared" si="44"/>
        <v>10803.858</v>
      </c>
      <c r="U67" s="34">
        <f t="shared" si="44"/>
        <v>9748.09739</v>
      </c>
      <c r="V67" s="34">
        <f t="shared" si="44"/>
        <v>7648.331</v>
      </c>
      <c r="W67" s="34"/>
      <c r="X67" s="34">
        <f t="shared" si="44"/>
        <v>6610.112</v>
      </c>
      <c r="Y67" s="34"/>
      <c r="Z67" s="34">
        <f t="shared" si="44"/>
        <v>8420.001</v>
      </c>
      <c r="AA67" s="34"/>
      <c r="AB67" s="34">
        <f t="shared" si="44"/>
        <v>6816.504</v>
      </c>
      <c r="AC67" s="34"/>
      <c r="AD67" s="34">
        <f t="shared" si="44"/>
        <v>10549.086</v>
      </c>
      <c r="AE67" s="34"/>
      <c r="AF67" s="87" t="s">
        <v>47</v>
      </c>
      <c r="AG67" s="36"/>
      <c r="AH67" s="36"/>
      <c r="AI67" s="36"/>
    </row>
    <row r="68" spans="1:35" s="70" customFormat="1" ht="18.75" customHeight="1">
      <c r="A68" s="67" t="s">
        <v>17</v>
      </c>
      <c r="B68" s="34">
        <f>B69+B70+B71+B72</f>
        <v>102045.09999999999</v>
      </c>
      <c r="C68" s="34">
        <f>C69+C70+C71+C72</f>
        <v>62001.066</v>
      </c>
      <c r="D68" s="31">
        <f t="shared" si="19"/>
        <v>54922.297529999996</v>
      </c>
      <c r="E68" s="34">
        <f>E69+E70+E71+E72</f>
        <v>54922.297529999996</v>
      </c>
      <c r="F68" s="35">
        <f>F69+F70+F71+F72</f>
        <v>53.821592148961585</v>
      </c>
      <c r="G68" s="28">
        <f>E68/C68*100</f>
        <v>88.58282780170263</v>
      </c>
      <c r="H68" s="34">
        <f>H69+H70+H71+H72</f>
        <v>13148.704</v>
      </c>
      <c r="I68" s="34">
        <f>I69+I70+I71+I72</f>
        <v>7340.92623</v>
      </c>
      <c r="J68" s="34">
        <f aca="true" t="shared" si="45" ref="J68:AD68">J69+J70+J71+J72</f>
        <v>7382.424</v>
      </c>
      <c r="K68" s="34">
        <f t="shared" si="45"/>
        <v>8662.7568</v>
      </c>
      <c r="L68" s="34">
        <f t="shared" si="45"/>
        <v>4744.78</v>
      </c>
      <c r="M68" s="34">
        <f t="shared" si="45"/>
        <v>4638.38591</v>
      </c>
      <c r="N68" s="34">
        <f t="shared" si="45"/>
        <v>10607.341</v>
      </c>
      <c r="O68" s="34">
        <f t="shared" si="45"/>
        <v>7640.62653</v>
      </c>
      <c r="P68" s="34">
        <f t="shared" si="45"/>
        <v>8242.548</v>
      </c>
      <c r="Q68" s="34">
        <f t="shared" si="45"/>
        <v>8054.09155</v>
      </c>
      <c r="R68" s="34">
        <f t="shared" si="45"/>
        <v>7071.411</v>
      </c>
      <c r="S68" s="34">
        <f t="shared" si="45"/>
        <v>8837.41312</v>
      </c>
      <c r="T68" s="34">
        <f t="shared" si="45"/>
        <v>10803.858</v>
      </c>
      <c r="U68" s="34">
        <f t="shared" si="45"/>
        <v>9748.09739</v>
      </c>
      <c r="V68" s="34">
        <f t="shared" si="45"/>
        <v>7648.331</v>
      </c>
      <c r="W68" s="34"/>
      <c r="X68" s="34">
        <f t="shared" si="45"/>
        <v>6610.112</v>
      </c>
      <c r="Y68" s="34"/>
      <c r="Z68" s="34">
        <f t="shared" si="45"/>
        <v>8420.001</v>
      </c>
      <c r="AA68" s="34"/>
      <c r="AB68" s="34">
        <f t="shared" si="45"/>
        <v>6816.504</v>
      </c>
      <c r="AC68" s="34"/>
      <c r="AD68" s="34">
        <f t="shared" si="45"/>
        <v>10549.086</v>
      </c>
      <c r="AE68" s="34"/>
      <c r="AF68" s="88"/>
      <c r="AG68" s="36"/>
      <c r="AH68" s="36"/>
      <c r="AI68" s="36"/>
    </row>
    <row r="69" spans="1:32" s="36" customFormat="1" ht="18.75" customHeight="1">
      <c r="A69" s="68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9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8"/>
    </row>
    <row r="70" spans="1:32" s="36" customFormat="1" ht="18.75" customHeight="1">
      <c r="A70" s="68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9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8"/>
    </row>
    <row r="71" spans="1:32" s="36" customFormat="1" ht="18.75">
      <c r="A71" s="65" t="s">
        <v>13</v>
      </c>
      <c r="B71" s="31">
        <f>H71+J71+L71+N71+P71+R71+T71+V71+X71+Z71+AB71+AD71</f>
        <v>102045.09999999999</v>
      </c>
      <c r="C71" s="32">
        <f>H71+J71+L71+N71+P71+R71+T71</f>
        <v>62001.066</v>
      </c>
      <c r="D71" s="32">
        <f>E71</f>
        <v>54922.297529999996</v>
      </c>
      <c r="E71" s="4">
        <f>I71+K71+M71+O71+Q71+S71+U71</f>
        <v>54922.297529999996</v>
      </c>
      <c r="F71" s="35">
        <f>E71/B71*100</f>
        <v>53.821592148961585</v>
      </c>
      <c r="G71" s="28">
        <f>E71/C71*100</f>
        <v>88.58282780170263</v>
      </c>
      <c r="H71" s="34">
        <v>13148.704</v>
      </c>
      <c r="I71" s="34">
        <v>7340.92623</v>
      </c>
      <c r="J71" s="34">
        <v>7382.424</v>
      </c>
      <c r="K71" s="34">
        <v>8662.7568</v>
      </c>
      <c r="L71" s="34">
        <v>4744.78</v>
      </c>
      <c r="M71" s="34">
        <v>4638.38591</v>
      </c>
      <c r="N71" s="34">
        <v>10607.341</v>
      </c>
      <c r="O71" s="34">
        <v>7640.62653</v>
      </c>
      <c r="P71" s="34">
        <v>8242.548</v>
      </c>
      <c r="Q71" s="34">
        <v>8054.09155</v>
      </c>
      <c r="R71" s="34">
        <v>7071.411</v>
      </c>
      <c r="S71" s="34">
        <v>8837.41312</v>
      </c>
      <c r="T71" s="34">
        <v>10803.858</v>
      </c>
      <c r="U71" s="34">
        <v>9748.09739</v>
      </c>
      <c r="V71" s="34">
        <v>7648.331</v>
      </c>
      <c r="W71" s="34"/>
      <c r="X71" s="34">
        <v>6610.112</v>
      </c>
      <c r="Y71" s="34"/>
      <c r="Z71" s="34">
        <v>8420.001</v>
      </c>
      <c r="AA71" s="34"/>
      <c r="AB71" s="34">
        <v>6816.504</v>
      </c>
      <c r="AC71" s="34"/>
      <c r="AD71" s="34">
        <v>10549.086</v>
      </c>
      <c r="AE71" s="34"/>
      <c r="AF71" s="88"/>
    </row>
    <row r="72" spans="1:32" s="36" customFormat="1" ht="18.75" customHeight="1">
      <c r="A72" s="68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9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9"/>
    </row>
    <row r="73" spans="1:35" s="70" customFormat="1" ht="62.25" customHeight="1">
      <c r="A73" s="107" t="s">
        <v>36</v>
      </c>
      <c r="B73" s="34">
        <f aca="true" t="shared" si="46" ref="B73:AD73">B74</f>
        <v>8319.1</v>
      </c>
      <c r="C73" s="34">
        <f t="shared" si="46"/>
        <v>5129.987</v>
      </c>
      <c r="D73" s="34">
        <f t="shared" si="46"/>
        <v>4135.15383</v>
      </c>
      <c r="E73" s="34">
        <f t="shared" si="46"/>
        <v>4135.15383</v>
      </c>
      <c r="F73" s="28">
        <f>E73/B73*100</f>
        <v>49.706745080597656</v>
      </c>
      <c r="G73" s="28">
        <f>E73/C73*100</f>
        <v>80.60749140299967</v>
      </c>
      <c r="H73" s="34">
        <f t="shared" si="46"/>
        <v>847.478</v>
      </c>
      <c r="I73" s="34">
        <f t="shared" si="46"/>
        <v>543.27851</v>
      </c>
      <c r="J73" s="34">
        <f t="shared" si="46"/>
        <v>613.807</v>
      </c>
      <c r="K73" s="34">
        <f t="shared" si="46"/>
        <v>594.15963</v>
      </c>
      <c r="L73" s="34">
        <f t="shared" si="46"/>
        <v>213.855</v>
      </c>
      <c r="M73" s="34">
        <f t="shared" si="46"/>
        <v>266.72606</v>
      </c>
      <c r="N73" s="34">
        <f t="shared" si="46"/>
        <v>1205.569</v>
      </c>
      <c r="O73" s="34">
        <f t="shared" si="46"/>
        <v>702.56476</v>
      </c>
      <c r="P73" s="34">
        <f t="shared" si="46"/>
        <v>755.523</v>
      </c>
      <c r="Q73" s="34">
        <f t="shared" si="46"/>
        <v>687.86075</v>
      </c>
      <c r="R73" s="34">
        <f t="shared" si="46"/>
        <v>573.042</v>
      </c>
      <c r="S73" s="34">
        <f t="shared" si="46"/>
        <v>687.30389</v>
      </c>
      <c r="T73" s="34">
        <f t="shared" si="46"/>
        <v>920.713</v>
      </c>
      <c r="U73" s="34">
        <f t="shared" si="46"/>
        <v>653.26023</v>
      </c>
      <c r="V73" s="34">
        <f t="shared" si="46"/>
        <v>469.38800000000003</v>
      </c>
      <c r="W73" s="34"/>
      <c r="X73" s="34">
        <f t="shared" si="46"/>
        <v>470.183</v>
      </c>
      <c r="Y73" s="34"/>
      <c r="Z73" s="34">
        <f t="shared" si="46"/>
        <v>563.552</v>
      </c>
      <c r="AA73" s="34"/>
      <c r="AB73" s="34">
        <f t="shared" si="46"/>
        <v>346.115</v>
      </c>
      <c r="AC73" s="34"/>
      <c r="AD73" s="34">
        <f t="shared" si="46"/>
        <v>1339.875</v>
      </c>
      <c r="AE73" s="34"/>
      <c r="AF73" s="83"/>
      <c r="AG73" s="36"/>
      <c r="AH73" s="36"/>
      <c r="AI73" s="36"/>
    </row>
    <row r="74" spans="1:35" s="70" customFormat="1" ht="18.75">
      <c r="A74" s="67" t="s">
        <v>17</v>
      </c>
      <c r="B74" s="34">
        <f aca="true" t="shared" si="47" ref="B74:AD74">B75+B76+B77+B78</f>
        <v>8319.1</v>
      </c>
      <c r="C74" s="34">
        <f t="shared" si="47"/>
        <v>5129.987</v>
      </c>
      <c r="D74" s="34">
        <f t="shared" si="47"/>
        <v>4135.15383</v>
      </c>
      <c r="E74" s="34">
        <f>E75+E76+E77+E78</f>
        <v>4135.15383</v>
      </c>
      <c r="F74" s="28">
        <f>E74/B74*100</f>
        <v>49.706745080597656</v>
      </c>
      <c r="G74" s="28">
        <f>E74/C74*100</f>
        <v>80.60749140299967</v>
      </c>
      <c r="H74" s="34">
        <f t="shared" si="47"/>
        <v>847.478</v>
      </c>
      <c r="I74" s="34">
        <f t="shared" si="47"/>
        <v>543.27851</v>
      </c>
      <c r="J74" s="34">
        <f t="shared" si="47"/>
        <v>613.807</v>
      </c>
      <c r="K74" s="34">
        <f t="shared" si="47"/>
        <v>594.15963</v>
      </c>
      <c r="L74" s="34">
        <f t="shared" si="47"/>
        <v>213.855</v>
      </c>
      <c r="M74" s="34">
        <f t="shared" si="47"/>
        <v>266.72606</v>
      </c>
      <c r="N74" s="34">
        <f t="shared" si="47"/>
        <v>1205.569</v>
      </c>
      <c r="O74" s="34">
        <f t="shared" si="47"/>
        <v>702.56476</v>
      </c>
      <c r="P74" s="34">
        <f t="shared" si="47"/>
        <v>755.523</v>
      </c>
      <c r="Q74" s="34">
        <f t="shared" si="47"/>
        <v>687.86075</v>
      </c>
      <c r="R74" s="34">
        <f t="shared" si="47"/>
        <v>573.042</v>
      </c>
      <c r="S74" s="34">
        <f t="shared" si="47"/>
        <v>687.30389</v>
      </c>
      <c r="T74" s="34">
        <f t="shared" si="47"/>
        <v>920.713</v>
      </c>
      <c r="U74" s="34">
        <f t="shared" si="47"/>
        <v>653.26023</v>
      </c>
      <c r="V74" s="34">
        <f t="shared" si="47"/>
        <v>469.38800000000003</v>
      </c>
      <c r="W74" s="34"/>
      <c r="X74" s="34">
        <f t="shared" si="47"/>
        <v>470.183</v>
      </c>
      <c r="Y74" s="34"/>
      <c r="Z74" s="34">
        <f t="shared" si="47"/>
        <v>563.552</v>
      </c>
      <c r="AA74" s="34"/>
      <c r="AB74" s="34">
        <f t="shared" si="47"/>
        <v>346.115</v>
      </c>
      <c r="AC74" s="34"/>
      <c r="AD74" s="34">
        <f t="shared" si="47"/>
        <v>1339.875</v>
      </c>
      <c r="AE74" s="34"/>
      <c r="AF74" s="84"/>
      <c r="AG74" s="36"/>
      <c r="AH74" s="36"/>
      <c r="AI74" s="36"/>
    </row>
    <row r="75" spans="1:32" s="36" customFormat="1" ht="18.75">
      <c r="A75" s="68" t="s">
        <v>23</v>
      </c>
      <c r="B75" s="31">
        <f>H75+J75+L75+N75+P75+R75+T75+V75+X75+Z75+AB75+AD75</f>
        <v>5711.1</v>
      </c>
      <c r="C75" s="32">
        <f>H75+J75+L75+N75+P75+R75+T75</f>
        <v>4066.787</v>
      </c>
      <c r="D75" s="32">
        <f>E75</f>
        <v>3509.0475</v>
      </c>
      <c r="E75" s="4">
        <f>I75+K75+M75+O75+Q75+S75+U75</f>
        <v>3509.0475</v>
      </c>
      <c r="F75" s="35">
        <f>E75/B75*100</f>
        <v>61.442585491411464</v>
      </c>
      <c r="G75" s="28">
        <f>E75/C75*100</f>
        <v>86.2855000765961</v>
      </c>
      <c r="H75" s="31">
        <v>597.478</v>
      </c>
      <c r="I75" s="31">
        <v>478.67467</v>
      </c>
      <c r="J75" s="31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>
        <v>493.9802</v>
      </c>
      <c r="R75" s="31">
        <v>432.142</v>
      </c>
      <c r="S75" s="31">
        <v>687.30389</v>
      </c>
      <c r="T75" s="31">
        <v>679.813</v>
      </c>
      <c r="U75" s="31">
        <v>473.18376</v>
      </c>
      <c r="V75" s="31">
        <v>328.488</v>
      </c>
      <c r="W75" s="31"/>
      <c r="X75" s="31">
        <v>329.283</v>
      </c>
      <c r="Y75" s="31"/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84"/>
    </row>
    <row r="76" spans="1:32" s="36" customFormat="1" ht="18.75">
      <c r="A76" s="68" t="s">
        <v>21</v>
      </c>
      <c r="B76" s="31">
        <f>H76+J76+L76+N76+P76+R76+T76+V76+X76+Z76+AB76+AD76</f>
        <v>2608.0000000000005</v>
      </c>
      <c r="C76" s="32">
        <f>H76+J76+L76+N76+P76+R76+T76</f>
        <v>1063.2</v>
      </c>
      <c r="D76" s="32">
        <f>E76</f>
        <v>626.10633</v>
      </c>
      <c r="E76" s="4">
        <f>I76+K76+M76+O76+Q76+S76+U76</f>
        <v>626.10633</v>
      </c>
      <c r="F76" s="35">
        <f>E76/B76*100</f>
        <v>24.00714455521472</v>
      </c>
      <c r="G76" s="28">
        <f>E76/C76*100</f>
        <v>58.888857223476286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>
        <v>193.88055</v>
      </c>
      <c r="R76" s="31">
        <v>140.9</v>
      </c>
      <c r="S76" s="31">
        <v>0</v>
      </c>
      <c r="T76" s="31">
        <v>240.9</v>
      </c>
      <c r="U76" s="31">
        <v>180.07647</v>
      </c>
      <c r="V76" s="31">
        <v>140.9</v>
      </c>
      <c r="W76" s="31"/>
      <c r="X76" s="31">
        <v>140.9</v>
      </c>
      <c r="Y76" s="31"/>
      <c r="Z76" s="31">
        <v>240.9</v>
      </c>
      <c r="AA76" s="31"/>
      <c r="AB76" s="31">
        <v>140.9</v>
      </c>
      <c r="AC76" s="31"/>
      <c r="AD76" s="31">
        <v>881.2</v>
      </c>
      <c r="AE76" s="31"/>
      <c r="AF76" s="84"/>
    </row>
    <row r="77" spans="1:32" s="36" customFormat="1" ht="18.75">
      <c r="A77" s="68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4"/>
    </row>
    <row r="78" spans="1:32" s="36" customFormat="1" ht="18.75">
      <c r="A78" s="68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5"/>
    </row>
    <row r="79" spans="1:32" s="30" customFormat="1" ht="18.75">
      <c r="A79" s="42" t="s">
        <v>18</v>
      </c>
      <c r="B79" s="43">
        <f>B80+B81+B82+B83</f>
        <v>138010.3</v>
      </c>
      <c r="C79" s="43">
        <f>C80+C81+C82+C83</f>
        <v>85843.12908</v>
      </c>
      <c r="D79" s="43">
        <f>D80+D81+D82+D83</f>
        <v>72371.40517999999</v>
      </c>
      <c r="E79" s="43">
        <f>E80+E81+E82+E83</f>
        <v>72371.40517999999</v>
      </c>
      <c r="F79" s="35">
        <f>E79/B79*100</f>
        <v>52.439133296572784</v>
      </c>
      <c r="G79" s="28">
        <f>E79/C79*100</f>
        <v>84.30657870422539</v>
      </c>
      <c r="H79" s="43">
        <f>H80+H81+H82+H83</f>
        <v>15399.053</v>
      </c>
      <c r="I79" s="43">
        <f aca="true" t="shared" si="48" ref="I79:AD79">I80+I81+I82+I83</f>
        <v>8547.38997</v>
      </c>
      <c r="J79" s="43">
        <f t="shared" si="48"/>
        <v>11500.17782</v>
      </c>
      <c r="K79" s="43">
        <f t="shared" si="48"/>
        <v>11559.71824</v>
      </c>
      <c r="L79" s="43">
        <f t="shared" si="48"/>
        <v>6479.76668</v>
      </c>
      <c r="M79" s="43">
        <f t="shared" si="48"/>
        <v>6375.98281</v>
      </c>
      <c r="N79" s="43">
        <f t="shared" si="48"/>
        <v>17372.2</v>
      </c>
      <c r="O79" s="43">
        <f t="shared" si="48"/>
        <v>10702.62091</v>
      </c>
      <c r="P79" s="43">
        <f t="shared" si="48"/>
        <v>10340.6</v>
      </c>
      <c r="Q79" s="43">
        <f t="shared" si="48"/>
        <v>10263.883679999999</v>
      </c>
      <c r="R79" s="43">
        <f t="shared" si="48"/>
        <v>8436.452</v>
      </c>
      <c r="S79" s="43">
        <f t="shared" si="48"/>
        <v>11454.989909999998</v>
      </c>
      <c r="T79" s="43">
        <f t="shared" si="48"/>
        <v>16314.87958</v>
      </c>
      <c r="U79" s="43">
        <f t="shared" si="48"/>
        <v>13466.819660000001</v>
      </c>
      <c r="V79" s="43">
        <f t="shared" si="48"/>
        <v>8725.508000000002</v>
      </c>
      <c r="W79" s="43"/>
      <c r="X79" s="43">
        <f t="shared" si="48"/>
        <v>7762.084</v>
      </c>
      <c r="Y79" s="43"/>
      <c r="Z79" s="43">
        <f t="shared" si="48"/>
        <v>11300.867</v>
      </c>
      <c r="AA79" s="43"/>
      <c r="AB79" s="43">
        <f t="shared" si="48"/>
        <v>7880.691</v>
      </c>
      <c r="AC79" s="43"/>
      <c r="AD79" s="43">
        <f t="shared" si="48"/>
        <v>16498.02092</v>
      </c>
      <c r="AE79" s="43"/>
      <c r="AF79" s="44"/>
    </row>
    <row r="80" spans="1:32" s="30" customFormat="1" ht="18.75">
      <c r="A80" s="42" t="s">
        <v>23</v>
      </c>
      <c r="B80" s="43">
        <f aca="true" t="shared" si="49" ref="B80:E81">B75</f>
        <v>5711.1</v>
      </c>
      <c r="C80" s="43">
        <f t="shared" si="49"/>
        <v>4066.787</v>
      </c>
      <c r="D80" s="43">
        <f t="shared" si="49"/>
        <v>3509.0475</v>
      </c>
      <c r="E80" s="43">
        <f t="shared" si="49"/>
        <v>3509.0475</v>
      </c>
      <c r="F80" s="35">
        <f>E80/B80*100</f>
        <v>61.442585491411464</v>
      </c>
      <c r="G80" s="28">
        <f>E80/C80*100</f>
        <v>86.2855000765961</v>
      </c>
      <c r="H80" s="43">
        <f>H75</f>
        <v>597.478</v>
      </c>
      <c r="I80" s="43">
        <f aca="true" t="shared" si="50" ref="I80:AD81">I75</f>
        <v>478.67467</v>
      </c>
      <c r="J80" s="43">
        <f t="shared" si="50"/>
        <v>513.807</v>
      </c>
      <c r="K80" s="43">
        <f t="shared" si="50"/>
        <v>594.15963</v>
      </c>
      <c r="L80" s="43">
        <f t="shared" si="50"/>
        <v>163.855</v>
      </c>
      <c r="M80" s="43">
        <f t="shared" si="50"/>
        <v>202.3057</v>
      </c>
      <c r="N80" s="43">
        <f t="shared" si="50"/>
        <v>1055.569</v>
      </c>
      <c r="O80" s="43">
        <f t="shared" si="50"/>
        <v>579.43965</v>
      </c>
      <c r="P80" s="43">
        <f t="shared" si="50"/>
        <v>624.123</v>
      </c>
      <c r="Q80" s="43">
        <f t="shared" si="50"/>
        <v>493.9802</v>
      </c>
      <c r="R80" s="43">
        <f t="shared" si="50"/>
        <v>432.142</v>
      </c>
      <c r="S80" s="43">
        <f t="shared" si="50"/>
        <v>687.30389</v>
      </c>
      <c r="T80" s="43">
        <f t="shared" si="50"/>
        <v>679.813</v>
      </c>
      <c r="U80" s="43">
        <f t="shared" si="50"/>
        <v>473.18376</v>
      </c>
      <c r="V80" s="43">
        <f t="shared" si="50"/>
        <v>328.488</v>
      </c>
      <c r="W80" s="43"/>
      <c r="X80" s="43">
        <f t="shared" si="50"/>
        <v>329.283</v>
      </c>
      <c r="Y80" s="43"/>
      <c r="Z80" s="43">
        <f t="shared" si="50"/>
        <v>322.652</v>
      </c>
      <c r="AA80" s="43"/>
      <c r="AB80" s="43">
        <f t="shared" si="50"/>
        <v>205.215</v>
      </c>
      <c r="AC80" s="43"/>
      <c r="AD80" s="43">
        <f t="shared" si="50"/>
        <v>458.675</v>
      </c>
      <c r="AE80" s="43"/>
      <c r="AF80" s="44"/>
    </row>
    <row r="81" spans="1:32" s="30" customFormat="1" ht="18.75">
      <c r="A81" s="42" t="s">
        <v>21</v>
      </c>
      <c r="B81" s="43">
        <f t="shared" si="49"/>
        <v>2608.0000000000005</v>
      </c>
      <c r="C81" s="43">
        <f t="shared" si="49"/>
        <v>1063.2</v>
      </c>
      <c r="D81" s="43">
        <f t="shared" si="49"/>
        <v>626.10633</v>
      </c>
      <c r="E81" s="43">
        <f t="shared" si="49"/>
        <v>626.10633</v>
      </c>
      <c r="F81" s="35">
        <f>E81/B81*100</f>
        <v>24.00714455521472</v>
      </c>
      <c r="G81" s="28">
        <f>E81/C81*100</f>
        <v>58.888857223476286</v>
      </c>
      <c r="H81" s="43">
        <f>H76</f>
        <v>250</v>
      </c>
      <c r="I81" s="43">
        <f t="shared" si="50"/>
        <v>64.60384</v>
      </c>
      <c r="J81" s="43">
        <f t="shared" si="50"/>
        <v>100</v>
      </c>
      <c r="K81" s="43">
        <f t="shared" si="50"/>
        <v>0</v>
      </c>
      <c r="L81" s="43">
        <f t="shared" si="50"/>
        <v>50</v>
      </c>
      <c r="M81" s="43">
        <f t="shared" si="50"/>
        <v>64.42036</v>
      </c>
      <c r="N81" s="43">
        <f t="shared" si="50"/>
        <v>150</v>
      </c>
      <c r="O81" s="43">
        <f t="shared" si="50"/>
        <v>123.12511</v>
      </c>
      <c r="P81" s="43">
        <f t="shared" si="50"/>
        <v>131.4</v>
      </c>
      <c r="Q81" s="43">
        <f t="shared" si="50"/>
        <v>193.88055</v>
      </c>
      <c r="R81" s="43">
        <f t="shared" si="50"/>
        <v>140.9</v>
      </c>
      <c r="S81" s="43">
        <f t="shared" si="50"/>
        <v>0</v>
      </c>
      <c r="T81" s="43">
        <f t="shared" si="50"/>
        <v>240.9</v>
      </c>
      <c r="U81" s="43">
        <f t="shared" si="50"/>
        <v>180.07647</v>
      </c>
      <c r="V81" s="43">
        <f t="shared" si="50"/>
        <v>140.9</v>
      </c>
      <c r="W81" s="43"/>
      <c r="X81" s="43">
        <f t="shared" si="50"/>
        <v>140.9</v>
      </c>
      <c r="Y81" s="43"/>
      <c r="Z81" s="43">
        <f t="shared" si="50"/>
        <v>240.9</v>
      </c>
      <c r="AA81" s="43"/>
      <c r="AB81" s="43">
        <f t="shared" si="50"/>
        <v>140.9</v>
      </c>
      <c r="AC81" s="43"/>
      <c r="AD81" s="43">
        <f t="shared" si="50"/>
        <v>881.2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129691.2</v>
      </c>
      <c r="C82" s="43">
        <f aca="true" t="shared" si="51" ref="C82:E83">C16+C23+C29+C35+C65+C71+C77</f>
        <v>80713.14208</v>
      </c>
      <c r="D82" s="43">
        <f t="shared" si="51"/>
        <v>68236.25134999999</v>
      </c>
      <c r="E82" s="43">
        <f t="shared" si="51"/>
        <v>68236.25134999999</v>
      </c>
      <c r="F82" s="35">
        <f>E82/B82*100</f>
        <v>52.61440356014903</v>
      </c>
      <c r="G82" s="28">
        <f>E82/C82*100</f>
        <v>84.54168626264932</v>
      </c>
      <c r="H82" s="43">
        <f>H16+H23+H29+H35+H65+H71+H77</f>
        <v>14551.575</v>
      </c>
      <c r="I82" s="43">
        <f aca="true" t="shared" si="52" ref="I82:AD83">I16+I23+I29+I35+I65+I71+I77</f>
        <v>8004.11146</v>
      </c>
      <c r="J82" s="43">
        <f t="shared" si="52"/>
        <v>10886.37082</v>
      </c>
      <c r="K82" s="43">
        <f t="shared" si="52"/>
        <v>10965.55861</v>
      </c>
      <c r="L82" s="43">
        <f t="shared" si="52"/>
        <v>6265.91168</v>
      </c>
      <c r="M82" s="43">
        <f t="shared" si="52"/>
        <v>6109.2567500000005</v>
      </c>
      <c r="N82" s="43">
        <f t="shared" si="52"/>
        <v>16166.631000000001</v>
      </c>
      <c r="O82" s="43">
        <f t="shared" si="52"/>
        <v>10000.05615</v>
      </c>
      <c r="P82" s="43">
        <f t="shared" si="52"/>
        <v>9585.077000000001</v>
      </c>
      <c r="Q82" s="43">
        <f t="shared" si="52"/>
        <v>9576.02293</v>
      </c>
      <c r="R82" s="43">
        <f t="shared" si="52"/>
        <v>7863.41</v>
      </c>
      <c r="S82" s="43">
        <f t="shared" si="52"/>
        <v>10767.68602</v>
      </c>
      <c r="T82" s="43">
        <f t="shared" si="52"/>
        <v>15394.166580000001</v>
      </c>
      <c r="U82" s="43">
        <f t="shared" si="52"/>
        <v>12813.559430000001</v>
      </c>
      <c r="V82" s="43">
        <f t="shared" si="52"/>
        <v>8256.12</v>
      </c>
      <c r="W82" s="43"/>
      <c r="X82" s="43">
        <f t="shared" si="52"/>
        <v>7291.901</v>
      </c>
      <c r="Y82" s="43"/>
      <c r="Z82" s="43">
        <f t="shared" si="52"/>
        <v>10737.315</v>
      </c>
      <c r="AA82" s="43"/>
      <c r="AB82" s="43">
        <f t="shared" si="52"/>
        <v>7534.576</v>
      </c>
      <c r="AC82" s="43"/>
      <c r="AD82" s="43">
        <f t="shared" si="52"/>
        <v>15158.145919999999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51"/>
        <v>0</v>
      </c>
      <c r="D83" s="43">
        <f t="shared" si="51"/>
        <v>0</v>
      </c>
      <c r="E83" s="43">
        <f t="shared" si="51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52"/>
        <v>0</v>
      </c>
      <c r="J83" s="43">
        <f t="shared" si="52"/>
        <v>0</v>
      </c>
      <c r="K83" s="43">
        <f t="shared" si="52"/>
        <v>0</v>
      </c>
      <c r="L83" s="43">
        <f t="shared" si="52"/>
        <v>0</v>
      </c>
      <c r="M83" s="43">
        <f t="shared" si="52"/>
        <v>0</v>
      </c>
      <c r="N83" s="43">
        <f t="shared" si="52"/>
        <v>0</v>
      </c>
      <c r="O83" s="43">
        <f t="shared" si="52"/>
        <v>0</v>
      </c>
      <c r="P83" s="43">
        <f t="shared" si="52"/>
        <v>0</v>
      </c>
      <c r="Q83" s="43">
        <f t="shared" si="52"/>
        <v>0</v>
      </c>
      <c r="R83" s="43">
        <f t="shared" si="52"/>
        <v>0</v>
      </c>
      <c r="S83" s="43">
        <f t="shared" si="52"/>
        <v>0</v>
      </c>
      <c r="T83" s="43">
        <f t="shared" si="52"/>
        <v>0</v>
      </c>
      <c r="U83" s="43">
        <f t="shared" si="52"/>
        <v>0</v>
      </c>
      <c r="V83" s="43">
        <f t="shared" si="52"/>
        <v>0</v>
      </c>
      <c r="W83" s="43"/>
      <c r="X83" s="43">
        <f t="shared" si="52"/>
        <v>0</v>
      </c>
      <c r="Y83" s="43"/>
      <c r="Z83" s="43">
        <f t="shared" si="52"/>
        <v>0</v>
      </c>
      <c r="AA83" s="43"/>
      <c r="AB83" s="43">
        <f t="shared" si="52"/>
        <v>0</v>
      </c>
      <c r="AC83" s="43"/>
      <c r="AD83" s="43">
        <f t="shared" si="52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86" t="s">
        <v>44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2023-10-05T11:41:17Z</dcterms:modified>
  <cp:category/>
  <cp:version/>
  <cp:contentType/>
  <cp:contentStatus/>
</cp:coreProperties>
</file>