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УЭ\ОТДЕЛ АНАЛИТИКИ\МУНИЦИПАЛЬНЫЕ и ГОС. ПРОГРАММЫ\2919\МП СЭР\2024 год\Сетевой + показатели\"/>
    </mc:Choice>
  </mc:AlternateContent>
  <bookViews>
    <workbookView xWindow="0" yWindow="0" windowWidth="12735" windowHeight="17250"/>
  </bookViews>
  <sheets>
    <sheet name="14.МП СЭР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" i="1" l="1"/>
  <c r="I157" i="1"/>
  <c r="I155" i="1" s="1"/>
  <c r="P156" i="1"/>
  <c r="O156" i="1"/>
  <c r="I153" i="1"/>
  <c r="AA146" i="1"/>
  <c r="AA145" i="1" s="1"/>
  <c r="O146" i="1"/>
  <c r="O145" i="1" s="1"/>
  <c r="H146" i="1"/>
  <c r="H145" i="1" s="1"/>
  <c r="G146" i="1"/>
  <c r="F146" i="1"/>
  <c r="N145" i="1"/>
  <c r="M145" i="1"/>
  <c r="L145" i="1"/>
  <c r="K145" i="1"/>
  <c r="J145" i="1"/>
  <c r="I145" i="1"/>
  <c r="P143" i="1"/>
  <c r="P154" i="1" s="1"/>
  <c r="P150" i="1" s="1"/>
  <c r="O143" i="1"/>
  <c r="O154" i="1" s="1"/>
  <c r="O150" i="1" s="1"/>
  <c r="U142" i="1"/>
  <c r="U153" i="1" s="1"/>
  <c r="AA141" i="1"/>
  <c r="Z137" i="1"/>
  <c r="U137" i="1"/>
  <c r="E133" i="1"/>
  <c r="E132" i="1" s="1"/>
  <c r="C133" i="1"/>
  <c r="C132" i="1" s="1"/>
  <c r="B133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B132" i="1"/>
  <c r="AE130" i="1"/>
  <c r="AE129" i="1" s="1"/>
  <c r="AD130" i="1"/>
  <c r="AD129" i="1" s="1"/>
  <c r="AC130" i="1"/>
  <c r="AB130" i="1"/>
  <c r="AB129" i="1" s="1"/>
  <c r="AA130" i="1"/>
  <c r="AA129" i="1" s="1"/>
  <c r="Z130" i="1"/>
  <c r="Z146" i="1" s="1"/>
  <c r="Z145" i="1" s="1"/>
  <c r="Y130" i="1"/>
  <c r="Y146" i="1" s="1"/>
  <c r="Y145" i="1" s="1"/>
  <c r="X130" i="1"/>
  <c r="X146" i="1" s="1"/>
  <c r="X145" i="1" s="1"/>
  <c r="W130" i="1"/>
  <c r="W146" i="1" s="1"/>
  <c r="W145" i="1" s="1"/>
  <c r="V130" i="1"/>
  <c r="V146" i="1" s="1"/>
  <c r="V145" i="1" s="1"/>
  <c r="U130" i="1"/>
  <c r="U146" i="1" s="1"/>
  <c r="U145" i="1" s="1"/>
  <c r="T130" i="1"/>
  <c r="T129" i="1" s="1"/>
  <c r="S130" i="1"/>
  <c r="S129" i="1" s="1"/>
  <c r="R130" i="1"/>
  <c r="R129" i="1" s="1"/>
  <c r="Q130" i="1"/>
  <c r="P130" i="1"/>
  <c r="O130" i="1"/>
  <c r="O129" i="1" s="1"/>
  <c r="N130" i="1"/>
  <c r="N146" i="1" s="1"/>
  <c r="M130" i="1"/>
  <c r="M146" i="1" s="1"/>
  <c r="L130" i="1"/>
  <c r="L146" i="1" s="1"/>
  <c r="K130" i="1"/>
  <c r="K146" i="1" s="1"/>
  <c r="J130" i="1"/>
  <c r="J146" i="1" s="1"/>
  <c r="I130" i="1"/>
  <c r="I146" i="1" s="1"/>
  <c r="H130" i="1"/>
  <c r="H129" i="1" s="1"/>
  <c r="E130" i="1"/>
  <c r="B130" i="1"/>
  <c r="B146" i="1" s="1"/>
  <c r="B145" i="1" s="1"/>
  <c r="Z129" i="1"/>
  <c r="Y129" i="1"/>
  <c r="X129" i="1"/>
  <c r="W129" i="1"/>
  <c r="V129" i="1"/>
  <c r="U129" i="1"/>
  <c r="N129" i="1"/>
  <c r="M129" i="1"/>
  <c r="L129" i="1"/>
  <c r="K129" i="1"/>
  <c r="J129" i="1"/>
  <c r="I129" i="1"/>
  <c r="B129" i="1"/>
  <c r="E126" i="1"/>
  <c r="C126" i="1"/>
  <c r="B126" i="1"/>
  <c r="E125" i="1"/>
  <c r="G125" i="1" s="1"/>
  <c r="D125" i="1"/>
  <c r="C125" i="1"/>
  <c r="B125" i="1"/>
  <c r="B123" i="1" s="1"/>
  <c r="G124" i="1"/>
  <c r="F124" i="1"/>
  <c r="E124" i="1"/>
  <c r="D124" i="1" s="1"/>
  <c r="C124" i="1"/>
  <c r="B124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E123" i="1"/>
  <c r="D123" i="1"/>
  <c r="C123" i="1"/>
  <c r="G121" i="1"/>
  <c r="F121" i="1"/>
  <c r="E121" i="1"/>
  <c r="D121" i="1" s="1"/>
  <c r="C121" i="1"/>
  <c r="B121" i="1"/>
  <c r="E120" i="1"/>
  <c r="D120" i="1" s="1"/>
  <c r="D118" i="1" s="1"/>
  <c r="C120" i="1"/>
  <c r="C118" i="1" s="1"/>
  <c r="B120" i="1"/>
  <c r="G119" i="1"/>
  <c r="F119" i="1"/>
  <c r="E119" i="1"/>
  <c r="D119" i="1" s="1"/>
  <c r="C119" i="1"/>
  <c r="B119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6" i="1"/>
  <c r="F116" i="1"/>
  <c r="E116" i="1"/>
  <c r="D116" i="1" s="1"/>
  <c r="C116" i="1"/>
  <c r="B116" i="1"/>
  <c r="E115" i="1"/>
  <c r="D115" i="1" s="1"/>
  <c r="C115" i="1"/>
  <c r="C113" i="1" s="1"/>
  <c r="B115" i="1"/>
  <c r="B113" i="1" s="1"/>
  <c r="G114" i="1"/>
  <c r="F114" i="1"/>
  <c r="E114" i="1"/>
  <c r="D114" i="1" s="1"/>
  <c r="C114" i="1"/>
  <c r="B11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E113" i="1"/>
  <c r="G111" i="1"/>
  <c r="F111" i="1"/>
  <c r="E111" i="1"/>
  <c r="D111" i="1" s="1"/>
  <c r="C111" i="1"/>
  <c r="B111" i="1"/>
  <c r="E110" i="1"/>
  <c r="C110" i="1"/>
  <c r="B110" i="1"/>
  <c r="B108" i="1" s="1"/>
  <c r="G109" i="1"/>
  <c r="F109" i="1"/>
  <c r="E109" i="1"/>
  <c r="D109" i="1" s="1"/>
  <c r="C109" i="1"/>
  <c r="B109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C108" i="1"/>
  <c r="G106" i="1"/>
  <c r="F106" i="1"/>
  <c r="E106" i="1"/>
  <c r="D106" i="1" s="1"/>
  <c r="C106" i="1"/>
  <c r="B106" i="1"/>
  <c r="E105" i="1"/>
  <c r="D105" i="1" s="1"/>
  <c r="D103" i="1" s="1"/>
  <c r="C105" i="1"/>
  <c r="C103" i="1" s="1"/>
  <c r="B105" i="1"/>
  <c r="G104" i="1"/>
  <c r="F104" i="1"/>
  <c r="E104" i="1"/>
  <c r="D104" i="1" s="1"/>
  <c r="C104" i="1"/>
  <c r="B104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1" i="1"/>
  <c r="F101" i="1"/>
  <c r="E101" i="1"/>
  <c r="D101" i="1" s="1"/>
  <c r="C101" i="1"/>
  <c r="B101" i="1"/>
  <c r="E100" i="1"/>
  <c r="D100" i="1" s="1"/>
  <c r="C100" i="1"/>
  <c r="C98" i="1" s="1"/>
  <c r="B100" i="1"/>
  <c r="B98" i="1" s="1"/>
  <c r="G99" i="1"/>
  <c r="F99" i="1"/>
  <c r="E99" i="1"/>
  <c r="D99" i="1" s="1"/>
  <c r="D98" i="1" s="1"/>
  <c r="C99" i="1"/>
  <c r="B99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E98" i="1"/>
  <c r="G96" i="1"/>
  <c r="F96" i="1"/>
  <c r="E96" i="1"/>
  <c r="D96" i="1" s="1"/>
  <c r="C96" i="1"/>
  <c r="B96" i="1"/>
  <c r="F95" i="1"/>
  <c r="E95" i="1"/>
  <c r="C95" i="1"/>
  <c r="B95" i="1"/>
  <c r="B93" i="1" s="1"/>
  <c r="G94" i="1"/>
  <c r="F94" i="1"/>
  <c r="E94" i="1"/>
  <c r="D94" i="1" s="1"/>
  <c r="C94" i="1"/>
  <c r="B94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C93" i="1"/>
  <c r="G91" i="1"/>
  <c r="F91" i="1"/>
  <c r="E91" i="1"/>
  <c r="D91" i="1" s="1"/>
  <c r="C91" i="1"/>
  <c r="B91" i="1"/>
  <c r="E90" i="1"/>
  <c r="D90" i="1" s="1"/>
  <c r="D88" i="1" s="1"/>
  <c r="C90" i="1"/>
  <c r="C65" i="1" s="1"/>
  <c r="C63" i="1" s="1"/>
  <c r="B90" i="1"/>
  <c r="G89" i="1"/>
  <c r="F89" i="1"/>
  <c r="E89" i="1"/>
  <c r="D89" i="1" s="1"/>
  <c r="C89" i="1"/>
  <c r="B89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6" i="1"/>
  <c r="F86" i="1"/>
  <c r="E86" i="1"/>
  <c r="D86" i="1" s="1"/>
  <c r="C86" i="1"/>
  <c r="B86" i="1"/>
  <c r="E85" i="1"/>
  <c r="D85" i="1" s="1"/>
  <c r="C85" i="1"/>
  <c r="C83" i="1" s="1"/>
  <c r="B85" i="1"/>
  <c r="B65" i="1" s="1"/>
  <c r="G84" i="1"/>
  <c r="F84" i="1"/>
  <c r="E84" i="1"/>
  <c r="D84" i="1" s="1"/>
  <c r="C84" i="1"/>
  <c r="B84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1" i="1"/>
  <c r="F81" i="1"/>
  <c r="E81" i="1"/>
  <c r="D81" i="1" s="1"/>
  <c r="C81" i="1"/>
  <c r="B81" i="1"/>
  <c r="G80" i="1"/>
  <c r="E80" i="1"/>
  <c r="F80" i="1" s="1"/>
  <c r="C80" i="1"/>
  <c r="C78" i="1" s="1"/>
  <c r="B80" i="1"/>
  <c r="G79" i="1"/>
  <c r="F79" i="1"/>
  <c r="E79" i="1"/>
  <c r="D79" i="1" s="1"/>
  <c r="C79" i="1"/>
  <c r="B79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B78" i="1"/>
  <c r="G76" i="1"/>
  <c r="F76" i="1"/>
  <c r="E76" i="1"/>
  <c r="D76" i="1" s="1"/>
  <c r="C76" i="1"/>
  <c r="B76" i="1"/>
  <c r="E75" i="1"/>
  <c r="C75" i="1"/>
  <c r="C73" i="1" s="1"/>
  <c r="B75" i="1"/>
  <c r="G74" i="1"/>
  <c r="F74" i="1"/>
  <c r="E74" i="1"/>
  <c r="D74" i="1" s="1"/>
  <c r="C74" i="1"/>
  <c r="B74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B73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E71" i="1" s="1"/>
  <c r="J71" i="1"/>
  <c r="B71" i="1" s="1"/>
  <c r="I71" i="1"/>
  <c r="H71" i="1"/>
  <c r="AE70" i="1"/>
  <c r="AE68" i="1" s="1"/>
  <c r="AD70" i="1"/>
  <c r="AC70" i="1"/>
  <c r="AB70" i="1"/>
  <c r="AB68" i="1" s="1"/>
  <c r="AA70" i="1"/>
  <c r="AA68" i="1" s="1"/>
  <c r="Z70" i="1"/>
  <c r="Z68" i="1" s="1"/>
  <c r="Y70" i="1"/>
  <c r="X70" i="1"/>
  <c r="W70" i="1"/>
  <c r="V70" i="1"/>
  <c r="U70" i="1"/>
  <c r="T70" i="1"/>
  <c r="S70" i="1"/>
  <c r="S68" i="1" s="1"/>
  <c r="R70" i="1"/>
  <c r="Q70" i="1"/>
  <c r="P70" i="1"/>
  <c r="P68" i="1" s="1"/>
  <c r="O70" i="1"/>
  <c r="N70" i="1"/>
  <c r="N68" i="1" s="1"/>
  <c r="M70" i="1"/>
  <c r="L70" i="1"/>
  <c r="K70" i="1"/>
  <c r="J70" i="1"/>
  <c r="I70" i="1"/>
  <c r="H70" i="1"/>
  <c r="AE69" i="1"/>
  <c r="AD69" i="1"/>
  <c r="AC69" i="1"/>
  <c r="AB69" i="1"/>
  <c r="AA69" i="1"/>
  <c r="Z69" i="1"/>
  <c r="Y69" i="1"/>
  <c r="X69" i="1"/>
  <c r="W69" i="1"/>
  <c r="W68" i="1" s="1"/>
  <c r="V69" i="1"/>
  <c r="V68" i="1" s="1"/>
  <c r="U69" i="1"/>
  <c r="U68" i="1" s="1"/>
  <c r="T69" i="1"/>
  <c r="T68" i="1" s="1"/>
  <c r="S69" i="1"/>
  <c r="R69" i="1"/>
  <c r="R68" i="1" s="1"/>
  <c r="Q69" i="1"/>
  <c r="Q68" i="1" s="1"/>
  <c r="P69" i="1"/>
  <c r="O69" i="1"/>
  <c r="N69" i="1"/>
  <c r="M69" i="1"/>
  <c r="M68" i="1" s="1"/>
  <c r="L69" i="1"/>
  <c r="K69" i="1"/>
  <c r="J69" i="1"/>
  <c r="J68" i="1" s="1"/>
  <c r="I69" i="1"/>
  <c r="H69" i="1"/>
  <c r="AD68" i="1"/>
  <c r="AC68" i="1"/>
  <c r="Y68" i="1"/>
  <c r="X68" i="1"/>
  <c r="L68" i="1"/>
  <c r="K68" i="1"/>
  <c r="H68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C66" i="1"/>
  <c r="B66" i="1"/>
  <c r="AE65" i="1"/>
  <c r="AD65" i="1"/>
  <c r="AC65" i="1"/>
  <c r="AB65" i="1"/>
  <c r="AA65" i="1"/>
  <c r="Z65" i="1"/>
  <c r="Y65" i="1"/>
  <c r="X65" i="1"/>
  <c r="X63" i="1" s="1"/>
  <c r="W65" i="1"/>
  <c r="V65" i="1"/>
  <c r="U65" i="1"/>
  <c r="T65" i="1"/>
  <c r="T63" i="1" s="1"/>
  <c r="S65" i="1"/>
  <c r="S63" i="1" s="1"/>
  <c r="R65" i="1"/>
  <c r="Q65" i="1"/>
  <c r="P65" i="1"/>
  <c r="P63" i="1" s="1"/>
  <c r="O65" i="1"/>
  <c r="N65" i="1"/>
  <c r="M65" i="1"/>
  <c r="L65" i="1"/>
  <c r="L63" i="1" s="1"/>
  <c r="K65" i="1"/>
  <c r="J65" i="1"/>
  <c r="I65" i="1"/>
  <c r="H65" i="1"/>
  <c r="H63" i="1" s="1"/>
  <c r="AE64" i="1"/>
  <c r="AD64" i="1"/>
  <c r="AC64" i="1"/>
  <c r="AC63" i="1" s="1"/>
  <c r="AB64" i="1"/>
  <c r="AA64" i="1"/>
  <c r="Z64" i="1"/>
  <c r="Z63" i="1" s="1"/>
  <c r="Y64" i="1"/>
  <c r="Y63" i="1" s="1"/>
  <c r="X64" i="1"/>
  <c r="W64" i="1"/>
  <c r="V64" i="1"/>
  <c r="V63" i="1" s="1"/>
  <c r="U64" i="1"/>
  <c r="T64" i="1"/>
  <c r="S64" i="1"/>
  <c r="R64" i="1"/>
  <c r="Q64" i="1"/>
  <c r="P64" i="1"/>
  <c r="O64" i="1"/>
  <c r="N64" i="1"/>
  <c r="N63" i="1" s="1"/>
  <c r="M64" i="1"/>
  <c r="M63" i="1" s="1"/>
  <c r="L64" i="1"/>
  <c r="K64" i="1"/>
  <c r="J64" i="1"/>
  <c r="I64" i="1"/>
  <c r="H64" i="1"/>
  <c r="F64" i="1"/>
  <c r="E64" i="1"/>
  <c r="G64" i="1" s="1"/>
  <c r="C64" i="1"/>
  <c r="B64" i="1"/>
  <c r="AE63" i="1"/>
  <c r="AD63" i="1"/>
  <c r="AB63" i="1"/>
  <c r="AA63" i="1"/>
  <c r="W63" i="1"/>
  <c r="U63" i="1"/>
  <c r="R63" i="1"/>
  <c r="Q63" i="1"/>
  <c r="O63" i="1"/>
  <c r="K63" i="1"/>
  <c r="J63" i="1"/>
  <c r="I63" i="1"/>
  <c r="E61" i="1"/>
  <c r="G61" i="1" s="1"/>
  <c r="D61" i="1"/>
  <c r="C61" i="1"/>
  <c r="B61" i="1"/>
  <c r="E60" i="1"/>
  <c r="C60" i="1"/>
  <c r="B60" i="1"/>
  <c r="E59" i="1"/>
  <c r="G59" i="1" s="1"/>
  <c r="D59" i="1"/>
  <c r="C59" i="1"/>
  <c r="C58" i="1" s="1"/>
  <c r="B59" i="1"/>
  <c r="B58" i="1" s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E58" i="1"/>
  <c r="G58" i="1" s="1"/>
  <c r="AE56" i="1"/>
  <c r="AD56" i="1"/>
  <c r="AC56" i="1"/>
  <c r="AB56" i="1"/>
  <c r="AA56" i="1"/>
  <c r="Z56" i="1"/>
  <c r="Y56" i="1"/>
  <c r="X56" i="1"/>
  <c r="X46" i="1" s="1"/>
  <c r="X41" i="1" s="1"/>
  <c r="X143" i="1" s="1"/>
  <c r="W56" i="1"/>
  <c r="W46" i="1" s="1"/>
  <c r="W41" i="1" s="1"/>
  <c r="W143" i="1" s="1"/>
  <c r="V56" i="1"/>
  <c r="U56" i="1"/>
  <c r="T56" i="1"/>
  <c r="S56" i="1"/>
  <c r="R56" i="1"/>
  <c r="Q56" i="1"/>
  <c r="P56" i="1"/>
  <c r="O56" i="1"/>
  <c r="N56" i="1"/>
  <c r="M56" i="1"/>
  <c r="L56" i="1"/>
  <c r="K56" i="1"/>
  <c r="E56" i="1" s="1"/>
  <c r="J56" i="1"/>
  <c r="I56" i="1"/>
  <c r="H56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E55" i="1" s="1"/>
  <c r="P55" i="1"/>
  <c r="O55" i="1"/>
  <c r="N55" i="1"/>
  <c r="M55" i="1"/>
  <c r="L55" i="1"/>
  <c r="K55" i="1"/>
  <c r="J55" i="1"/>
  <c r="C55" i="1" s="1"/>
  <c r="I55" i="1"/>
  <c r="H55" i="1"/>
  <c r="B55" i="1" s="1"/>
  <c r="AE54" i="1"/>
  <c r="AD54" i="1"/>
  <c r="AC54" i="1"/>
  <c r="AB54" i="1"/>
  <c r="AB53" i="1" s="1"/>
  <c r="AA54" i="1"/>
  <c r="AA53" i="1" s="1"/>
  <c r="Z54" i="1"/>
  <c r="Z53" i="1" s="1"/>
  <c r="Y54" i="1"/>
  <c r="Y53" i="1" s="1"/>
  <c r="X54" i="1"/>
  <c r="X53" i="1" s="1"/>
  <c r="W54" i="1"/>
  <c r="W53" i="1" s="1"/>
  <c r="V54" i="1"/>
  <c r="U54" i="1"/>
  <c r="T54" i="1"/>
  <c r="S54" i="1"/>
  <c r="R54" i="1"/>
  <c r="Q54" i="1"/>
  <c r="P54" i="1"/>
  <c r="P53" i="1" s="1"/>
  <c r="O54" i="1"/>
  <c r="O53" i="1" s="1"/>
  <c r="N54" i="1"/>
  <c r="N53" i="1" s="1"/>
  <c r="M54" i="1"/>
  <c r="M53" i="1" s="1"/>
  <c r="L54" i="1"/>
  <c r="K54" i="1"/>
  <c r="J54" i="1"/>
  <c r="I54" i="1"/>
  <c r="H54" i="1"/>
  <c r="AE53" i="1"/>
  <c r="AD53" i="1"/>
  <c r="AC53" i="1"/>
  <c r="V53" i="1"/>
  <c r="U53" i="1"/>
  <c r="T53" i="1"/>
  <c r="S53" i="1"/>
  <c r="R53" i="1"/>
  <c r="Q53" i="1"/>
  <c r="J53" i="1"/>
  <c r="I53" i="1"/>
  <c r="H53" i="1"/>
  <c r="E51" i="1"/>
  <c r="G51" i="1" s="1"/>
  <c r="D51" i="1"/>
  <c r="C51" i="1"/>
  <c r="B51" i="1"/>
  <c r="E50" i="1"/>
  <c r="C50" i="1"/>
  <c r="B50" i="1"/>
  <c r="E49" i="1"/>
  <c r="G49" i="1" s="1"/>
  <c r="D49" i="1"/>
  <c r="C49" i="1"/>
  <c r="C48" i="1" s="1"/>
  <c r="B49" i="1"/>
  <c r="B48" i="1" s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E46" i="1"/>
  <c r="AE41" i="1" s="1"/>
  <c r="AE143" i="1" s="1"/>
  <c r="AD46" i="1"/>
  <c r="AC46" i="1"/>
  <c r="AB46" i="1"/>
  <c r="AA46" i="1"/>
  <c r="Z46" i="1"/>
  <c r="Y46" i="1"/>
  <c r="V46" i="1"/>
  <c r="U46" i="1"/>
  <c r="T46" i="1"/>
  <c r="S46" i="1"/>
  <c r="R46" i="1"/>
  <c r="Q46" i="1"/>
  <c r="P46" i="1"/>
  <c r="O46" i="1"/>
  <c r="N46" i="1"/>
  <c r="M46" i="1"/>
  <c r="J46" i="1"/>
  <c r="I46" i="1"/>
  <c r="H46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Q43" i="1" s="1"/>
  <c r="P45" i="1"/>
  <c r="O45" i="1"/>
  <c r="N45" i="1"/>
  <c r="M45" i="1"/>
  <c r="M40" i="1" s="1"/>
  <c r="L45" i="1"/>
  <c r="K45" i="1"/>
  <c r="J45" i="1"/>
  <c r="C45" i="1" s="1"/>
  <c r="C40" i="1" s="1"/>
  <c r="I45" i="1"/>
  <c r="H45" i="1"/>
  <c r="B45" i="1" s="1"/>
  <c r="B40" i="1" s="1"/>
  <c r="AE44" i="1"/>
  <c r="AE39" i="1" s="1"/>
  <c r="AD44" i="1"/>
  <c r="AC44" i="1"/>
  <c r="AB44" i="1"/>
  <c r="AB43" i="1" s="1"/>
  <c r="AA44" i="1"/>
  <c r="AA43" i="1" s="1"/>
  <c r="Z44" i="1"/>
  <c r="Z43" i="1" s="1"/>
  <c r="Y44" i="1"/>
  <c r="Y43" i="1" s="1"/>
  <c r="V44" i="1"/>
  <c r="U44" i="1"/>
  <c r="T44" i="1"/>
  <c r="S44" i="1"/>
  <c r="R44" i="1"/>
  <c r="Q44" i="1"/>
  <c r="P44" i="1"/>
  <c r="P43" i="1" s="1"/>
  <c r="O44" i="1"/>
  <c r="O43" i="1" s="1"/>
  <c r="N44" i="1"/>
  <c r="N43" i="1" s="1"/>
  <c r="M44" i="1"/>
  <c r="M43" i="1" s="1"/>
  <c r="J44" i="1"/>
  <c r="I44" i="1"/>
  <c r="H44" i="1"/>
  <c r="AE43" i="1"/>
  <c r="AD43" i="1"/>
  <c r="AC43" i="1"/>
  <c r="V43" i="1"/>
  <c r="U43" i="1"/>
  <c r="T43" i="1"/>
  <c r="S43" i="1"/>
  <c r="R43" i="1"/>
  <c r="J43" i="1"/>
  <c r="I43" i="1"/>
  <c r="H43" i="1"/>
  <c r="AD41" i="1"/>
  <c r="AD143" i="1" s="1"/>
  <c r="AC41" i="1"/>
  <c r="AC143" i="1" s="1"/>
  <c r="AB41" i="1"/>
  <c r="AB143" i="1" s="1"/>
  <c r="AB138" i="1" s="1"/>
  <c r="AA41" i="1"/>
  <c r="AA143" i="1" s="1"/>
  <c r="AA138" i="1" s="1"/>
  <c r="Z41" i="1"/>
  <c r="Y41" i="1"/>
  <c r="Y143" i="1" s="1"/>
  <c r="V41" i="1"/>
  <c r="V143" i="1" s="1"/>
  <c r="U41" i="1"/>
  <c r="U143" i="1" s="1"/>
  <c r="T41" i="1"/>
  <c r="T143" i="1" s="1"/>
  <c r="S41" i="1"/>
  <c r="S143" i="1" s="1"/>
  <c r="R41" i="1"/>
  <c r="R143" i="1" s="1"/>
  <c r="Q41" i="1"/>
  <c r="Q143" i="1" s="1"/>
  <c r="P41" i="1"/>
  <c r="O41" i="1"/>
  <c r="N41" i="1"/>
  <c r="M41" i="1"/>
  <c r="M143" i="1" s="1"/>
  <c r="J41" i="1"/>
  <c r="J143" i="1" s="1"/>
  <c r="I41" i="1"/>
  <c r="I143" i="1" s="1"/>
  <c r="H41" i="1"/>
  <c r="H143" i="1" s="1"/>
  <c r="AE40" i="1"/>
  <c r="AD40" i="1"/>
  <c r="AC40" i="1"/>
  <c r="AB40" i="1"/>
  <c r="AA40" i="1"/>
  <c r="Z40" i="1"/>
  <c r="Z142" i="1" s="1"/>
  <c r="Z153" i="1" s="1"/>
  <c r="Y40" i="1"/>
  <c r="Y142" i="1" s="1"/>
  <c r="Y153" i="1" s="1"/>
  <c r="X40" i="1"/>
  <c r="X142" i="1" s="1"/>
  <c r="X153" i="1" s="1"/>
  <c r="W40" i="1"/>
  <c r="W142" i="1" s="1"/>
  <c r="W153" i="1" s="1"/>
  <c r="V40" i="1"/>
  <c r="V137" i="1" s="1"/>
  <c r="U40" i="1"/>
  <c r="T40" i="1"/>
  <c r="S40" i="1"/>
  <c r="R40" i="1"/>
  <c r="Q40" i="1"/>
  <c r="P40" i="1"/>
  <c r="O40" i="1"/>
  <c r="N40" i="1"/>
  <c r="N142" i="1" s="1"/>
  <c r="N153" i="1" s="1"/>
  <c r="L40" i="1"/>
  <c r="L142" i="1" s="1"/>
  <c r="L153" i="1" s="1"/>
  <c r="K40" i="1"/>
  <c r="K142" i="1" s="1"/>
  <c r="K153" i="1" s="1"/>
  <c r="J40" i="1"/>
  <c r="J38" i="1" s="1"/>
  <c r="I40" i="1"/>
  <c r="I142" i="1" s="1"/>
  <c r="I140" i="1" s="1"/>
  <c r="H40" i="1"/>
  <c r="AD39" i="1"/>
  <c r="AD141" i="1" s="1"/>
  <c r="AC39" i="1"/>
  <c r="AC141" i="1" s="1"/>
  <c r="AB39" i="1"/>
  <c r="AB38" i="1" s="1"/>
  <c r="AA39" i="1"/>
  <c r="AA38" i="1" s="1"/>
  <c r="Z39" i="1"/>
  <c r="Y39" i="1"/>
  <c r="V39" i="1"/>
  <c r="V141" i="1" s="1"/>
  <c r="U39" i="1"/>
  <c r="U141" i="1" s="1"/>
  <c r="U140" i="1" s="1"/>
  <c r="T39" i="1"/>
  <c r="T141" i="1" s="1"/>
  <c r="S39" i="1"/>
  <c r="S141" i="1" s="1"/>
  <c r="R39" i="1"/>
  <c r="R141" i="1" s="1"/>
  <c r="Q39" i="1"/>
  <c r="Q141" i="1" s="1"/>
  <c r="P39" i="1"/>
  <c r="O39" i="1"/>
  <c r="O38" i="1" s="1"/>
  <c r="N39" i="1"/>
  <c r="M39" i="1"/>
  <c r="J39" i="1"/>
  <c r="J141" i="1" s="1"/>
  <c r="I39" i="1"/>
  <c r="I141" i="1" s="1"/>
  <c r="H39" i="1"/>
  <c r="H141" i="1" s="1"/>
  <c r="AD38" i="1"/>
  <c r="AC38" i="1"/>
  <c r="V38" i="1"/>
  <c r="U38" i="1"/>
  <c r="T38" i="1"/>
  <c r="S38" i="1"/>
  <c r="I38" i="1"/>
  <c r="H38" i="1"/>
  <c r="AE34" i="1"/>
  <c r="AD34" i="1"/>
  <c r="AC34" i="1"/>
  <c r="AB34" i="1"/>
  <c r="AB32" i="1" s="1"/>
  <c r="AA34" i="1"/>
  <c r="Z34" i="1"/>
  <c r="Z149" i="1" s="1"/>
  <c r="Y34" i="1"/>
  <c r="X34" i="1"/>
  <c r="W34" i="1"/>
  <c r="V34" i="1"/>
  <c r="U34" i="1"/>
  <c r="U149" i="1" s="1"/>
  <c r="T34" i="1"/>
  <c r="S34" i="1"/>
  <c r="R34" i="1"/>
  <c r="Q34" i="1"/>
  <c r="P34" i="1"/>
  <c r="P32" i="1" s="1"/>
  <c r="O34" i="1"/>
  <c r="N34" i="1"/>
  <c r="M34" i="1"/>
  <c r="L34" i="1"/>
  <c r="K34" i="1"/>
  <c r="J34" i="1"/>
  <c r="I34" i="1"/>
  <c r="H34" i="1"/>
  <c r="AE33" i="1"/>
  <c r="AE156" i="1" s="1"/>
  <c r="AD33" i="1"/>
  <c r="AD156" i="1" s="1"/>
  <c r="AC33" i="1"/>
  <c r="AC156" i="1" s="1"/>
  <c r="AB33" i="1"/>
  <c r="AB156" i="1" s="1"/>
  <c r="AA33" i="1"/>
  <c r="AA156" i="1" s="1"/>
  <c r="Z33" i="1"/>
  <c r="Z156" i="1" s="1"/>
  <c r="Y33" i="1"/>
  <c r="Y156" i="1" s="1"/>
  <c r="X33" i="1"/>
  <c r="X156" i="1" s="1"/>
  <c r="W33" i="1"/>
  <c r="W156" i="1" s="1"/>
  <c r="V33" i="1"/>
  <c r="V156" i="1" s="1"/>
  <c r="U33" i="1"/>
  <c r="U156" i="1" s="1"/>
  <c r="T33" i="1"/>
  <c r="T156" i="1" s="1"/>
  <c r="S33" i="1"/>
  <c r="S156" i="1" s="1"/>
  <c r="R33" i="1"/>
  <c r="R156" i="1" s="1"/>
  <c r="Q33" i="1"/>
  <c r="Q156" i="1" s="1"/>
  <c r="P33" i="1"/>
  <c r="O33" i="1"/>
  <c r="N33" i="1"/>
  <c r="N156" i="1" s="1"/>
  <c r="M33" i="1"/>
  <c r="M156" i="1" s="1"/>
  <c r="L33" i="1"/>
  <c r="L156" i="1" s="1"/>
  <c r="K33" i="1"/>
  <c r="K156" i="1" s="1"/>
  <c r="J33" i="1"/>
  <c r="I33" i="1"/>
  <c r="I156" i="1" s="1"/>
  <c r="H33" i="1"/>
  <c r="H156" i="1" s="1"/>
  <c r="E33" i="1"/>
  <c r="F33" i="1" s="1"/>
  <c r="AE32" i="1"/>
  <c r="AD32" i="1"/>
  <c r="AC32" i="1"/>
  <c r="AA32" i="1"/>
  <c r="Z32" i="1"/>
  <c r="Y32" i="1"/>
  <c r="X32" i="1"/>
  <c r="W32" i="1"/>
  <c r="V32" i="1"/>
  <c r="U32" i="1"/>
  <c r="T32" i="1"/>
  <c r="S32" i="1"/>
  <c r="R32" i="1"/>
  <c r="Q32" i="1"/>
  <c r="O32" i="1"/>
  <c r="N32" i="1"/>
  <c r="M32" i="1"/>
  <c r="L32" i="1"/>
  <c r="K32" i="1"/>
  <c r="J32" i="1"/>
  <c r="I32" i="1"/>
  <c r="H32" i="1"/>
  <c r="G30" i="1"/>
  <c r="F30" i="1"/>
  <c r="E30" i="1"/>
  <c r="D30" i="1" s="1"/>
  <c r="C30" i="1"/>
  <c r="B30" i="1"/>
  <c r="G29" i="1"/>
  <c r="E29" i="1"/>
  <c r="F29" i="1" s="1"/>
  <c r="D29" i="1"/>
  <c r="D28" i="1" s="1"/>
  <c r="C29" i="1"/>
  <c r="C28" i="1" s="1"/>
  <c r="B29" i="1"/>
  <c r="B28" i="1" s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E28" i="1"/>
  <c r="G28" i="1" s="1"/>
  <c r="G26" i="1"/>
  <c r="E26" i="1"/>
  <c r="F26" i="1" s="1"/>
  <c r="D26" i="1"/>
  <c r="C26" i="1"/>
  <c r="B26" i="1"/>
  <c r="G25" i="1"/>
  <c r="F25" i="1"/>
  <c r="E25" i="1"/>
  <c r="C25" i="1"/>
  <c r="B25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C24" i="1"/>
  <c r="B24" i="1"/>
  <c r="E22" i="1"/>
  <c r="G22" i="1" s="1"/>
  <c r="C22" i="1"/>
  <c r="B22" i="1"/>
  <c r="G21" i="1"/>
  <c r="E21" i="1"/>
  <c r="F21" i="1" s="1"/>
  <c r="D21" i="1"/>
  <c r="C21" i="1"/>
  <c r="C20" i="1" s="1"/>
  <c r="B21" i="1"/>
  <c r="B33" i="1" s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18" i="1"/>
  <c r="E18" i="1"/>
  <c r="F18" i="1" s="1"/>
  <c r="D18" i="1"/>
  <c r="D17" i="1" s="1"/>
  <c r="C18" i="1"/>
  <c r="C17" i="1" s="1"/>
  <c r="B18" i="1"/>
  <c r="B17" i="1" s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G17" i="1" s="1"/>
  <c r="G15" i="1"/>
  <c r="E15" i="1"/>
  <c r="F15" i="1" s="1"/>
  <c r="D15" i="1"/>
  <c r="D14" i="1" s="1"/>
  <c r="C15" i="1"/>
  <c r="C14" i="1" s="1"/>
  <c r="B15" i="1"/>
  <c r="B14" i="1" s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G14" i="1" s="1"/>
  <c r="AE12" i="1"/>
  <c r="AE157" i="1" s="1"/>
  <c r="AE155" i="1" s="1"/>
  <c r="AD12" i="1"/>
  <c r="AD157" i="1" s="1"/>
  <c r="AC12" i="1"/>
  <c r="AB12" i="1"/>
  <c r="AA12" i="1"/>
  <c r="AA157" i="1" s="1"/>
  <c r="Z12" i="1"/>
  <c r="Z157" i="1" s="1"/>
  <c r="Z155" i="1" s="1"/>
  <c r="Y12" i="1"/>
  <c r="Y157" i="1" s="1"/>
  <c r="Y155" i="1" s="1"/>
  <c r="X12" i="1"/>
  <c r="W12" i="1"/>
  <c r="V12" i="1"/>
  <c r="V157" i="1" s="1"/>
  <c r="V155" i="1" s="1"/>
  <c r="U12" i="1"/>
  <c r="U157" i="1" s="1"/>
  <c r="U155" i="1" s="1"/>
  <c r="T12" i="1"/>
  <c r="T157" i="1" s="1"/>
  <c r="S12" i="1"/>
  <c r="S157" i="1" s="1"/>
  <c r="S155" i="1" s="1"/>
  <c r="R12" i="1"/>
  <c r="R157" i="1" s="1"/>
  <c r="Q12" i="1"/>
  <c r="P12" i="1"/>
  <c r="O12" i="1"/>
  <c r="O157" i="1" s="1"/>
  <c r="N12" i="1"/>
  <c r="N11" i="1" s="1"/>
  <c r="M12" i="1"/>
  <c r="M157" i="1" s="1"/>
  <c r="M155" i="1" s="1"/>
  <c r="L12" i="1"/>
  <c r="K12" i="1"/>
  <c r="J12" i="1"/>
  <c r="I12" i="1"/>
  <c r="H12" i="1"/>
  <c r="H157" i="1" s="1"/>
  <c r="C12" i="1"/>
  <c r="B12" i="1"/>
  <c r="B157" i="1" s="1"/>
  <c r="AE11" i="1"/>
  <c r="AD11" i="1"/>
  <c r="AC11" i="1"/>
  <c r="V11" i="1"/>
  <c r="U11" i="1"/>
  <c r="T11" i="1"/>
  <c r="S11" i="1"/>
  <c r="R11" i="1"/>
  <c r="Q11" i="1"/>
  <c r="J11" i="1"/>
  <c r="I11" i="1"/>
  <c r="H11" i="1"/>
  <c r="E6" i="1"/>
  <c r="D6" i="1"/>
  <c r="X154" i="1" l="1"/>
  <c r="X150" i="1" s="1"/>
  <c r="X138" i="1"/>
  <c r="D55" i="1"/>
  <c r="G55" i="1"/>
  <c r="F55" i="1"/>
  <c r="W154" i="1"/>
  <c r="W150" i="1" s="1"/>
  <c r="W138" i="1"/>
  <c r="P38" i="1"/>
  <c r="P141" i="1"/>
  <c r="Q140" i="1"/>
  <c r="Q136" i="1"/>
  <c r="Q135" i="1" s="1"/>
  <c r="Q152" i="1"/>
  <c r="AC152" i="1"/>
  <c r="AC136" i="1"/>
  <c r="Q142" i="1"/>
  <c r="Q153" i="1" s="1"/>
  <c r="Q137" i="1"/>
  <c r="AC142" i="1"/>
  <c r="AC153" i="1" s="1"/>
  <c r="AC137" i="1"/>
  <c r="Q154" i="1"/>
  <c r="Q150" i="1" s="1"/>
  <c r="Q138" i="1"/>
  <c r="AC138" i="1"/>
  <c r="AC154" i="1"/>
  <c r="AC150" i="1" s="1"/>
  <c r="F90" i="1"/>
  <c r="B88" i="1"/>
  <c r="G110" i="1"/>
  <c r="D110" i="1"/>
  <c r="D108" i="1" s="1"/>
  <c r="E108" i="1"/>
  <c r="F14" i="1"/>
  <c r="J156" i="1"/>
  <c r="C33" i="1"/>
  <c r="R140" i="1"/>
  <c r="R136" i="1"/>
  <c r="R135" i="1" s="1"/>
  <c r="R152" i="1"/>
  <c r="AD140" i="1"/>
  <c r="AD152" i="1"/>
  <c r="AD136" i="1"/>
  <c r="R142" i="1"/>
  <c r="R153" i="1" s="1"/>
  <c r="R137" i="1"/>
  <c r="AD142" i="1"/>
  <c r="AD153" i="1" s="1"/>
  <c r="AD137" i="1"/>
  <c r="R154" i="1"/>
  <c r="R150" i="1" s="1"/>
  <c r="R138" i="1"/>
  <c r="AD138" i="1"/>
  <c r="AD154" i="1"/>
  <c r="AD150" i="1" s="1"/>
  <c r="E54" i="1"/>
  <c r="K53" i="1"/>
  <c r="F58" i="1"/>
  <c r="F110" i="1"/>
  <c r="AA152" i="1"/>
  <c r="V149" i="1"/>
  <c r="S154" i="1"/>
  <c r="S150" i="1" s="1"/>
  <c r="S138" i="1"/>
  <c r="D50" i="1"/>
  <c r="G50" i="1"/>
  <c r="L53" i="1"/>
  <c r="C54" i="1"/>
  <c r="C53" i="1" s="1"/>
  <c r="B54" i="1"/>
  <c r="B53" i="1" s="1"/>
  <c r="F120" i="1"/>
  <c r="B118" i="1"/>
  <c r="P129" i="1"/>
  <c r="P146" i="1"/>
  <c r="P145" i="1" s="1"/>
  <c r="AA136" i="1"/>
  <c r="AB141" i="1"/>
  <c r="W157" i="1"/>
  <c r="W155" i="1" s="1"/>
  <c r="W11" i="1"/>
  <c r="F22" i="1"/>
  <c r="W149" i="1"/>
  <c r="H152" i="1"/>
  <c r="H136" i="1"/>
  <c r="T136" i="1"/>
  <c r="T152" i="1"/>
  <c r="H138" i="1"/>
  <c r="H154" i="1"/>
  <c r="H150" i="1" s="1"/>
  <c r="T154" i="1"/>
  <c r="T150" i="1" s="1"/>
  <c r="T138" i="1"/>
  <c r="AE141" i="1"/>
  <c r="AE38" i="1"/>
  <c r="F50" i="1"/>
  <c r="D56" i="1"/>
  <c r="O68" i="1"/>
  <c r="E70" i="1"/>
  <c r="Q129" i="1"/>
  <c r="Q146" i="1"/>
  <c r="Q145" i="1" s="1"/>
  <c r="AC129" i="1"/>
  <c r="AC146" i="1"/>
  <c r="AC145" i="1" s="1"/>
  <c r="AA154" i="1"/>
  <c r="AA150" i="1" s="1"/>
  <c r="K11" i="1"/>
  <c r="K157" i="1"/>
  <c r="K155" i="1" s="1"/>
  <c r="Y11" i="1"/>
  <c r="L11" i="1"/>
  <c r="L157" i="1"/>
  <c r="L155" i="1" s="1"/>
  <c r="X157" i="1"/>
  <c r="X155" i="1" s="1"/>
  <c r="X11" i="1"/>
  <c r="E20" i="1"/>
  <c r="C34" i="1"/>
  <c r="L149" i="1"/>
  <c r="E45" i="1"/>
  <c r="C56" i="1"/>
  <c r="G56" i="1" s="1"/>
  <c r="B56" i="1"/>
  <c r="F56" i="1" s="1"/>
  <c r="B63" i="1"/>
  <c r="V142" i="1"/>
  <c r="V153" i="1" s="1"/>
  <c r="AB154" i="1"/>
  <c r="AB150" i="1" s="1"/>
  <c r="D71" i="1"/>
  <c r="F71" i="1"/>
  <c r="S136" i="1"/>
  <c r="S152" i="1"/>
  <c r="M149" i="1"/>
  <c r="V140" i="1"/>
  <c r="AE138" i="1"/>
  <c r="AE154" i="1"/>
  <c r="AE150" i="1" s="1"/>
  <c r="G95" i="1"/>
  <c r="D95" i="1"/>
  <c r="D93" i="1" s="1"/>
  <c r="E93" i="1"/>
  <c r="E129" i="1"/>
  <c r="E146" i="1"/>
  <c r="E145" i="1" s="1"/>
  <c r="F130" i="1"/>
  <c r="Q38" i="1"/>
  <c r="J142" i="1"/>
  <c r="J137" i="1"/>
  <c r="J149" i="1" s="1"/>
  <c r="B142" i="1"/>
  <c r="E48" i="1"/>
  <c r="C69" i="1"/>
  <c r="B69" i="1"/>
  <c r="B70" i="1"/>
  <c r="D75" i="1"/>
  <c r="E65" i="1"/>
  <c r="G75" i="1"/>
  <c r="D22" i="1"/>
  <c r="D34" i="1" s="1"/>
  <c r="E12" i="1"/>
  <c r="B156" i="1"/>
  <c r="F28" i="1"/>
  <c r="R38" i="1"/>
  <c r="K44" i="1"/>
  <c r="W44" i="1"/>
  <c r="I68" i="1"/>
  <c r="E69" i="1"/>
  <c r="C70" i="1"/>
  <c r="F75" i="1"/>
  <c r="F105" i="1"/>
  <c r="B103" i="1"/>
  <c r="O138" i="1"/>
  <c r="M142" i="1"/>
  <c r="M153" i="1" s="1"/>
  <c r="M137" i="1"/>
  <c r="AB157" i="1"/>
  <c r="AB155" i="1" s="1"/>
  <c r="AB11" i="1"/>
  <c r="L44" i="1"/>
  <c r="X44" i="1"/>
  <c r="C142" i="1"/>
  <c r="C153" i="1" s="1"/>
  <c r="C137" i="1"/>
  <c r="D60" i="1"/>
  <c r="D58" i="1" s="1"/>
  <c r="G60" i="1"/>
  <c r="D83" i="1"/>
  <c r="P138" i="1"/>
  <c r="AB146" i="1"/>
  <c r="AB145" i="1" s="1"/>
  <c r="B155" i="1"/>
  <c r="M11" i="1"/>
  <c r="K46" i="1"/>
  <c r="F60" i="1"/>
  <c r="P157" i="1"/>
  <c r="P155" i="1" s="1"/>
  <c r="P11" i="1"/>
  <c r="E156" i="1"/>
  <c r="E32" i="1"/>
  <c r="F17" i="1"/>
  <c r="D25" i="1"/>
  <c r="D24" i="1" s="1"/>
  <c r="E24" i="1"/>
  <c r="G33" i="1"/>
  <c r="L46" i="1"/>
  <c r="D48" i="1"/>
  <c r="E73" i="1"/>
  <c r="D113" i="1"/>
  <c r="J155" i="1"/>
  <c r="M141" i="1"/>
  <c r="M154" i="1"/>
  <c r="M150" i="1" s="1"/>
  <c r="M138" i="1"/>
  <c r="G123" i="1"/>
  <c r="W137" i="1"/>
  <c r="Y141" i="1"/>
  <c r="S142" i="1"/>
  <c r="S153" i="1" s="1"/>
  <c r="S137" i="1"/>
  <c r="S149" i="1" s="1"/>
  <c r="AE142" i="1"/>
  <c r="AE153" i="1" s="1"/>
  <c r="AE137" i="1"/>
  <c r="AE149" i="1" s="1"/>
  <c r="Y154" i="1"/>
  <c r="Y150" i="1" s="1"/>
  <c r="Y138" i="1"/>
  <c r="B34" i="1"/>
  <c r="B32" i="1" s="1"/>
  <c r="N141" i="1"/>
  <c r="Z141" i="1"/>
  <c r="H142" i="1"/>
  <c r="H153" i="1" s="1"/>
  <c r="H137" i="1"/>
  <c r="T142" i="1"/>
  <c r="T153" i="1" s="1"/>
  <c r="T137" i="1"/>
  <c r="T149" i="1" s="1"/>
  <c r="N143" i="1"/>
  <c r="Z143" i="1"/>
  <c r="E66" i="1"/>
  <c r="F123" i="1"/>
  <c r="X137" i="1"/>
  <c r="X149" i="1" s="1"/>
  <c r="AD146" i="1"/>
  <c r="AD145" i="1" s="1"/>
  <c r="O155" i="1"/>
  <c r="AA155" i="1"/>
  <c r="O149" i="1"/>
  <c r="C88" i="1"/>
  <c r="G90" i="1"/>
  <c r="G105" i="1"/>
  <c r="G120" i="1"/>
  <c r="D126" i="1"/>
  <c r="D66" i="1" s="1"/>
  <c r="Y137" i="1"/>
  <c r="Y149" i="1" s="1"/>
  <c r="AE146" i="1"/>
  <c r="AE145" i="1" s="1"/>
  <c r="N157" i="1"/>
  <c r="N155" i="1" s="1"/>
  <c r="Q157" i="1"/>
  <c r="Q155" i="1" s="1"/>
  <c r="Q149" i="1"/>
  <c r="D64" i="1"/>
  <c r="B83" i="1"/>
  <c r="E88" i="1"/>
  <c r="E103" i="1"/>
  <c r="E118" i="1"/>
  <c r="F126" i="1"/>
  <c r="I137" i="1"/>
  <c r="I149" i="1" s="1"/>
  <c r="O141" i="1"/>
  <c r="AC157" i="1"/>
  <c r="AC155" i="1" s="1"/>
  <c r="E34" i="1"/>
  <c r="AC149" i="1"/>
  <c r="R155" i="1"/>
  <c r="AD155" i="1"/>
  <c r="R149" i="1"/>
  <c r="AD149" i="1"/>
  <c r="F49" i="1"/>
  <c r="F51" i="1"/>
  <c r="F59" i="1"/>
  <c r="F61" i="1"/>
  <c r="G126" i="1"/>
  <c r="D133" i="1"/>
  <c r="G85" i="1"/>
  <c r="G100" i="1"/>
  <c r="G115" i="1"/>
  <c r="G132" i="1"/>
  <c r="F132" i="1"/>
  <c r="K137" i="1"/>
  <c r="K149" i="1" s="1"/>
  <c r="M38" i="1"/>
  <c r="B11" i="1"/>
  <c r="Z11" i="1"/>
  <c r="H155" i="1"/>
  <c r="T155" i="1"/>
  <c r="B20" i="1"/>
  <c r="H149" i="1"/>
  <c r="N38" i="1"/>
  <c r="Z38" i="1"/>
  <c r="D80" i="1"/>
  <c r="D78" i="1" s="1"/>
  <c r="E83" i="1"/>
  <c r="F85" i="1"/>
  <c r="F100" i="1"/>
  <c r="F115" i="1"/>
  <c r="F133" i="1"/>
  <c r="L137" i="1"/>
  <c r="R146" i="1"/>
  <c r="R145" i="1" s="1"/>
  <c r="O11" i="1"/>
  <c r="U152" i="1"/>
  <c r="U136" i="1"/>
  <c r="U135" i="1" s="1"/>
  <c r="AA142" i="1"/>
  <c r="AA153" i="1" s="1"/>
  <c r="AA137" i="1"/>
  <c r="AA149" i="1" s="1"/>
  <c r="I154" i="1"/>
  <c r="I150" i="1" s="1"/>
  <c r="I138" i="1"/>
  <c r="U154" i="1"/>
  <c r="U150" i="1" s="1"/>
  <c r="U138" i="1"/>
  <c r="C71" i="1"/>
  <c r="G71" i="1" s="1"/>
  <c r="G98" i="1"/>
  <c r="G113" i="1"/>
  <c r="G133" i="1"/>
  <c r="S146" i="1"/>
  <c r="S145" i="1" s="1"/>
  <c r="Y38" i="1"/>
  <c r="C11" i="1"/>
  <c r="AA11" i="1"/>
  <c r="I152" i="1"/>
  <c r="I136" i="1"/>
  <c r="I135" i="1" s="1"/>
  <c r="O142" i="1"/>
  <c r="O153" i="1" s="1"/>
  <c r="O137" i="1"/>
  <c r="J152" i="1"/>
  <c r="J136" i="1"/>
  <c r="J135" i="1" s="1"/>
  <c r="V152" i="1"/>
  <c r="V136" i="1"/>
  <c r="V135" i="1" s="1"/>
  <c r="P142" i="1"/>
  <c r="P153" i="1" s="1"/>
  <c r="P137" i="1"/>
  <c r="P149" i="1" s="1"/>
  <c r="AB142" i="1"/>
  <c r="AB153" i="1" s="1"/>
  <c r="AB137" i="1"/>
  <c r="AB149" i="1" s="1"/>
  <c r="J154" i="1"/>
  <c r="J150" i="1" s="1"/>
  <c r="J138" i="1"/>
  <c r="V154" i="1"/>
  <c r="V150" i="1" s="1"/>
  <c r="V138" i="1"/>
  <c r="E78" i="1"/>
  <c r="F98" i="1"/>
  <c r="F113" i="1"/>
  <c r="C130" i="1"/>
  <c r="G130" i="1" s="1"/>
  <c r="N137" i="1"/>
  <c r="N149" i="1" s="1"/>
  <c r="T146" i="1"/>
  <c r="T145" i="1" s="1"/>
  <c r="F125" i="1"/>
  <c r="F32" i="1" l="1"/>
  <c r="E157" i="1"/>
  <c r="F12" i="1"/>
  <c r="E11" i="1"/>
  <c r="G12" i="1"/>
  <c r="J140" i="1"/>
  <c r="J153" i="1"/>
  <c r="H151" i="1"/>
  <c r="H148" i="1"/>
  <c r="H147" i="1" s="1"/>
  <c r="AD151" i="1"/>
  <c r="AD148" i="1"/>
  <c r="AD147" i="1" s="1"/>
  <c r="Q151" i="1"/>
  <c r="Q148" i="1"/>
  <c r="Q147" i="1" s="1"/>
  <c r="G156" i="1"/>
  <c r="F156" i="1"/>
  <c r="H140" i="1"/>
  <c r="G73" i="1"/>
  <c r="F73" i="1"/>
  <c r="G54" i="1"/>
  <c r="F54" i="1"/>
  <c r="D54" i="1"/>
  <c r="D53" i="1" s="1"/>
  <c r="E53" i="1"/>
  <c r="R151" i="1"/>
  <c r="R148" i="1"/>
  <c r="R147" i="1" s="1"/>
  <c r="I148" i="1"/>
  <c r="I147" i="1" s="1"/>
  <c r="I151" i="1"/>
  <c r="Z154" i="1"/>
  <c r="Z150" i="1" s="1"/>
  <c r="Z138" i="1"/>
  <c r="X43" i="1"/>
  <c r="X39" i="1"/>
  <c r="S151" i="1"/>
  <c r="S148" i="1"/>
  <c r="S147" i="1" s="1"/>
  <c r="D45" i="1"/>
  <c r="D40" i="1" s="1"/>
  <c r="G45" i="1"/>
  <c r="F45" i="1"/>
  <c r="E40" i="1"/>
  <c r="AE140" i="1"/>
  <c r="AE152" i="1"/>
  <c r="AE136" i="1"/>
  <c r="AE135" i="1" s="1"/>
  <c r="P140" i="1"/>
  <c r="P136" i="1"/>
  <c r="P135" i="1" s="1"/>
  <c r="P152" i="1"/>
  <c r="G88" i="1"/>
  <c r="F88" i="1"/>
  <c r="N154" i="1"/>
  <c r="N150" i="1" s="1"/>
  <c r="N138" i="1"/>
  <c r="C46" i="1"/>
  <c r="C41" i="1" s="1"/>
  <c r="C143" i="1" s="1"/>
  <c r="B46" i="1"/>
  <c r="B41" i="1" s="1"/>
  <c r="B143" i="1" s="1"/>
  <c r="L41" i="1"/>
  <c r="L143" i="1" s="1"/>
  <c r="L43" i="1"/>
  <c r="C44" i="1"/>
  <c r="B44" i="1"/>
  <c r="L39" i="1"/>
  <c r="D69" i="1"/>
  <c r="G69" i="1"/>
  <c r="F69" i="1"/>
  <c r="E68" i="1"/>
  <c r="F65" i="1"/>
  <c r="G65" i="1"/>
  <c r="E63" i="1"/>
  <c r="F145" i="1"/>
  <c r="S135" i="1"/>
  <c r="G83" i="1"/>
  <c r="F83" i="1"/>
  <c r="E46" i="1"/>
  <c r="K41" i="1"/>
  <c r="K143" i="1" s="1"/>
  <c r="D65" i="1"/>
  <c r="D63" i="1" s="1"/>
  <c r="D73" i="1"/>
  <c r="S140" i="1"/>
  <c r="C156" i="1"/>
  <c r="C32" i="1"/>
  <c r="G32" i="1" s="1"/>
  <c r="Y152" i="1"/>
  <c r="Y136" i="1"/>
  <c r="Y135" i="1" s="1"/>
  <c r="Y140" i="1"/>
  <c r="G24" i="1"/>
  <c r="F24" i="1"/>
  <c r="W43" i="1"/>
  <c r="W39" i="1"/>
  <c r="G129" i="1"/>
  <c r="F129" i="1"/>
  <c r="G103" i="1"/>
  <c r="F103" i="1"/>
  <c r="C129" i="1"/>
  <c r="C146" i="1"/>
  <c r="C145" i="1" s="1"/>
  <c r="G145" i="1" s="1"/>
  <c r="E44" i="1"/>
  <c r="K43" i="1"/>
  <c r="K39" i="1"/>
  <c r="B68" i="1"/>
  <c r="G93" i="1"/>
  <c r="F93" i="1"/>
  <c r="G20" i="1"/>
  <c r="F20" i="1"/>
  <c r="AB140" i="1"/>
  <c r="AB152" i="1"/>
  <c r="AB136" i="1"/>
  <c r="AB135" i="1" s="1"/>
  <c r="D12" i="1"/>
  <c r="C68" i="1"/>
  <c r="G70" i="1"/>
  <c r="F70" i="1"/>
  <c r="D70" i="1"/>
  <c r="T151" i="1"/>
  <c r="T148" i="1"/>
  <c r="T147" i="1" s="1"/>
  <c r="AA135" i="1"/>
  <c r="G108" i="1"/>
  <c r="F108" i="1"/>
  <c r="D20" i="1"/>
  <c r="G48" i="1"/>
  <c r="F48" i="1"/>
  <c r="T135" i="1"/>
  <c r="AA151" i="1"/>
  <c r="AA148" i="1"/>
  <c r="AA147" i="1" s="1"/>
  <c r="AC135" i="1"/>
  <c r="G66" i="1"/>
  <c r="F66" i="1"/>
  <c r="G34" i="1"/>
  <c r="F34" i="1"/>
  <c r="Z152" i="1"/>
  <c r="Z136" i="1"/>
  <c r="Z135" i="1" s="1"/>
  <c r="Z140" i="1"/>
  <c r="G78" i="1"/>
  <c r="F78" i="1"/>
  <c r="J148" i="1"/>
  <c r="J147" i="1" s="1"/>
  <c r="J151" i="1"/>
  <c r="D132" i="1"/>
  <c r="D130" i="1"/>
  <c r="C157" i="1"/>
  <c r="C155" i="1" s="1"/>
  <c r="N152" i="1"/>
  <c r="N136" i="1"/>
  <c r="N135" i="1" s="1"/>
  <c r="N140" i="1"/>
  <c r="D33" i="1"/>
  <c r="B153" i="1"/>
  <c r="B149" i="1" s="1"/>
  <c r="B137" i="1"/>
  <c r="T140" i="1"/>
  <c r="AA140" i="1"/>
  <c r="AC151" i="1"/>
  <c r="AC148" i="1"/>
  <c r="AC147" i="1" s="1"/>
  <c r="G118" i="1"/>
  <c r="F118" i="1"/>
  <c r="U148" i="1"/>
  <c r="U147" i="1" s="1"/>
  <c r="U151" i="1"/>
  <c r="V148" i="1"/>
  <c r="V147" i="1" s="1"/>
  <c r="V151" i="1"/>
  <c r="O140" i="1"/>
  <c r="O136" i="1"/>
  <c r="O135" i="1" s="1"/>
  <c r="O152" i="1"/>
  <c r="M152" i="1"/>
  <c r="M136" i="1"/>
  <c r="M135" i="1" s="1"/>
  <c r="M140" i="1"/>
  <c r="H135" i="1"/>
  <c r="AD135" i="1"/>
  <c r="AC140" i="1"/>
  <c r="G53" i="1" l="1"/>
  <c r="F53" i="1"/>
  <c r="G68" i="1"/>
  <c r="F68" i="1"/>
  <c r="D142" i="1"/>
  <c r="D153" i="1" s="1"/>
  <c r="D137" i="1"/>
  <c r="K154" i="1"/>
  <c r="K150" i="1" s="1"/>
  <c r="K138" i="1"/>
  <c r="G46" i="1"/>
  <c r="F46" i="1"/>
  <c r="E41" i="1"/>
  <c r="D46" i="1"/>
  <c r="D41" i="1" s="1"/>
  <c r="D143" i="1" s="1"/>
  <c r="D68" i="1"/>
  <c r="P151" i="1"/>
  <c r="P148" i="1"/>
  <c r="P147" i="1" s="1"/>
  <c r="X141" i="1"/>
  <c r="X38" i="1"/>
  <c r="C149" i="1"/>
  <c r="K141" i="1"/>
  <c r="K38" i="1"/>
  <c r="L141" i="1"/>
  <c r="L38" i="1"/>
  <c r="W141" i="1"/>
  <c r="W38" i="1"/>
  <c r="B43" i="1"/>
  <c r="B39" i="1"/>
  <c r="G44" i="1"/>
  <c r="F44" i="1"/>
  <c r="E39" i="1"/>
  <c r="D44" i="1"/>
  <c r="E43" i="1"/>
  <c r="C43" i="1"/>
  <c r="C39" i="1"/>
  <c r="G11" i="1"/>
  <c r="F11" i="1"/>
  <c r="D157" i="1"/>
  <c r="D155" i="1" s="1"/>
  <c r="D11" i="1"/>
  <c r="Y148" i="1"/>
  <c r="Y147" i="1" s="1"/>
  <c r="Y151" i="1"/>
  <c r="AE151" i="1"/>
  <c r="AE148" i="1"/>
  <c r="AE147" i="1" s="1"/>
  <c r="L154" i="1"/>
  <c r="L150" i="1" s="1"/>
  <c r="L138" i="1"/>
  <c r="G157" i="1"/>
  <c r="F157" i="1"/>
  <c r="E155" i="1"/>
  <c r="D129" i="1"/>
  <c r="D146" i="1"/>
  <c r="D145" i="1" s="1"/>
  <c r="D156" i="1"/>
  <c r="D32" i="1"/>
  <c r="AB151" i="1"/>
  <c r="AB148" i="1"/>
  <c r="AB147" i="1" s="1"/>
  <c r="G63" i="1"/>
  <c r="F63" i="1"/>
  <c r="B154" i="1"/>
  <c r="B150" i="1" s="1"/>
  <c r="B138" i="1"/>
  <c r="E142" i="1"/>
  <c r="E137" i="1"/>
  <c r="G40" i="1"/>
  <c r="F40" i="1"/>
  <c r="N148" i="1"/>
  <c r="N147" i="1" s="1"/>
  <c r="N151" i="1"/>
  <c r="M148" i="1"/>
  <c r="M147" i="1" s="1"/>
  <c r="M151" i="1"/>
  <c r="O151" i="1"/>
  <c r="O148" i="1"/>
  <c r="O147" i="1" s="1"/>
  <c r="Z148" i="1"/>
  <c r="Z147" i="1" s="1"/>
  <c r="Z151" i="1"/>
  <c r="C138" i="1"/>
  <c r="C154" i="1"/>
  <c r="C150" i="1" s="1"/>
  <c r="W152" i="1" l="1"/>
  <c r="W136" i="1"/>
  <c r="W135" i="1" s="1"/>
  <c r="W140" i="1"/>
  <c r="L152" i="1"/>
  <c r="L136" i="1"/>
  <c r="L135" i="1" s="1"/>
  <c r="L140" i="1"/>
  <c r="G43" i="1"/>
  <c r="F43" i="1"/>
  <c r="K152" i="1"/>
  <c r="K136" i="1"/>
  <c r="K135" i="1" s="1"/>
  <c r="K140" i="1"/>
  <c r="C38" i="1"/>
  <c r="C141" i="1"/>
  <c r="G41" i="1"/>
  <c r="E143" i="1"/>
  <c r="F41" i="1"/>
  <c r="G39" i="1"/>
  <c r="F39" i="1"/>
  <c r="E141" i="1"/>
  <c r="E38" i="1"/>
  <c r="D149" i="1"/>
  <c r="D138" i="1"/>
  <c r="D154" i="1"/>
  <c r="D150" i="1" s="1"/>
  <c r="X152" i="1"/>
  <c r="X136" i="1"/>
  <c r="X135" i="1" s="1"/>
  <c r="X140" i="1"/>
  <c r="G155" i="1"/>
  <c r="F155" i="1"/>
  <c r="D43" i="1"/>
  <c r="D39" i="1"/>
  <c r="B141" i="1"/>
  <c r="B38" i="1"/>
  <c r="G137" i="1"/>
  <c r="F137" i="1"/>
  <c r="G142" i="1"/>
  <c r="F142" i="1"/>
  <c r="E153" i="1"/>
  <c r="G38" i="1" l="1"/>
  <c r="F38" i="1"/>
  <c r="K148" i="1"/>
  <c r="K147" i="1" s="1"/>
  <c r="K151" i="1"/>
  <c r="X148" i="1"/>
  <c r="X147" i="1" s="1"/>
  <c r="X151" i="1"/>
  <c r="G143" i="1"/>
  <c r="F143" i="1"/>
  <c r="E138" i="1"/>
  <c r="E154" i="1"/>
  <c r="E140" i="1"/>
  <c r="E152" i="1"/>
  <c r="G141" i="1"/>
  <c r="F141" i="1"/>
  <c r="E136" i="1"/>
  <c r="B152" i="1"/>
  <c r="B136" i="1"/>
  <c r="B135" i="1" s="1"/>
  <c r="B140" i="1"/>
  <c r="D38" i="1"/>
  <c r="D141" i="1"/>
  <c r="L148" i="1"/>
  <c r="L147" i="1" s="1"/>
  <c r="L151" i="1"/>
  <c r="G153" i="1"/>
  <c r="F153" i="1"/>
  <c r="E149" i="1"/>
  <c r="C140" i="1"/>
  <c r="C152" i="1"/>
  <c r="C136" i="1"/>
  <c r="C135" i="1" s="1"/>
  <c r="W148" i="1"/>
  <c r="W147" i="1" s="1"/>
  <c r="W151" i="1"/>
  <c r="E151" i="1" l="1"/>
  <c r="G152" i="1"/>
  <c r="F152" i="1"/>
  <c r="E148" i="1"/>
  <c r="G140" i="1"/>
  <c r="F140" i="1"/>
  <c r="G138" i="1"/>
  <c r="F138" i="1"/>
  <c r="D140" i="1"/>
  <c r="D152" i="1"/>
  <c r="D136" i="1"/>
  <c r="D135" i="1" s="1"/>
  <c r="B148" i="1"/>
  <c r="B147" i="1" s="1"/>
  <c r="B151" i="1"/>
  <c r="E135" i="1"/>
  <c r="G136" i="1"/>
  <c r="F136" i="1"/>
  <c r="G154" i="1"/>
  <c r="F154" i="1"/>
  <c r="E150" i="1"/>
  <c r="C151" i="1"/>
  <c r="C148" i="1"/>
  <c r="C147" i="1" s="1"/>
  <c r="G149" i="1"/>
  <c r="F149" i="1"/>
  <c r="D151" i="1" l="1"/>
  <c r="D148" i="1"/>
  <c r="D147" i="1" s="1"/>
  <c r="G150" i="1"/>
  <c r="F150" i="1"/>
  <c r="E147" i="1"/>
  <c r="G148" i="1"/>
  <c r="F148" i="1"/>
  <c r="G135" i="1"/>
  <c r="F135" i="1"/>
  <c r="G151" i="1"/>
  <c r="F151" i="1"/>
  <c r="G147" i="1" l="1"/>
  <c r="F147" i="1"/>
</calcChain>
</file>

<file path=xl/sharedStrings.xml><?xml version="1.0" encoding="utf-8"?>
<sst xmlns="http://schemas.openxmlformats.org/spreadsheetml/2006/main" count="212" uniqueCount="77">
  <si>
    <t>Отчет о ходе реализации муниципальной программы (сетевой график)</t>
  </si>
  <si>
    <t xml:space="preserve"> "Социально - экономическое развитие и инвестиции муниципального образования город Когалым" 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</si>
  <si>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</si>
  <si>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</si>
  <si>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</si>
  <si>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</si>
  <si>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</si>
  <si>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</si>
  <si>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</si>
  <si>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</si>
  <si>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</si>
  <si>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</si>
  <si>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</si>
  <si>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</si>
  <si>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</si>
  <si>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</si>
  <si>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</si>
  <si>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</si>
  <si>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</si>
  <si>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</si>
  <si>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</si>
  <si>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</si>
  <si>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</si>
  <si>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</si>
  <si>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</si>
  <si>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1. «Совершенствование системы муниципального стратегического управления, повышение инвестиционной привлекательности и развитие конкуренции»</t>
  </si>
  <si>
    <t>Процессная часть</t>
  </si>
  <si>
    <t xml:space="preserve">1.1. Реализация механизмов стратегического управления социально-экономическим развитием города Когалыма (I, 1, 2, 3) </t>
  </si>
  <si>
    <t>Всего</t>
  </si>
  <si>
    <t>бюджет города Когалыма</t>
  </si>
  <si>
    <t>1.1.1. Мониторинг социально-экономического развития города Когалыма</t>
  </si>
  <si>
    <t>1.1.2. Реализация и корректировка стратегии социально-экономического развития города Когалыма до 2030 года</t>
  </si>
  <si>
    <t>1.1.3. Обеспечение деятельности управления экономики Администрации города Когалыма</t>
  </si>
  <si>
    <t>Сложившаяся экономия по заработной плате и начислениям на нее, в связи с наличием больничных листов.</t>
  </si>
  <si>
    <t>бюджет автономного округа</t>
  </si>
  <si>
    <t>1.1.4. Обеспечение деятельности управления  инвестиционной деятельности и развития предпринимательства Администрации города Когалыма</t>
  </si>
  <si>
    <t>1.1.5. Организация и проведение определения поставщика (подрядчика, исполнителя) для заказчиков города Когалыма</t>
  </si>
  <si>
    <t>ИТОГО по подпрограмме 1</t>
  </si>
  <si>
    <t>Подпрограмма 2. «Развитие малого и среднего  предпринимательства»</t>
  </si>
  <si>
    <t>Проектная часть</t>
  </si>
  <si>
    <t xml:space="preserve">П.2.1. Региональный проект «Создание условий для легкого старта и комфортного ведения бизнеса» (показатели II, III, 4, 5) </t>
  </si>
  <si>
    <t>в т.ч. бюджет города Когалыма в части софинансирования</t>
  </si>
  <si>
    <t>П.2.1.1. Финансовая поддержка субъектов малого и среднего предпринимательства, впервые зарегистрированных и действующих менее одного года, на развитие социального предпринимательства</t>
  </si>
  <si>
    <t>П.2.1.1.1 Финансовая поддержка субъектам малого и среднего предпринимательства (впервые зарегистрированным и действующим менее 1 года), осуществляющим социально значимые (приоритетные) виды деятельности в городе Когалыме</t>
  </si>
  <si>
    <t xml:space="preserve">П.2.1.1.2 Организация и проведение мероприятий, направленных на популяризацию деятельности в сфере социального предпринимательства </t>
  </si>
  <si>
    <t>П.2.1.1.2.1 Изготовление (приобретение материальных запасов, способствующих повышению информированности о социальном предпринимательстве, о существующих мерах и программах поддержки социального предпринимательства</t>
  </si>
  <si>
    <t>П.2.2. Региональный проект «Акселерация субъектов малого и среднего предпринимательства» (показатели II, III, 4, 5)</t>
  </si>
  <si>
    <t xml:space="preserve">П.2.2.1. Дополнительные меры государственной поддержки малого и среднего предпринимательства, а также физических лиц, применяющих специальный налоговый режим «Налог на профессиональный доход» (финансовая поддержка субъектов малого и среднего предпринимательства) </t>
  </si>
  <si>
    <t>П.2.2.1.1 Возмещение части затрат на аренду (субаренду) нежилых помещений</t>
  </si>
  <si>
    <t>17 субъектов предпринимательской деятельности стали получателями финансовой поддержки по данному мероприятию</t>
  </si>
  <si>
    <t>П.2.2.1.2 Возмещение части затрат на приобретение нового оборудования (основных средств) и лицензионных программных продуктов</t>
  </si>
  <si>
    <t>8 субъектов предпринимательской деятельности стали получателями финансовой поддержки по данному мероприятию</t>
  </si>
  <si>
    <t>П.2.2.1.3 Возмещение части затрат на оплату коммунальных услуг нежилых помещений</t>
  </si>
  <si>
    <t>П.2.2.1.4 Возмещение части затрат, связанных с оплатой жилищно-коммунальных услуг по нежилым помещениям, используемым в целях осуществления предпринимательской деятельности (бюджет города Когалыма сверх доли софинансирования)</t>
  </si>
  <si>
    <t>9 субъектов предпринимательской деятельности стали получателями финансовой поддержки по данному мероприятию</t>
  </si>
  <si>
    <t>П.2.2.1.5 Возмещение части затрат на аренду нежилых помещений за счет средств бюджета города Когалыма (сверх доли софинансирования)</t>
  </si>
  <si>
    <t>16 субъектов предпринимательской деятельности стали получателями финансовой поддержки по данному мероприятию</t>
  </si>
  <si>
    <t>П.2.2.1.6 Предоставление субсидий на создание и (или) обеспечение деятельности центров молодежного инновационного творчества (сверх доли софинансирования)</t>
  </si>
  <si>
    <t>П.2.2.1.7 Возмещение части затрат на приобретение нового оборудования (основных средств), лицензионных программных продуктов (сверх доли софинансирования)</t>
  </si>
  <si>
    <t>П.2.2.1.8 Грантовая поддержка на развитие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</si>
  <si>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500 тыс. рублей каждый для реализацииследующих проектв:
- ИП Богдановой О.В. «Туристический центр «Йети»;
- ИП Дёмина О. Н. «Логопедический центр «Кубик» 
</t>
  </si>
  <si>
    <t>П.2.2.1.9 Грантовая поддержка на развитие молодежного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</si>
  <si>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2-х грантов в размере 300 тыс. рублей каждый для реализацииследующих проектв:
- ИП Фаритов Р.Ф. «Проведение интеллектуально-развлекательных игр»;
- ИП Зырянов М. И.
«Прокат детских электромобилей»
</t>
  </si>
  <si>
    <t>П.2.2.1.10  Грантовая поддержка социального и креативного предпринимательства (бюджет города Когалыма сверх доли софинансирования)</t>
  </si>
  <si>
    <t xml:space="preserve">26.06.2024 комиссией по рассмотрению заявок участников отбора на получение грантов в форме субсидий субъектам МСП принято решение о предоставлении гранта в размере 600 тыс. рублей для реализации следующего  проека:
- ИП Голуб К.А. «Собственное производство одежды. Создание и реализация бренда в г. Когалыме"
</t>
  </si>
  <si>
    <t>П.2.2.1.11 Возмещение части затрат на обязательную сертификацию произведенной продукции</t>
  </si>
  <si>
    <t xml:space="preserve">2 субъекта предпринимательской деятельности стали получателем финансовой поддержки по данному мероприятию.
</t>
  </si>
  <si>
    <t xml:space="preserve">2.1. Организация мероприятий по информационно-консультационной поддержке, популяризации и пропаганде предпринимательской деятельности (6) </t>
  </si>
  <si>
    <t>2.1.1. Размещение информационных материалов о проводимых мероприятиях в сфере малого и среднего предпринимательства в  средствах массовой информации (бюджет города Когалыма сверх доли софинансирования)</t>
  </si>
  <si>
    <t>ИТОГО по подпрограмме 2</t>
  </si>
  <si>
    <t>Проектная часть подпрограммы 2</t>
  </si>
  <si>
    <t>Процессная часть подпрограммы 2</t>
  </si>
  <si>
    <t>Всего по муниципальной программе</t>
  </si>
  <si>
    <t>Проектная часть в целом по муниципальной программе</t>
  </si>
  <si>
    <t>Процессная часть в целом по муниципальной программе</t>
  </si>
  <si>
    <t xml:space="preserve">Финансовая поддержка предоставлена 4 субъектам предпринимательской деятельности. </t>
  </si>
  <si>
    <t xml:space="preserve">7 субъектов предпринимательской деятельности стали получателями финансовой поддержки по данному мероприятию.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</si>
</sst>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_ ;[Red]\-#,##0.0\ "/>
    <numFmt numFmtId="165" formatCode="#,##0_ ;[Red]\-#,##0\ "/>
    <numFmt numFmtId="166" formatCode="#,##0.00_ ;[Red]\-#,##0.00\ "/>
    <numFmt numFmtId="167" formatCode="_(* #,##0.00_);_(* \(#,##0.00\);_(* &quot;-&quot;??_);_(@_)"/>
    <numFmt numFmtId="168" formatCode="#,##0.0"/>
    <numFmt numFmtId="169" formatCode="#,##0.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F3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167" fontId="16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1" applyFont="1" applyAlignment="1" applyProtection="1">
      <alignment horizontal="left" vertical="top" wrapText="1"/>
    </xf>
    <xf numFmtId="0" fontId="3" fillId="0" borderId="0" xfId="1" applyFont="1" applyAlignment="1" applyProtection="1">
      <alignment horizontal="justify" vertical="center" wrapText="1"/>
    </xf>
    <xf numFmtId="0" fontId="3" fillId="0" borderId="0" xfId="1" applyFont="1" applyAlignment="1" applyProtection="1">
      <alignment vertical="center" wrapText="1"/>
    </xf>
    <xf numFmtId="0" fontId="4" fillId="0" borderId="0" xfId="1" applyFont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 wrapText="1"/>
    </xf>
    <xf numFmtId="164" fontId="5" fillId="0" borderId="0" xfId="1" applyNumberFormat="1" applyFont="1" applyAlignment="1" applyProtection="1">
      <alignment horizontal="left" vertical="center" wrapText="1"/>
    </xf>
    <xf numFmtId="0" fontId="6" fillId="0" borderId="0" xfId="1" applyFont="1" applyAlignment="1" applyProtection="1">
      <alignment vertical="center" wrapText="1"/>
    </xf>
    <xf numFmtId="0" fontId="1" fillId="0" borderId="0" xfId="1" applyProtection="1"/>
    <xf numFmtId="164" fontId="8" fillId="0" borderId="0" xfId="1" applyNumberFormat="1" applyFont="1" applyAlignment="1" applyProtection="1">
      <alignment vertical="center" wrapText="1"/>
    </xf>
    <xf numFmtId="164" fontId="8" fillId="0" borderId="1" xfId="1" applyNumberFormat="1" applyFont="1" applyBorder="1" applyAlignment="1" applyProtection="1">
      <alignment vertical="center" wrapText="1"/>
    </xf>
    <xf numFmtId="164" fontId="11" fillId="0" borderId="1" xfId="1" applyNumberFormat="1" applyFont="1" applyBorder="1" applyAlignment="1" applyProtection="1">
      <alignment horizontal="right"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12" fillId="0" borderId="9" xfId="1" applyFont="1" applyBorder="1" applyAlignment="1" applyProtection="1">
      <alignment horizontal="center" vertical="center" wrapText="1"/>
    </xf>
    <xf numFmtId="14" fontId="12" fillId="0" borderId="9" xfId="1" applyNumberFormat="1" applyFont="1" applyBorder="1" applyAlignment="1" applyProtection="1">
      <alignment horizontal="center" vertical="center" wrapText="1"/>
      <protection locked="0"/>
    </xf>
    <xf numFmtId="14" fontId="12" fillId="0" borderId="9" xfId="1" applyNumberFormat="1" applyFont="1" applyBorder="1" applyAlignment="1" applyProtection="1">
      <alignment horizontal="center" vertical="center" wrapText="1"/>
    </xf>
    <xf numFmtId="49" fontId="12" fillId="0" borderId="9" xfId="1" applyNumberFormat="1" applyFont="1" applyBorder="1" applyAlignment="1" applyProtection="1">
      <alignment horizontal="center" vertical="center" wrapText="1"/>
    </xf>
    <xf numFmtId="165" fontId="13" fillId="0" borderId="9" xfId="1" applyNumberFormat="1" applyFont="1" applyBorder="1" applyAlignment="1" applyProtection="1">
      <alignment horizontal="left" vertical="top" wrapText="1"/>
    </xf>
    <xf numFmtId="165" fontId="13" fillId="0" borderId="9" xfId="1" applyNumberFormat="1" applyFont="1" applyBorder="1" applyAlignment="1" applyProtection="1">
      <alignment horizontal="center" vertical="center" wrapText="1"/>
    </xf>
    <xf numFmtId="165" fontId="6" fillId="2" borderId="9" xfId="1" applyNumberFormat="1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left" vertical="top" wrapText="1"/>
    </xf>
    <xf numFmtId="166" fontId="13" fillId="3" borderId="11" xfId="1" applyNumberFormat="1" applyFont="1" applyFill="1" applyBorder="1" applyAlignment="1" applyProtection="1">
      <alignment horizontal="center"/>
    </xf>
    <xf numFmtId="166" fontId="13" fillId="3" borderId="12" xfId="1" applyNumberFormat="1" applyFont="1" applyFill="1" applyBorder="1" applyAlignment="1" applyProtection="1">
      <alignment horizontal="center"/>
    </xf>
    <xf numFmtId="0" fontId="13" fillId="3" borderId="9" xfId="1" applyFont="1" applyFill="1" applyBorder="1" applyAlignment="1" applyProtection="1">
      <alignment vertical="center" wrapText="1"/>
    </xf>
    <xf numFmtId="0" fontId="6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vertical="center" wrapText="1"/>
    </xf>
    <xf numFmtId="0" fontId="2" fillId="0" borderId="0" xfId="1" applyFont="1" applyProtection="1"/>
    <xf numFmtId="0" fontId="13" fillId="0" borderId="9" xfId="1" applyFont="1" applyBorder="1" applyAlignment="1" applyProtection="1">
      <alignment horizontal="left" vertical="top" wrapText="1"/>
    </xf>
    <xf numFmtId="166" fontId="13" fillId="0" borderId="9" xfId="1" applyNumberFormat="1" applyFont="1" applyBorder="1" applyAlignment="1" applyProtection="1">
      <alignment horizontal="center"/>
    </xf>
    <xf numFmtId="166" fontId="13" fillId="0" borderId="9" xfId="1" applyNumberFormat="1" applyFont="1" applyBorder="1" applyAlignment="1" applyProtection="1">
      <alignment horizontal="center"/>
      <protection locked="0"/>
    </xf>
    <xf numFmtId="0" fontId="13" fillId="0" borderId="9" xfId="1" applyFont="1" applyBorder="1" applyAlignment="1" applyProtection="1">
      <alignment vertical="center" wrapText="1"/>
    </xf>
    <xf numFmtId="0" fontId="12" fillId="0" borderId="9" xfId="1" applyFont="1" applyBorder="1" applyAlignment="1" applyProtection="1">
      <alignment vertical="center" wrapText="1"/>
    </xf>
    <xf numFmtId="166" fontId="2" fillId="0" borderId="0" xfId="1" applyNumberFormat="1" applyFont="1" applyProtection="1"/>
    <xf numFmtId="166" fontId="15" fillId="0" borderId="0" xfId="1" applyNumberFormat="1" applyFont="1" applyProtection="1"/>
    <xf numFmtId="0" fontId="13" fillId="0" borderId="9" xfId="1" applyFont="1" applyBorder="1" applyAlignment="1" applyProtection="1">
      <alignment horizontal="justify" vertical="center" wrapText="1"/>
    </xf>
    <xf numFmtId="0" fontId="12" fillId="0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Fill="1" applyBorder="1" applyAlignment="1" applyProtection="1">
      <alignment horizontal="center"/>
    </xf>
    <xf numFmtId="166" fontId="12" fillId="0" borderId="9" xfId="1" applyNumberFormat="1" applyFont="1" applyFill="1" applyBorder="1" applyAlignment="1" applyProtection="1">
      <alignment horizontal="center"/>
      <protection locked="0"/>
    </xf>
    <xf numFmtId="0" fontId="13" fillId="0" borderId="9" xfId="1" applyFont="1" applyFill="1" applyBorder="1" applyAlignment="1" applyProtection="1">
      <alignment horizontal="left" vertical="top" wrapText="1"/>
    </xf>
    <xf numFmtId="166" fontId="13" fillId="0" borderId="9" xfId="1" applyNumberFormat="1" applyFont="1" applyFill="1" applyBorder="1" applyAlignment="1" applyProtection="1">
      <alignment horizontal="center"/>
    </xf>
    <xf numFmtId="166" fontId="13" fillId="0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Protection="1"/>
    <xf numFmtId="0" fontId="13" fillId="0" borderId="9" xfId="1" applyNumberFormat="1" applyFont="1" applyFill="1" applyBorder="1" applyAlignment="1" applyProtection="1">
      <alignment horizontal="justify" vertical="center"/>
    </xf>
    <xf numFmtId="0" fontId="13" fillId="0" borderId="9" xfId="3" applyFont="1" applyFill="1" applyBorder="1" applyAlignment="1" applyProtection="1">
      <alignment horizontal="left" vertical="top"/>
    </xf>
    <xf numFmtId="166" fontId="13" fillId="0" borderId="9" xfId="1" applyNumberFormat="1" applyFont="1" applyFill="1" applyBorder="1" applyAlignment="1" applyProtection="1">
      <alignment horizontal="center" vertical="center"/>
    </xf>
    <xf numFmtId="166" fontId="13" fillId="0" borderId="9" xfId="4" applyNumberFormat="1" applyFont="1" applyFill="1" applyBorder="1" applyAlignment="1" applyProtection="1">
      <alignment horizontal="center" vertical="center"/>
    </xf>
    <xf numFmtId="0" fontId="13" fillId="2" borderId="9" xfId="1" applyFont="1" applyFill="1" applyBorder="1" applyAlignment="1" applyProtection="1">
      <alignment vertical="center" wrapText="1"/>
    </xf>
    <xf numFmtId="166" fontId="12" fillId="0" borderId="9" xfId="1" applyNumberFormat="1" applyFont="1" applyFill="1" applyBorder="1" applyAlignment="1" applyProtection="1">
      <alignment horizontal="center" vertical="center"/>
    </xf>
    <xf numFmtId="166" fontId="12" fillId="0" borderId="9" xfId="4" applyNumberFormat="1" applyFont="1" applyFill="1" applyBorder="1" applyAlignment="1" applyProtection="1">
      <alignment horizontal="center" vertical="center"/>
    </xf>
    <xf numFmtId="166" fontId="12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9" xfId="4" applyNumberFormat="1" applyFont="1" applyFill="1" applyBorder="1" applyAlignment="1" applyProtection="1">
      <alignment horizontal="center"/>
    </xf>
    <xf numFmtId="0" fontId="13" fillId="4" borderId="9" xfId="1" applyFont="1" applyFill="1" applyBorder="1" applyAlignment="1" applyProtection="1">
      <alignment horizontal="left" vertical="top" wrapText="1"/>
    </xf>
    <xf numFmtId="166" fontId="13" fillId="0" borderId="9" xfId="4" applyNumberFormat="1" applyFont="1" applyFill="1" applyBorder="1" applyAlignment="1" applyProtection="1">
      <alignment horizontal="center"/>
      <protection locked="0"/>
    </xf>
    <xf numFmtId="166" fontId="13" fillId="2" borderId="9" xfId="1" applyNumberFormat="1" applyFont="1" applyFill="1" applyBorder="1" applyAlignment="1" applyProtection="1">
      <alignment horizontal="center"/>
    </xf>
    <xf numFmtId="0" fontId="13" fillId="3" borderId="6" xfId="3" applyFont="1" applyFill="1" applyBorder="1" applyAlignment="1" applyProtection="1">
      <alignment horizontal="left" vertical="top"/>
    </xf>
    <xf numFmtId="168" fontId="6" fillId="3" borderId="1" xfId="5" applyNumberFormat="1" applyFont="1" applyFill="1" applyBorder="1" applyAlignment="1" applyProtection="1">
      <alignment horizontal="center" vertical="center" wrapText="1"/>
    </xf>
    <xf numFmtId="168" fontId="6" fillId="3" borderId="1" xfId="3" applyNumberFormat="1" applyFont="1" applyFill="1" applyBorder="1" applyAlignment="1" applyProtection="1">
      <alignment horizontal="center" vertical="center" wrapText="1"/>
    </xf>
    <xf numFmtId="169" fontId="6" fillId="3" borderId="1" xfId="5" applyNumberFormat="1" applyFont="1" applyFill="1" applyBorder="1" applyAlignment="1" applyProtection="1">
      <alignment horizontal="center" vertical="center" wrapText="1"/>
    </xf>
    <xf numFmtId="164" fontId="6" fillId="3" borderId="1" xfId="3" applyNumberFormat="1" applyFont="1" applyFill="1" applyBorder="1" applyAlignment="1" applyProtection="1">
      <alignment horizontal="center" vertical="center" wrapText="1"/>
    </xf>
    <xf numFmtId="164" fontId="6" fillId="3" borderId="7" xfId="3" applyNumberFormat="1" applyFont="1" applyFill="1" applyBorder="1" applyAlignment="1" applyProtection="1">
      <alignment horizontal="center" vertical="center" wrapText="1"/>
    </xf>
    <xf numFmtId="164" fontId="18" fillId="3" borderId="9" xfId="3" applyNumberFormat="1" applyFont="1" applyFill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justify" vertical="top" wrapText="1"/>
    </xf>
    <xf numFmtId="0" fontId="13" fillId="0" borderId="9" xfId="1" applyFont="1" applyBorder="1" applyAlignment="1" applyProtection="1">
      <alignment horizontal="right" vertical="top" wrapText="1"/>
    </xf>
    <xf numFmtId="0" fontId="13" fillId="0" borderId="9" xfId="1" applyFont="1" applyBorder="1" applyAlignment="1" applyProtection="1">
      <alignment horizontal="justify" vertical="top" wrapText="1"/>
    </xf>
    <xf numFmtId="0" fontId="13" fillId="0" borderId="0" xfId="1" applyFont="1" applyAlignment="1" applyProtection="1">
      <alignment horizontal="left" vertical="center" wrapText="1"/>
    </xf>
    <xf numFmtId="0" fontId="13" fillId="0" borderId="10" xfId="1" applyFont="1" applyBorder="1" applyAlignment="1" applyProtection="1">
      <alignment horizontal="left" vertical="top"/>
    </xf>
    <xf numFmtId="0" fontId="6" fillId="0" borderId="11" xfId="1" applyFont="1" applyBorder="1" applyAlignment="1" applyProtection="1">
      <alignment horizontal="lef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168" fontId="13" fillId="3" borderId="1" xfId="5" applyNumberFormat="1" applyFont="1" applyFill="1" applyBorder="1" applyAlignment="1" applyProtection="1">
      <alignment horizontal="center" vertical="center" wrapText="1"/>
    </xf>
    <xf numFmtId="168" fontId="13" fillId="3" borderId="1" xfId="3" applyNumberFormat="1" applyFont="1" applyFill="1" applyBorder="1" applyAlignment="1" applyProtection="1">
      <alignment horizontal="center" vertical="center" wrapText="1"/>
    </xf>
    <xf numFmtId="169" fontId="13" fillId="3" borderId="1" xfId="5" applyNumberFormat="1" applyFont="1" applyFill="1" applyBorder="1" applyAlignment="1" applyProtection="1">
      <alignment horizontal="center" vertical="center" wrapText="1"/>
    </xf>
    <xf numFmtId="164" fontId="13" fillId="3" borderId="1" xfId="3" applyNumberFormat="1" applyFont="1" applyFill="1" applyBorder="1" applyAlignment="1" applyProtection="1">
      <alignment horizontal="center" vertical="center" wrapText="1"/>
    </xf>
    <xf numFmtId="164" fontId="13" fillId="3" borderId="7" xfId="3" applyNumberFormat="1" applyFont="1" applyFill="1" applyBorder="1" applyAlignment="1" applyProtection="1">
      <alignment horizontal="center" vertical="center" wrapText="1"/>
    </xf>
    <xf numFmtId="164" fontId="13" fillId="3" borderId="9" xfId="3" applyNumberFormat="1" applyFont="1" applyFill="1" applyBorder="1" applyAlignment="1" applyProtection="1">
      <alignment horizontal="left" vertical="top" wrapText="1"/>
    </xf>
    <xf numFmtId="0" fontId="12" fillId="0" borderId="8" xfId="1" applyFont="1" applyBorder="1" applyAlignment="1" applyProtection="1">
      <alignment horizontal="left" vertical="top" wrapText="1"/>
    </xf>
    <xf numFmtId="166" fontId="12" fillId="0" borderId="8" xfId="1" applyNumberFormat="1" applyFont="1" applyBorder="1" applyAlignment="1" applyProtection="1">
      <alignment horizontal="center"/>
    </xf>
    <xf numFmtId="166" fontId="12" fillId="0" borderId="8" xfId="1" applyNumberFormat="1" applyFont="1" applyBorder="1" applyAlignment="1" applyProtection="1">
      <alignment horizontal="center"/>
      <protection locked="0"/>
    </xf>
    <xf numFmtId="0" fontId="13" fillId="4" borderId="9" xfId="3" applyFont="1" applyFill="1" applyBorder="1" applyAlignment="1" applyProtection="1">
      <alignment horizontal="left" vertical="top"/>
    </xf>
    <xf numFmtId="168" fontId="13" fillId="0" borderId="9" xfId="5" applyNumberFormat="1" applyFont="1" applyFill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horizontal="center" vertical="center" wrapText="1"/>
    </xf>
    <xf numFmtId="169" fontId="13" fillId="0" borderId="9" xfId="5" applyNumberFormat="1" applyFont="1" applyFill="1" applyBorder="1" applyAlignment="1" applyProtection="1">
      <alignment horizontal="center" vertical="center" wrapText="1"/>
    </xf>
    <xf numFmtId="164" fontId="6" fillId="0" borderId="9" xfId="3" applyNumberFormat="1" applyFont="1" applyBorder="1" applyAlignment="1" applyProtection="1">
      <alignment horizontal="center" vertical="center" wrapText="1"/>
      <protection locked="0"/>
    </xf>
    <xf numFmtId="164" fontId="13" fillId="0" borderId="5" xfId="3" applyNumberFormat="1" applyFont="1" applyBorder="1" applyAlignment="1" applyProtection="1">
      <alignment horizontal="left" vertical="top" wrapText="1"/>
    </xf>
    <xf numFmtId="0" fontId="12" fillId="4" borderId="9" xfId="1" applyFont="1" applyFill="1" applyBorder="1" applyAlignment="1" applyProtection="1">
      <alignment horizontal="left" vertical="top" wrapText="1"/>
    </xf>
    <xf numFmtId="166" fontId="12" fillId="0" borderId="9" xfId="1" applyNumberFormat="1" applyFont="1" applyBorder="1" applyAlignment="1" applyProtection="1">
      <alignment horizontal="center" vertical="center"/>
    </xf>
    <xf numFmtId="166" fontId="12" fillId="0" borderId="9" xfId="1" applyNumberFormat="1" applyFont="1" applyBorder="1" applyAlignment="1" applyProtection="1">
      <alignment horizontal="center" vertical="center"/>
      <protection locked="0"/>
    </xf>
    <xf numFmtId="0" fontId="13" fillId="4" borderId="9" xfId="1" applyFont="1" applyFill="1" applyBorder="1" applyAlignment="1" applyProtection="1">
      <alignment horizontal="right" vertical="top" wrapText="1"/>
    </xf>
    <xf numFmtId="0" fontId="13" fillId="3" borderId="10" xfId="3" applyFont="1" applyFill="1" applyBorder="1" applyAlignment="1" applyProtection="1">
      <alignment horizontal="left" vertical="top"/>
    </xf>
    <xf numFmtId="168" fontId="13" fillId="0" borderId="11" xfId="3" applyNumberFormat="1" applyFont="1" applyBorder="1" applyAlignment="1" applyProtection="1">
      <alignment horizontal="center" vertical="center" wrapText="1"/>
    </xf>
    <xf numFmtId="169" fontId="13" fillId="0" borderId="11" xfId="5" applyNumberFormat="1" applyFont="1" applyFill="1" applyBorder="1" applyAlignment="1" applyProtection="1">
      <alignment horizontal="center" vertical="center" wrapText="1"/>
    </xf>
    <xf numFmtId="168" fontId="13" fillId="0" borderId="12" xfId="3" applyNumberFormat="1" applyFont="1" applyBorder="1" applyAlignment="1" applyProtection="1">
      <alignment horizontal="center" vertical="center" wrapText="1"/>
    </xf>
    <xf numFmtId="168" fontId="13" fillId="0" borderId="9" xfId="3" applyNumberFormat="1" applyFont="1" applyBorder="1" applyAlignment="1" applyProtection="1">
      <alignment horizontal="center" vertical="center" wrapText="1"/>
    </xf>
    <xf numFmtId="164" fontId="13" fillId="0" borderId="9" xfId="3" applyNumberFormat="1" applyFont="1" applyBorder="1" applyAlignment="1" applyProtection="1">
      <alignment vertical="center" wrapText="1"/>
    </xf>
    <xf numFmtId="0" fontId="7" fillId="2" borderId="9" xfId="3" applyFont="1" applyFill="1" applyBorder="1" applyAlignment="1" applyProtection="1">
      <alignment horizontal="left" vertical="top"/>
    </xf>
    <xf numFmtId="0" fontId="13" fillId="3" borderId="10" xfId="3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top"/>
    </xf>
    <xf numFmtId="164" fontId="7" fillId="0" borderId="0" xfId="1" applyNumberFormat="1" applyFont="1" applyAlignment="1" applyProtection="1">
      <alignment horizontal="center" vertical="center" wrapText="1"/>
    </xf>
    <xf numFmtId="164" fontId="10" fillId="0" borderId="1" xfId="2" applyNumberFormat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left" vertical="top" wrapText="1"/>
    </xf>
    <xf numFmtId="0" fontId="12" fillId="0" borderId="5" xfId="1" applyFont="1" applyBorder="1" applyAlignment="1" applyProtection="1">
      <alignment horizontal="left" vertical="top" wrapText="1"/>
    </xf>
    <xf numFmtId="0" fontId="12" fillId="0" borderId="8" xfId="1" applyFont="1" applyBorder="1" applyAlignment="1" applyProtection="1">
      <alignment horizontal="left" vertical="top" wrapText="1"/>
    </xf>
    <xf numFmtId="164" fontId="12" fillId="0" borderId="2" xfId="1" applyNumberFormat="1" applyFont="1" applyBorder="1" applyAlignment="1" applyProtection="1">
      <alignment horizontal="center" vertical="center" wrapText="1"/>
    </xf>
    <xf numFmtId="164" fontId="12" fillId="0" borderId="5" xfId="1" applyNumberFormat="1" applyFont="1" applyBorder="1" applyAlignment="1" applyProtection="1">
      <alignment horizontal="center" vertical="center" wrapText="1"/>
    </xf>
    <xf numFmtId="164" fontId="12" fillId="0" borderId="3" xfId="1" applyNumberFormat="1" applyFont="1" applyBorder="1" applyAlignment="1" applyProtection="1">
      <alignment horizontal="center" vertical="center" wrapText="1"/>
    </xf>
    <xf numFmtId="164" fontId="12" fillId="0" borderId="4" xfId="1" applyNumberFormat="1" applyFont="1" applyBorder="1" applyAlignment="1" applyProtection="1">
      <alignment horizontal="center" vertical="center" wrapText="1"/>
    </xf>
    <xf numFmtId="164" fontId="12" fillId="0" borderId="6" xfId="1" applyNumberFormat="1" applyFont="1" applyBorder="1" applyAlignment="1" applyProtection="1">
      <alignment horizontal="center" vertical="center" wrapText="1"/>
    </xf>
    <xf numFmtId="164" fontId="12" fillId="0" borderId="7" xfId="1" applyNumberFormat="1" applyFont="1" applyBorder="1" applyAlignment="1" applyProtection="1">
      <alignment horizontal="center" vertical="center" wrapText="1"/>
    </xf>
    <xf numFmtId="0" fontId="13" fillId="2" borderId="10" xfId="1" applyFont="1" applyFill="1" applyBorder="1" applyAlignment="1" applyProtection="1">
      <alignment horizontal="left" vertical="center" wrapText="1"/>
    </xf>
    <xf numFmtId="0" fontId="13" fillId="2" borderId="11" xfId="1" applyFont="1" applyFill="1" applyBorder="1" applyAlignment="1" applyProtection="1">
      <alignment horizontal="left" vertical="center" wrapText="1"/>
    </xf>
    <xf numFmtId="0" fontId="13" fillId="2" borderId="12" xfId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left" vertical="center" wrapText="1"/>
    </xf>
    <xf numFmtId="0" fontId="13" fillId="0" borderId="11" xfId="1" applyFont="1" applyBorder="1" applyAlignment="1" applyProtection="1">
      <alignment horizontal="left" vertical="center" wrapText="1"/>
    </xf>
    <xf numFmtId="0" fontId="13" fillId="0" borderId="12" xfId="1" applyFont="1" applyBorder="1" applyAlignment="1" applyProtection="1">
      <alignment horizontal="left" vertical="center" wrapText="1"/>
    </xf>
    <xf numFmtId="0" fontId="13" fillId="0" borderId="10" xfId="1" applyFont="1" applyFill="1" applyBorder="1" applyAlignment="1" applyProtection="1">
      <alignment horizontal="left" vertical="center" wrapText="1"/>
    </xf>
    <xf numFmtId="0" fontId="13" fillId="0" borderId="11" xfId="1" applyFont="1" applyFill="1" applyBorder="1" applyAlignment="1" applyProtection="1">
      <alignment horizontal="left" vertical="center" wrapText="1"/>
    </xf>
    <xf numFmtId="0" fontId="13" fillId="0" borderId="12" xfId="1" applyFont="1" applyFill="1" applyBorder="1" applyAlignment="1" applyProtection="1">
      <alignment horizontal="left" vertical="center" wrapText="1"/>
    </xf>
    <xf numFmtId="0" fontId="12" fillId="0" borderId="10" xfId="1" applyFont="1" applyBorder="1" applyAlignment="1" applyProtection="1">
      <alignment horizontal="left" vertical="center" wrapText="1"/>
    </xf>
    <xf numFmtId="0" fontId="12" fillId="0" borderId="11" xfId="1" applyFont="1" applyBorder="1" applyAlignment="1" applyProtection="1">
      <alignment horizontal="left" vertical="center" wrapText="1"/>
    </xf>
    <xf numFmtId="0" fontId="12" fillId="0" borderId="12" xfId="1" applyFont="1" applyBorder="1" applyAlignment="1" applyProtection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</cellXfs>
  <cellStyles count="6">
    <cellStyle name="Гиперссылка" xfId="2" builtinId="8"/>
    <cellStyle name="Обычный" xfId="0" builtinId="0"/>
    <cellStyle name="Обычный 2" xfId="3"/>
    <cellStyle name="Обычный 3" xfId="1"/>
    <cellStyle name="Финансовый 2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!!%20&#1047;&#1072;&#1087;&#1086;&#1083;&#1085;&#1103;&#1090;&#1100;!!!%20&#1057;&#1074;&#1086;&#1076;&#1085;&#1099;&#1081;%20&#1089;&#1077;&#1090;&#1077;&#1074;&#1086;&#1081;%20&#1096;&#1072;&#1073;&#1083;&#1086;&#1085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1.СЗН"/>
      <sheetName val="2.АПК"/>
      <sheetName val="3.БЖД"/>
      <sheetName val="4.УМИ"/>
      <sheetName val="5.Проф. прав."/>
      <sheetName val="6.Экстримизм"/>
      <sheetName val="7.МП КП"/>
      <sheetName val="8.МП РМС"/>
      <sheetName val="Лист3"/>
      <sheetName val="9.МП РИГО"/>
      <sheetName val="10.МП РФКиС"/>
      <sheetName val="Лист2"/>
      <sheetName val="11.МП РО"/>
      <sheetName val="12.МП УМФ"/>
      <sheetName val="Лист1"/>
      <sheetName val="13.МП РЖС"/>
      <sheetName val="14.МП СЭР"/>
      <sheetName val="15.МП ЭБ"/>
      <sheetName val="16.МП РЖКК"/>
      <sheetName val="17.МП РТС"/>
      <sheetName val="Лист4"/>
      <sheetName val="18.МП ФКГС"/>
      <sheetName val="19.МП СОГ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7"/>
  <sheetViews>
    <sheetView tabSelected="1" zoomScale="70" zoomScaleNormal="70" workbookViewId="0">
      <pane xSplit="4" ySplit="10" topLeftCell="Z122" activePane="bottomRight" state="frozen"/>
      <selection pane="topRight" activeCell="E1" sqref="E1"/>
      <selection pane="bottomLeft" activeCell="A11" sqref="A11"/>
      <selection pane="bottomRight" activeCell="AJ139" sqref="AJ138:AJ139"/>
    </sheetView>
  </sheetViews>
  <sheetFormatPr defaultColWidth="9.140625" defaultRowHeight="15" x14ac:dyDescent="0.25"/>
  <cols>
    <col min="1" max="1" width="43.5703125" style="100" customWidth="1"/>
    <col min="2" max="2" width="18" style="8" customWidth="1"/>
    <col min="3" max="3" width="14.7109375" style="8" customWidth="1"/>
    <col min="4" max="4" width="17.140625" style="8" customWidth="1"/>
    <col min="5" max="5" width="17.85546875" style="8" customWidth="1"/>
    <col min="6" max="6" width="12.140625" style="8" customWidth="1"/>
    <col min="7" max="7" width="10.85546875" style="8" customWidth="1"/>
    <col min="8" max="8" width="11.42578125" style="8" customWidth="1"/>
    <col min="9" max="9" width="14.7109375" style="8" customWidth="1"/>
    <col min="10" max="10" width="12.42578125" style="8" customWidth="1"/>
    <col min="11" max="11" width="13" style="8" customWidth="1"/>
    <col min="12" max="31" width="11.5703125" style="8" customWidth="1"/>
    <col min="32" max="32" width="58.28515625" style="8" customWidth="1"/>
    <col min="33" max="16384" width="9.140625" style="8"/>
  </cols>
  <sheetData>
    <row r="1" spans="1:33" ht="12.75" customHeight="1" x14ac:dyDescent="0.25">
      <c r="A1" s="1"/>
      <c r="B1" s="2"/>
      <c r="C1" s="2"/>
      <c r="D1" s="2"/>
      <c r="E1" s="2"/>
      <c r="F1" s="2"/>
      <c r="G1" s="2"/>
      <c r="H1" s="3"/>
      <c r="I1" s="3"/>
      <c r="J1" s="4"/>
      <c r="K1" s="3"/>
      <c r="L1" s="3"/>
      <c r="M1" s="4"/>
      <c r="N1" s="3"/>
      <c r="O1" s="3"/>
      <c r="P1" s="4"/>
      <c r="Q1" s="3"/>
      <c r="R1" s="3"/>
      <c r="S1" s="3"/>
      <c r="T1" s="5"/>
      <c r="U1" s="5"/>
      <c r="V1" s="5"/>
      <c r="W1" s="5"/>
      <c r="X1" s="5"/>
      <c r="Y1" s="5"/>
      <c r="Z1" s="5"/>
      <c r="AA1" s="5"/>
      <c r="AB1" s="6"/>
      <c r="AC1" s="6"/>
      <c r="AD1" s="6"/>
      <c r="AE1" s="3"/>
      <c r="AF1" s="7"/>
    </row>
    <row r="2" spans="1:33" ht="20.2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3" ht="30.7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12"/>
      <c r="AD3" s="12"/>
      <c r="AE3" s="11" t="s">
        <v>2</v>
      </c>
      <c r="AF3" s="12"/>
    </row>
    <row r="4" spans="1:33" x14ac:dyDescent="0.25">
      <c r="A4" s="103" t="s">
        <v>3</v>
      </c>
      <c r="B4" s="106" t="s">
        <v>4</v>
      </c>
      <c r="C4" s="106" t="s">
        <v>4</v>
      </c>
      <c r="D4" s="106" t="s">
        <v>5</v>
      </c>
      <c r="E4" s="106" t="s">
        <v>6</v>
      </c>
      <c r="F4" s="108" t="s">
        <v>7</v>
      </c>
      <c r="G4" s="109"/>
      <c r="H4" s="108" t="s">
        <v>8</v>
      </c>
      <c r="I4" s="109"/>
      <c r="J4" s="108" t="s">
        <v>9</v>
      </c>
      <c r="K4" s="109"/>
      <c r="L4" s="108" t="s">
        <v>10</v>
      </c>
      <c r="M4" s="109"/>
      <c r="N4" s="108" t="s">
        <v>11</v>
      </c>
      <c r="O4" s="109"/>
      <c r="P4" s="108" t="s">
        <v>12</v>
      </c>
      <c r="Q4" s="109"/>
      <c r="R4" s="108" t="s">
        <v>13</v>
      </c>
      <c r="S4" s="109"/>
      <c r="T4" s="108" t="s">
        <v>14</v>
      </c>
      <c r="U4" s="109"/>
      <c r="V4" s="108" t="s">
        <v>15</v>
      </c>
      <c r="W4" s="109"/>
      <c r="X4" s="108" t="s">
        <v>16</v>
      </c>
      <c r="Y4" s="109"/>
      <c r="Z4" s="108" t="s">
        <v>17</v>
      </c>
      <c r="AA4" s="109"/>
      <c r="AB4" s="108" t="s">
        <v>18</v>
      </c>
      <c r="AC4" s="109"/>
      <c r="AD4" s="108" t="s">
        <v>19</v>
      </c>
      <c r="AE4" s="109"/>
      <c r="AF4" s="115" t="s">
        <v>20</v>
      </c>
    </row>
    <row r="5" spans="1:33" ht="21" customHeight="1" x14ac:dyDescent="0.25">
      <c r="A5" s="104"/>
      <c r="B5" s="107"/>
      <c r="C5" s="107"/>
      <c r="D5" s="107"/>
      <c r="E5" s="107"/>
      <c r="F5" s="110"/>
      <c r="G5" s="111"/>
      <c r="H5" s="110"/>
      <c r="I5" s="111"/>
      <c r="J5" s="110"/>
      <c r="K5" s="111"/>
      <c r="L5" s="110"/>
      <c r="M5" s="111"/>
      <c r="N5" s="110"/>
      <c r="O5" s="111"/>
      <c r="P5" s="110"/>
      <c r="Q5" s="111"/>
      <c r="R5" s="110"/>
      <c r="S5" s="111"/>
      <c r="T5" s="110"/>
      <c r="U5" s="111"/>
      <c r="V5" s="110"/>
      <c r="W5" s="111"/>
      <c r="X5" s="110"/>
      <c r="Y5" s="111"/>
      <c r="Z5" s="110"/>
      <c r="AA5" s="111"/>
      <c r="AB5" s="110"/>
      <c r="AC5" s="111"/>
      <c r="AD5" s="110"/>
      <c r="AE5" s="111"/>
      <c r="AF5" s="116"/>
    </row>
    <row r="6" spans="1:33" ht="64.5" customHeight="1" x14ac:dyDescent="0.25">
      <c r="A6" s="105"/>
      <c r="B6" s="13">
        <v>2024</v>
      </c>
      <c r="C6" s="14">
        <v>45597</v>
      </c>
      <c r="D6" s="15">
        <f>C6</f>
        <v>45597</v>
      </c>
      <c r="E6" s="15">
        <f>C6</f>
        <v>45597</v>
      </c>
      <c r="F6" s="16" t="s">
        <v>21</v>
      </c>
      <c r="G6" s="16" t="s">
        <v>22</v>
      </c>
      <c r="H6" s="16" t="s">
        <v>23</v>
      </c>
      <c r="I6" s="16" t="s">
        <v>24</v>
      </c>
      <c r="J6" s="16" t="s">
        <v>23</v>
      </c>
      <c r="K6" s="16" t="s">
        <v>24</v>
      </c>
      <c r="L6" s="16" t="s">
        <v>23</v>
      </c>
      <c r="M6" s="16" t="s">
        <v>24</v>
      </c>
      <c r="N6" s="16" t="s">
        <v>23</v>
      </c>
      <c r="O6" s="16" t="s">
        <v>24</v>
      </c>
      <c r="P6" s="16" t="s">
        <v>23</v>
      </c>
      <c r="Q6" s="16" t="s">
        <v>24</v>
      </c>
      <c r="R6" s="16" t="s">
        <v>23</v>
      </c>
      <c r="S6" s="16" t="s">
        <v>24</v>
      </c>
      <c r="T6" s="16" t="s">
        <v>23</v>
      </c>
      <c r="U6" s="16" t="s">
        <v>24</v>
      </c>
      <c r="V6" s="16" t="s">
        <v>23</v>
      </c>
      <c r="W6" s="16" t="s">
        <v>24</v>
      </c>
      <c r="X6" s="16" t="s">
        <v>23</v>
      </c>
      <c r="Y6" s="16" t="s">
        <v>24</v>
      </c>
      <c r="Z6" s="16" t="s">
        <v>23</v>
      </c>
      <c r="AA6" s="16" t="s">
        <v>24</v>
      </c>
      <c r="AB6" s="16" t="s">
        <v>23</v>
      </c>
      <c r="AC6" s="16" t="s">
        <v>24</v>
      </c>
      <c r="AD6" s="16" t="s">
        <v>23</v>
      </c>
      <c r="AE6" s="16" t="s">
        <v>24</v>
      </c>
      <c r="AF6" s="117"/>
    </row>
    <row r="7" spans="1:33" ht="18.75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8">
        <v>28</v>
      </c>
      <c r="AC7" s="18">
        <v>29</v>
      </c>
      <c r="AD7" s="18">
        <v>30</v>
      </c>
      <c r="AE7" s="18">
        <v>31</v>
      </c>
      <c r="AF7" s="18">
        <v>32</v>
      </c>
    </row>
    <row r="8" spans="1:33" ht="18.75" x14ac:dyDescent="0.25">
      <c r="A8" s="112" t="s">
        <v>25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4"/>
      <c r="AF8" s="19"/>
    </row>
    <row r="9" spans="1:33" ht="18.75" x14ac:dyDescent="0.3">
      <c r="A9" s="20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  <c r="AF9" s="23"/>
    </row>
    <row r="10" spans="1:33" ht="18.75" x14ac:dyDescent="0.25">
      <c r="A10" s="118" t="s">
        <v>27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  <c r="AF10" s="24"/>
    </row>
    <row r="11" spans="1:33" s="29" customFormat="1" ht="18.75" x14ac:dyDescent="0.3">
      <c r="A11" s="25" t="s">
        <v>28</v>
      </c>
      <c r="B11" s="26">
        <f>SUM(B12:B12)</f>
        <v>55845.002999999997</v>
      </c>
      <c r="C11" s="26">
        <f>SUM(C12:C12)</f>
        <v>48751.404999999999</v>
      </c>
      <c r="D11" s="26">
        <f>SUM(D12:D12)</f>
        <v>42783.66</v>
      </c>
      <c r="E11" s="26">
        <f>SUM(E12:E12)</f>
        <v>42783.66</v>
      </c>
      <c r="F11" s="26">
        <f>IFERROR(E11/B11*100,0)</f>
        <v>76.611438269597741</v>
      </c>
      <c r="G11" s="26">
        <f>IFERROR(E11/C11*100,0)</f>
        <v>87.758824591824592</v>
      </c>
      <c r="H11" s="27">
        <f t="shared" ref="H11:AE11" si="0">SUM(H12:H12)</f>
        <v>7237.6</v>
      </c>
      <c r="I11" s="27">
        <f t="shared" si="0"/>
        <v>4175.2790000000005</v>
      </c>
      <c r="J11" s="27">
        <f t="shared" si="0"/>
        <v>4703.8739999999998</v>
      </c>
      <c r="K11" s="27">
        <f t="shared" si="0"/>
        <v>5381.9040000000005</v>
      </c>
      <c r="L11" s="27">
        <f t="shared" si="0"/>
        <v>3760.3250000000003</v>
      </c>
      <c r="M11" s="27">
        <f t="shared" si="0"/>
        <v>3679.2779999999998</v>
      </c>
      <c r="N11" s="27">
        <f t="shared" si="0"/>
        <v>5461.018</v>
      </c>
      <c r="O11" s="27">
        <f t="shared" si="0"/>
        <v>3373.585</v>
      </c>
      <c r="P11" s="27">
        <f t="shared" si="0"/>
        <v>4261.3370000000004</v>
      </c>
      <c r="Q11" s="27">
        <f t="shared" si="0"/>
        <v>3712.3330000000001</v>
      </c>
      <c r="R11" s="27">
        <f t="shared" si="0"/>
        <v>3739.886</v>
      </c>
      <c r="S11" s="27">
        <f t="shared" si="0"/>
        <v>5124.3719999999994</v>
      </c>
      <c r="T11" s="27">
        <f t="shared" si="0"/>
        <v>5475.5109999999995</v>
      </c>
      <c r="U11" s="27">
        <f t="shared" si="0"/>
        <v>5278.1549999999997</v>
      </c>
      <c r="V11" s="27">
        <f t="shared" si="0"/>
        <v>4751.7479999999996</v>
      </c>
      <c r="W11" s="27">
        <f t="shared" si="0"/>
        <v>4999.4790000000003</v>
      </c>
      <c r="X11" s="27">
        <f t="shared" si="0"/>
        <v>3849.056</v>
      </c>
      <c r="Y11" s="27">
        <f t="shared" si="0"/>
        <v>3475.502</v>
      </c>
      <c r="Z11" s="27">
        <f t="shared" si="0"/>
        <v>5511.0499999999993</v>
      </c>
      <c r="AA11" s="27">
        <f t="shared" si="0"/>
        <v>3583.7730000000001</v>
      </c>
      <c r="AB11" s="27">
        <f t="shared" si="0"/>
        <v>4262.7489999999998</v>
      </c>
      <c r="AC11" s="27">
        <f t="shared" si="0"/>
        <v>0</v>
      </c>
      <c r="AD11" s="27">
        <f t="shared" si="0"/>
        <v>2830.8489999999997</v>
      </c>
      <c r="AE11" s="27">
        <f t="shared" si="0"/>
        <v>0</v>
      </c>
      <c r="AF11" s="28"/>
    </row>
    <row r="12" spans="1:33" ht="18.75" x14ac:dyDescent="0.3">
      <c r="A12" s="30" t="s">
        <v>29</v>
      </c>
      <c r="B12" s="31">
        <f>SUM(B15,B18,B22,B26,B30)</f>
        <v>55845.002999999997</v>
      </c>
      <c r="C12" s="31">
        <f>SUM(C15,C18,C22,C26,C30)</f>
        <v>48751.404999999999</v>
      </c>
      <c r="D12" s="31">
        <f>SUM(D15,D18,D22,D26,D30)</f>
        <v>42783.66</v>
      </c>
      <c r="E12" s="31">
        <f>SUM(E15,E18,E22,E26,E30)</f>
        <v>42783.66</v>
      </c>
      <c r="F12" s="31">
        <f>IFERROR(E12/B12*100,0)</f>
        <v>76.611438269597741</v>
      </c>
      <c r="G12" s="31">
        <f>IFERROR(E12/C12*100,0)</f>
        <v>87.758824591824592</v>
      </c>
      <c r="H12" s="32">
        <f t="shared" ref="H12:AE12" si="1">SUM(H15,H18,H22,H26,H30)</f>
        <v>7237.6</v>
      </c>
      <c r="I12" s="32">
        <f t="shared" si="1"/>
        <v>4175.2790000000005</v>
      </c>
      <c r="J12" s="32">
        <f t="shared" si="1"/>
        <v>4703.8739999999998</v>
      </c>
      <c r="K12" s="32">
        <f t="shared" si="1"/>
        <v>5381.9040000000005</v>
      </c>
      <c r="L12" s="32">
        <f t="shared" si="1"/>
        <v>3760.3250000000003</v>
      </c>
      <c r="M12" s="32">
        <f t="shared" si="1"/>
        <v>3679.2779999999998</v>
      </c>
      <c r="N12" s="32">
        <f t="shared" si="1"/>
        <v>5461.018</v>
      </c>
      <c r="O12" s="32">
        <f t="shared" si="1"/>
        <v>3373.585</v>
      </c>
      <c r="P12" s="32">
        <f t="shared" si="1"/>
        <v>4261.3370000000004</v>
      </c>
      <c r="Q12" s="32">
        <f t="shared" si="1"/>
        <v>3712.3330000000001</v>
      </c>
      <c r="R12" s="32">
        <f t="shared" si="1"/>
        <v>3739.886</v>
      </c>
      <c r="S12" s="32">
        <f t="shared" si="1"/>
        <v>5124.3719999999994</v>
      </c>
      <c r="T12" s="32">
        <f t="shared" si="1"/>
        <v>5475.5109999999995</v>
      </c>
      <c r="U12" s="32">
        <f t="shared" si="1"/>
        <v>5278.1549999999997</v>
      </c>
      <c r="V12" s="32">
        <f t="shared" si="1"/>
        <v>4751.7479999999996</v>
      </c>
      <c r="W12" s="32">
        <f t="shared" si="1"/>
        <v>4999.4790000000003</v>
      </c>
      <c r="X12" s="32">
        <f t="shared" si="1"/>
        <v>3849.056</v>
      </c>
      <c r="Y12" s="32">
        <f t="shared" si="1"/>
        <v>3475.502</v>
      </c>
      <c r="Z12" s="32">
        <f t="shared" si="1"/>
        <v>5511.0499999999993</v>
      </c>
      <c r="AA12" s="32">
        <f t="shared" si="1"/>
        <v>3583.7730000000001</v>
      </c>
      <c r="AB12" s="32">
        <f t="shared" si="1"/>
        <v>4262.7489999999998</v>
      </c>
      <c r="AC12" s="32">
        <f t="shared" si="1"/>
        <v>0</v>
      </c>
      <c r="AD12" s="32">
        <f t="shared" si="1"/>
        <v>2830.8489999999997</v>
      </c>
      <c r="AE12" s="32">
        <f t="shared" si="1"/>
        <v>0</v>
      </c>
      <c r="AF12" s="24"/>
    </row>
    <row r="13" spans="1:33" ht="18.75" x14ac:dyDescent="0.25">
      <c r="A13" s="118" t="s">
        <v>30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20"/>
      <c r="AF13" s="33"/>
    </row>
    <row r="14" spans="1:33" s="29" customFormat="1" ht="18.75" x14ac:dyDescent="0.3">
      <c r="A14" s="25" t="s">
        <v>28</v>
      </c>
      <c r="B14" s="26">
        <f>SUM(B15:B15)</f>
        <v>114.995</v>
      </c>
      <c r="C14" s="26">
        <f>SUM(C15:C15)</f>
        <v>92.855000000000004</v>
      </c>
      <c r="D14" s="26">
        <f>SUM(D15:D15)</f>
        <v>85.237999999999985</v>
      </c>
      <c r="E14" s="26">
        <f>SUM(E15:E15)</f>
        <v>85.237999999999985</v>
      </c>
      <c r="F14" s="26">
        <f>IFERROR(E14/B14*100,0)</f>
        <v>74.123222748815152</v>
      </c>
      <c r="G14" s="26">
        <f>IFERROR(E14/C14*100,0)</f>
        <v>91.796887620483531</v>
      </c>
      <c r="H14" s="27">
        <f t="shared" ref="H14:AE14" si="2">SUM(H15:H15)</f>
        <v>0</v>
      </c>
      <c r="I14" s="27">
        <f t="shared" si="2"/>
        <v>0</v>
      </c>
      <c r="J14" s="27">
        <f t="shared" si="2"/>
        <v>0</v>
      </c>
      <c r="K14" s="27">
        <f t="shared" si="2"/>
        <v>0</v>
      </c>
      <c r="L14" s="27">
        <f t="shared" si="2"/>
        <v>19.495000000000001</v>
      </c>
      <c r="M14" s="27">
        <f t="shared" si="2"/>
        <v>0</v>
      </c>
      <c r="N14" s="27">
        <f t="shared" si="2"/>
        <v>9.2780000000000005</v>
      </c>
      <c r="O14" s="27">
        <f t="shared" si="2"/>
        <v>22.062999999999999</v>
      </c>
      <c r="P14" s="27">
        <f t="shared" si="2"/>
        <v>11.349</v>
      </c>
      <c r="Q14" s="27">
        <f t="shared" si="2"/>
        <v>8.2119999999999997</v>
      </c>
      <c r="R14" s="27">
        <f t="shared" si="2"/>
        <v>9.8550000000000004</v>
      </c>
      <c r="S14" s="27">
        <f t="shared" si="2"/>
        <v>11.111000000000001</v>
      </c>
      <c r="T14" s="27">
        <f t="shared" si="2"/>
        <v>8.6720000000000006</v>
      </c>
      <c r="U14" s="27">
        <f t="shared" si="2"/>
        <v>8.2119999999999997</v>
      </c>
      <c r="V14" s="27">
        <f t="shared" si="2"/>
        <v>15.365</v>
      </c>
      <c r="W14" s="27">
        <f t="shared" si="2"/>
        <v>13.798999999999999</v>
      </c>
      <c r="X14" s="27">
        <f t="shared" si="2"/>
        <v>12.031000000000001</v>
      </c>
      <c r="Y14" s="27">
        <f t="shared" si="2"/>
        <v>13.744</v>
      </c>
      <c r="Z14" s="27">
        <f t="shared" si="2"/>
        <v>6.81</v>
      </c>
      <c r="AA14" s="27">
        <f t="shared" si="2"/>
        <v>8.0969999999999995</v>
      </c>
      <c r="AB14" s="27">
        <f t="shared" si="2"/>
        <v>12.56</v>
      </c>
      <c r="AC14" s="27">
        <f t="shared" si="2"/>
        <v>0</v>
      </c>
      <c r="AD14" s="27">
        <f t="shared" si="2"/>
        <v>9.58</v>
      </c>
      <c r="AE14" s="27">
        <f t="shared" si="2"/>
        <v>0</v>
      </c>
      <c r="AF14" s="34"/>
      <c r="AG14" s="35"/>
    </row>
    <row r="15" spans="1:33" ht="21" x14ac:dyDescent="0.35">
      <c r="A15" s="30" t="s">
        <v>29</v>
      </c>
      <c r="B15" s="31">
        <f>SUM(H15,J15,L15,N15,P15,R15,T15,V15,X15,Z15,AB15,AD15)</f>
        <v>114.995</v>
      </c>
      <c r="C15" s="31">
        <f>H15+J15+L15+N15+P15+R15+T15+V15+X15+Z15</f>
        <v>92.855000000000004</v>
      </c>
      <c r="D15" s="31">
        <f>E15</f>
        <v>85.237999999999985</v>
      </c>
      <c r="E15" s="31">
        <f>SUM(I15,K15,M15,O15,Q15,S15,U15,W15,Y15,AA15,AC15,AE15)</f>
        <v>85.237999999999985</v>
      </c>
      <c r="F15" s="31">
        <f>IFERROR(E15/B15*100,0)</f>
        <v>74.123222748815152</v>
      </c>
      <c r="G15" s="31">
        <f>IFERROR(E15/C15*100,0)</f>
        <v>91.796887620483531</v>
      </c>
      <c r="H15" s="32">
        <v>0</v>
      </c>
      <c r="I15" s="32">
        <v>0</v>
      </c>
      <c r="J15" s="32">
        <v>0</v>
      </c>
      <c r="K15" s="32">
        <v>0</v>
      </c>
      <c r="L15" s="32">
        <v>19.495000000000001</v>
      </c>
      <c r="M15" s="32">
        <v>0</v>
      </c>
      <c r="N15" s="32">
        <v>9.2780000000000005</v>
      </c>
      <c r="O15" s="32">
        <v>22.062999999999999</v>
      </c>
      <c r="P15" s="32">
        <v>11.349</v>
      </c>
      <c r="Q15" s="32">
        <v>8.2119999999999997</v>
      </c>
      <c r="R15" s="32">
        <v>9.8550000000000004</v>
      </c>
      <c r="S15" s="32">
        <v>11.111000000000001</v>
      </c>
      <c r="T15" s="32">
        <v>8.6720000000000006</v>
      </c>
      <c r="U15" s="32">
        <v>8.2119999999999997</v>
      </c>
      <c r="V15" s="32">
        <v>15.365</v>
      </c>
      <c r="W15" s="32">
        <v>13.798999999999999</v>
      </c>
      <c r="X15" s="32">
        <v>12.031000000000001</v>
      </c>
      <c r="Y15" s="32">
        <v>13.744</v>
      </c>
      <c r="Z15" s="32">
        <v>6.81</v>
      </c>
      <c r="AA15" s="32">
        <v>8.0969999999999995</v>
      </c>
      <c r="AB15" s="32">
        <v>12.56</v>
      </c>
      <c r="AC15" s="32">
        <v>0</v>
      </c>
      <c r="AD15" s="32">
        <v>9.58</v>
      </c>
      <c r="AE15" s="32">
        <v>0</v>
      </c>
      <c r="AF15" s="33"/>
      <c r="AG15" s="36"/>
    </row>
    <row r="16" spans="1:33" ht="21" x14ac:dyDescent="0.35">
      <c r="A16" s="118" t="s">
        <v>31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20"/>
      <c r="AF16" s="33"/>
      <c r="AG16" s="36"/>
    </row>
    <row r="17" spans="1:33" s="29" customFormat="1" ht="21" x14ac:dyDescent="0.35">
      <c r="A17" s="25" t="s">
        <v>28</v>
      </c>
      <c r="B17" s="26">
        <f>SUM(B18:B18)</f>
        <v>0</v>
      </c>
      <c r="C17" s="26">
        <f>SUM(C18:C18)</f>
        <v>0</v>
      </c>
      <c r="D17" s="26">
        <f>SUM(D18:D18)</f>
        <v>0</v>
      </c>
      <c r="E17" s="26">
        <f>SUM(E18:E18)</f>
        <v>0</v>
      </c>
      <c r="F17" s="26">
        <f>IFERROR(E17/B17*100,0)</f>
        <v>0</v>
      </c>
      <c r="G17" s="26">
        <f>IFERROR(E17/C17*100,0)</f>
        <v>0</v>
      </c>
      <c r="H17" s="27">
        <f t="shared" ref="H17:AE17" si="3">SUM(H18:H18)</f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 t="shared" si="3"/>
        <v>0</v>
      </c>
      <c r="R17" s="27">
        <f t="shared" si="3"/>
        <v>0</v>
      </c>
      <c r="S17" s="27">
        <f t="shared" si="3"/>
        <v>0</v>
      </c>
      <c r="T17" s="27">
        <f t="shared" si="3"/>
        <v>0</v>
      </c>
      <c r="U17" s="27">
        <f t="shared" si="3"/>
        <v>0</v>
      </c>
      <c r="V17" s="27">
        <f t="shared" si="3"/>
        <v>0</v>
      </c>
      <c r="W17" s="27">
        <f t="shared" si="3"/>
        <v>0</v>
      </c>
      <c r="X17" s="27">
        <f t="shared" si="3"/>
        <v>0</v>
      </c>
      <c r="Y17" s="27">
        <f t="shared" si="3"/>
        <v>0</v>
      </c>
      <c r="Z17" s="27">
        <f t="shared" si="3"/>
        <v>0</v>
      </c>
      <c r="AA17" s="27">
        <f t="shared" si="3"/>
        <v>0</v>
      </c>
      <c r="AB17" s="27">
        <f t="shared" si="3"/>
        <v>0</v>
      </c>
      <c r="AC17" s="27">
        <f t="shared" si="3"/>
        <v>0</v>
      </c>
      <c r="AD17" s="27">
        <f t="shared" si="3"/>
        <v>0</v>
      </c>
      <c r="AE17" s="27">
        <f t="shared" si="3"/>
        <v>0</v>
      </c>
      <c r="AF17" s="34"/>
      <c r="AG17" s="36"/>
    </row>
    <row r="18" spans="1:33" ht="21" x14ac:dyDescent="0.35">
      <c r="A18" s="30" t="s">
        <v>29</v>
      </c>
      <c r="B18" s="31">
        <f>SUM(H18,J18,L18,N18,P18,R18,T18,V18,X18,Z18,AB18,AD18)</f>
        <v>0</v>
      </c>
      <c r="C18" s="31">
        <f>SUM(H18+J18)</f>
        <v>0</v>
      </c>
      <c r="D18" s="31">
        <f>E18</f>
        <v>0</v>
      </c>
      <c r="E18" s="31">
        <f>SUM(I18,K18,M18,O18,Q18,S18,U18,W18,Y18,AA18,AC18,AE18)</f>
        <v>0</v>
      </c>
      <c r="F18" s="31">
        <f>IFERROR(E18/B18*100,0)</f>
        <v>0</v>
      </c>
      <c r="G18" s="31">
        <f>IFERROR(E18/C18*100,0)</f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3"/>
      <c r="AG18" s="36"/>
    </row>
    <row r="19" spans="1:33" ht="21" x14ac:dyDescent="0.35">
      <c r="A19" s="118" t="s">
        <v>32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20"/>
      <c r="AF19" s="37"/>
      <c r="AG19" s="36"/>
    </row>
    <row r="20" spans="1:33" s="29" customFormat="1" ht="56.25" x14ac:dyDescent="0.35">
      <c r="A20" s="38" t="s">
        <v>28</v>
      </c>
      <c r="B20" s="39">
        <f>B21+B22</f>
        <v>28071.993999999999</v>
      </c>
      <c r="C20" s="39">
        <f t="shared" ref="C20:E20" si="4">C21+C22</f>
        <v>24670.464</v>
      </c>
      <c r="D20" s="39">
        <f t="shared" si="4"/>
        <v>21246.697</v>
      </c>
      <c r="E20" s="39">
        <f t="shared" si="4"/>
        <v>21246.697</v>
      </c>
      <c r="F20" s="39">
        <f>IFERROR(E20/B20*100,0)</f>
        <v>75.686454620929325</v>
      </c>
      <c r="G20" s="39">
        <f>IFERROR(E20/C20*100,0)</f>
        <v>86.121999975355152</v>
      </c>
      <c r="H20" s="40">
        <f>H21+H22</f>
        <v>3701.09</v>
      </c>
      <c r="I20" s="40">
        <f t="shared" ref="I20:AE20" si="5">I21+I22</f>
        <v>2125.4960000000001</v>
      </c>
      <c r="J20" s="40">
        <f t="shared" si="5"/>
        <v>2342.2199999999998</v>
      </c>
      <c r="K20" s="40">
        <f t="shared" si="5"/>
        <v>2654.116</v>
      </c>
      <c r="L20" s="40">
        <f t="shared" si="5"/>
        <v>1876.24</v>
      </c>
      <c r="M20" s="40">
        <f t="shared" si="5"/>
        <v>1791.963</v>
      </c>
      <c r="N20" s="40">
        <f t="shared" si="5"/>
        <v>2727.83</v>
      </c>
      <c r="O20" s="40">
        <f t="shared" si="5"/>
        <v>1789.04</v>
      </c>
      <c r="P20" s="40">
        <f t="shared" si="5"/>
        <v>2300.3200000000002</v>
      </c>
      <c r="Q20" s="40">
        <f t="shared" si="5"/>
        <v>2062.489</v>
      </c>
      <c r="R20" s="40">
        <f t="shared" si="5"/>
        <v>1865.441</v>
      </c>
      <c r="S20" s="40">
        <f t="shared" si="5"/>
        <v>2377.9029999999998</v>
      </c>
      <c r="T20" s="40">
        <f t="shared" si="5"/>
        <v>2742.933</v>
      </c>
      <c r="U20" s="40">
        <f t="shared" si="5"/>
        <v>2614.6689999999999</v>
      </c>
      <c r="V20" s="40">
        <f t="shared" si="5"/>
        <v>2374.9250000000002</v>
      </c>
      <c r="W20" s="40">
        <f t="shared" si="5"/>
        <v>2622.453</v>
      </c>
      <c r="X20" s="40">
        <f t="shared" si="5"/>
        <v>1959.2349999999999</v>
      </c>
      <c r="Y20" s="40">
        <f t="shared" si="5"/>
        <v>1496.529</v>
      </c>
      <c r="Z20" s="40">
        <f t="shared" si="5"/>
        <v>2780.23</v>
      </c>
      <c r="AA20" s="40">
        <f t="shared" si="5"/>
        <v>1712.039</v>
      </c>
      <c r="AB20" s="40">
        <f t="shared" si="5"/>
        <v>2125.875</v>
      </c>
      <c r="AC20" s="40">
        <f t="shared" si="5"/>
        <v>0</v>
      </c>
      <c r="AD20" s="40">
        <f t="shared" si="5"/>
        <v>1275.655</v>
      </c>
      <c r="AE20" s="40">
        <f t="shared" si="5"/>
        <v>0</v>
      </c>
      <c r="AF20" s="37" t="s">
        <v>33</v>
      </c>
      <c r="AG20" s="36"/>
    </row>
    <row r="21" spans="1:33" s="44" customFormat="1" ht="21" x14ac:dyDescent="0.35">
      <c r="A21" s="41" t="s">
        <v>34</v>
      </c>
      <c r="B21" s="42">
        <f>SUM(H21,J21,L21,N21,P21,R21,T21,V21,X21,Z21,AB21,AD21)</f>
        <v>174.44200000000001</v>
      </c>
      <c r="C21" s="42">
        <f>SUM(H21+J21+L21+N21+P21+R21+T21+V21+X21+Z21)</f>
        <v>174.44200000000001</v>
      </c>
      <c r="D21" s="42">
        <f>E21</f>
        <v>174.44300000000001</v>
      </c>
      <c r="E21" s="42">
        <f>SUM(I21,K21,M21,O21,Q21,S21,U21,W21,Y21,AA21,AC21,AE21)</f>
        <v>174.44300000000001</v>
      </c>
      <c r="F21" s="42">
        <f>IFERROR(E21/B21*100,0)</f>
        <v>100.00057325644053</v>
      </c>
      <c r="G21" s="42">
        <f>IFERROR(E21/C21*100,0)</f>
        <v>100.00057325644053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174.44200000000001</v>
      </c>
      <c r="Q21" s="43">
        <v>174.44300000000001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37"/>
      <c r="AG21" s="36"/>
    </row>
    <row r="22" spans="1:33" ht="21" x14ac:dyDescent="0.35">
      <c r="A22" s="41" t="s">
        <v>29</v>
      </c>
      <c r="B22" s="42">
        <f>SUM(H22,J22,L22,N22,P22,R22,T22,V22,X22,Z22,AB22,AD22)</f>
        <v>27897.552</v>
      </c>
      <c r="C22" s="42">
        <f>SUM(H22+J22+L22+N22+P22+R22+T22+V22+X22+Z22)</f>
        <v>24496.022000000001</v>
      </c>
      <c r="D22" s="42">
        <f>E22</f>
        <v>21072.254000000001</v>
      </c>
      <c r="E22" s="42">
        <f>SUM(I22,K22,M22,O22,Q22,S22,U22,W22,Y22,AA22,AC22,AE22)</f>
        <v>21072.254000000001</v>
      </c>
      <c r="F22" s="42">
        <f>IFERROR(E22/B22*100,0)</f>
        <v>75.534419650871172</v>
      </c>
      <c r="G22" s="42">
        <f>IFERROR(E22/C22*100,0)</f>
        <v>86.023167353458447</v>
      </c>
      <c r="H22" s="43">
        <v>3701.09</v>
      </c>
      <c r="I22" s="43">
        <v>2125.4960000000001</v>
      </c>
      <c r="J22" s="43">
        <v>2342.2199999999998</v>
      </c>
      <c r="K22" s="43">
        <v>2654.116</v>
      </c>
      <c r="L22" s="43">
        <v>1876.24</v>
      </c>
      <c r="M22" s="43">
        <v>1791.963</v>
      </c>
      <c r="N22" s="43">
        <v>2727.83</v>
      </c>
      <c r="O22" s="43">
        <v>1789.04</v>
      </c>
      <c r="P22" s="43">
        <v>2125.8780000000002</v>
      </c>
      <c r="Q22" s="43">
        <v>1888.046</v>
      </c>
      <c r="R22" s="43">
        <v>1865.441</v>
      </c>
      <c r="S22" s="43">
        <v>2377.9029999999998</v>
      </c>
      <c r="T22" s="43">
        <v>2742.933</v>
      </c>
      <c r="U22" s="43">
        <v>2614.6689999999999</v>
      </c>
      <c r="V22" s="43">
        <v>2374.9250000000002</v>
      </c>
      <c r="W22" s="43">
        <v>2622.453</v>
      </c>
      <c r="X22" s="43">
        <v>1959.2349999999999</v>
      </c>
      <c r="Y22" s="43">
        <v>1496.529</v>
      </c>
      <c r="Z22" s="43">
        <v>2780.23</v>
      </c>
      <c r="AA22" s="43">
        <v>1712.039</v>
      </c>
      <c r="AB22" s="43">
        <v>2125.875</v>
      </c>
      <c r="AC22" s="43">
        <v>0</v>
      </c>
      <c r="AD22" s="43">
        <v>1275.655</v>
      </c>
      <c r="AE22" s="43">
        <v>0</v>
      </c>
      <c r="AF22" s="37"/>
      <c r="AG22" s="36"/>
    </row>
    <row r="23" spans="1:33" ht="21" x14ac:dyDescent="0.35">
      <c r="A23" s="121" t="s">
        <v>35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3"/>
      <c r="AF23" s="37"/>
      <c r="AG23" s="36"/>
    </row>
    <row r="24" spans="1:33" s="29" customFormat="1" ht="56.25" x14ac:dyDescent="0.35">
      <c r="A24" s="38" t="s">
        <v>28</v>
      </c>
      <c r="B24" s="39">
        <f>B25+B26</f>
        <v>19686.034</v>
      </c>
      <c r="C24" s="39">
        <f t="shared" ref="C24:E24" si="6">C25+C26</f>
        <v>17105.225999999999</v>
      </c>
      <c r="D24" s="39">
        <f t="shared" si="6"/>
        <v>15417.691000000001</v>
      </c>
      <c r="E24" s="39">
        <f t="shared" si="6"/>
        <v>15417.691000000001</v>
      </c>
      <c r="F24" s="39">
        <f>IFERROR(E24/B24*100,0)</f>
        <v>78.317913095141463</v>
      </c>
      <c r="G24" s="39">
        <f>IFERROR(E24/C24*100,0)</f>
        <v>90.134389338088852</v>
      </c>
      <c r="H24" s="40">
        <f>H25+H26</f>
        <v>2449.17</v>
      </c>
      <c r="I24" s="40">
        <f t="shared" ref="I24:AE24" si="7">I25+I26</f>
        <v>1553.9559999999999</v>
      </c>
      <c r="J24" s="40">
        <f t="shared" si="7"/>
        <v>1667.3140000000001</v>
      </c>
      <c r="K24" s="40">
        <f t="shared" si="7"/>
        <v>2039.366</v>
      </c>
      <c r="L24" s="40">
        <f t="shared" si="7"/>
        <v>1312.9</v>
      </c>
      <c r="M24" s="40">
        <f t="shared" si="7"/>
        <v>1249.7349999999999</v>
      </c>
      <c r="N24" s="40">
        <f t="shared" si="7"/>
        <v>1911.74</v>
      </c>
      <c r="O24" s="40">
        <f t="shared" si="7"/>
        <v>1000.62</v>
      </c>
      <c r="P24" s="40">
        <f t="shared" si="7"/>
        <v>1645.7449999999999</v>
      </c>
      <c r="Q24" s="40">
        <f t="shared" si="7"/>
        <v>1270.1550000000002</v>
      </c>
      <c r="R24" s="40">
        <f t="shared" si="7"/>
        <v>1312.9</v>
      </c>
      <c r="S24" s="40">
        <f t="shared" si="7"/>
        <v>1834.088</v>
      </c>
      <c r="T24" s="40">
        <f t="shared" si="7"/>
        <v>1911.7329999999999</v>
      </c>
      <c r="U24" s="40">
        <f t="shared" si="7"/>
        <v>1953.75</v>
      </c>
      <c r="V24" s="40">
        <f t="shared" si="7"/>
        <v>1655.5840000000001</v>
      </c>
      <c r="W24" s="40">
        <f t="shared" si="7"/>
        <v>1729.5840000000001</v>
      </c>
      <c r="X24" s="40">
        <f t="shared" si="7"/>
        <v>1326.4</v>
      </c>
      <c r="Y24" s="40">
        <f t="shared" si="7"/>
        <v>1439.4649999999999</v>
      </c>
      <c r="Z24" s="40">
        <f t="shared" si="7"/>
        <v>1911.74</v>
      </c>
      <c r="AA24" s="40">
        <f t="shared" si="7"/>
        <v>1346.972</v>
      </c>
      <c r="AB24" s="40">
        <f t="shared" si="7"/>
        <v>1493.7539999999999</v>
      </c>
      <c r="AC24" s="40">
        <f t="shared" si="7"/>
        <v>0</v>
      </c>
      <c r="AD24" s="40">
        <f t="shared" si="7"/>
        <v>1087.0540000000001</v>
      </c>
      <c r="AE24" s="40">
        <f t="shared" si="7"/>
        <v>0</v>
      </c>
      <c r="AF24" s="45" t="s">
        <v>33</v>
      </c>
      <c r="AG24" s="36"/>
    </row>
    <row r="25" spans="1:33" s="29" customFormat="1" ht="21" x14ac:dyDescent="0.35">
      <c r="A25" s="41" t="s">
        <v>34</v>
      </c>
      <c r="B25" s="42">
        <f>SUM(H25,J25,L25,N25,P25,R25,T25,V25,X25,Z25,AB25,AD25)</f>
        <v>151.995</v>
      </c>
      <c r="C25" s="42">
        <f>H25+J25+L25+N25+P25+R25+T25+V25+X25+Z25</f>
        <v>151.995</v>
      </c>
      <c r="D25" s="42">
        <f>E25</f>
        <v>151.995</v>
      </c>
      <c r="E25" s="42">
        <f>SUM(I25,K25,M25,O25,Q25,S25,U25,W25,Y25,AA25,AC25,AE25)</f>
        <v>151.995</v>
      </c>
      <c r="F25" s="42">
        <f>IFERROR(E25/B25*100,0)</f>
        <v>100</v>
      </c>
      <c r="G25" s="42">
        <f>IFERROR(E25/C25*100,0)</f>
        <v>100</v>
      </c>
      <c r="H25" s="40"/>
      <c r="I25" s="40"/>
      <c r="J25" s="40"/>
      <c r="K25" s="40"/>
      <c r="L25" s="40"/>
      <c r="M25" s="40"/>
      <c r="N25" s="40"/>
      <c r="O25" s="40"/>
      <c r="P25" s="43">
        <v>151.995</v>
      </c>
      <c r="Q25" s="43">
        <v>151.995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5"/>
      <c r="AG25" s="36"/>
    </row>
    <row r="26" spans="1:33" ht="21" x14ac:dyDescent="0.35">
      <c r="A26" s="41" t="s">
        <v>29</v>
      </c>
      <c r="B26" s="42">
        <f>SUM(H26,J26,L26,N26,P26,R26,T26,V26,X26,Z26,AB26,AD26)</f>
        <v>19534.039000000001</v>
      </c>
      <c r="C26" s="42">
        <f>H26+J26+L26+N26+P26+R26+T26+V26+X26+Z26</f>
        <v>16953.231</v>
      </c>
      <c r="D26" s="42">
        <f>E26</f>
        <v>15265.696</v>
      </c>
      <c r="E26" s="42">
        <f>SUM(I26,K26,M26,O26,Q26,S26,U26,W26,Y26,AA26,AC26,AE26)</f>
        <v>15265.696</v>
      </c>
      <c r="F26" s="42">
        <f>IFERROR(E26/B26*100,0)</f>
        <v>78.149204063737145</v>
      </c>
      <c r="G26" s="42">
        <f>IFERROR(E26/C26*100,0)</f>
        <v>90.045938735807937</v>
      </c>
      <c r="H26" s="43">
        <v>2449.17</v>
      </c>
      <c r="I26" s="43">
        <v>1553.9559999999999</v>
      </c>
      <c r="J26" s="43">
        <v>1667.3140000000001</v>
      </c>
      <c r="K26" s="43">
        <v>2039.366</v>
      </c>
      <c r="L26" s="43">
        <v>1312.9</v>
      </c>
      <c r="M26" s="43">
        <v>1249.7349999999999</v>
      </c>
      <c r="N26" s="43">
        <v>1911.74</v>
      </c>
      <c r="O26" s="43">
        <v>1000.62</v>
      </c>
      <c r="P26" s="43">
        <v>1493.75</v>
      </c>
      <c r="Q26" s="43">
        <v>1118.1600000000001</v>
      </c>
      <c r="R26" s="43">
        <v>1312.9</v>
      </c>
      <c r="S26" s="43">
        <v>1834.088</v>
      </c>
      <c r="T26" s="43">
        <v>1911.7329999999999</v>
      </c>
      <c r="U26" s="43">
        <v>1953.75</v>
      </c>
      <c r="V26" s="43">
        <v>1655.5840000000001</v>
      </c>
      <c r="W26" s="43">
        <v>1729.5840000000001</v>
      </c>
      <c r="X26" s="43">
        <v>1326.4</v>
      </c>
      <c r="Y26" s="43">
        <v>1439.4649999999999</v>
      </c>
      <c r="Z26" s="43">
        <v>1911.74</v>
      </c>
      <c r="AA26" s="43">
        <v>1346.972</v>
      </c>
      <c r="AB26" s="43">
        <v>1493.7539999999999</v>
      </c>
      <c r="AC26" s="43">
        <v>0</v>
      </c>
      <c r="AD26" s="43">
        <v>1087.0540000000001</v>
      </c>
      <c r="AE26" s="43">
        <v>0</v>
      </c>
      <c r="AF26" s="37"/>
      <c r="AG26" s="36"/>
    </row>
    <row r="27" spans="1:33" ht="21" x14ac:dyDescent="0.35">
      <c r="A27" s="121" t="s">
        <v>36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3"/>
      <c r="AF27" s="33"/>
      <c r="AG27" s="36"/>
    </row>
    <row r="28" spans="1:33" s="29" customFormat="1" ht="56.25" x14ac:dyDescent="0.35">
      <c r="A28" s="38" t="s">
        <v>28</v>
      </c>
      <c r="B28" s="39">
        <f>B29+B30</f>
        <v>8343.3130000000001</v>
      </c>
      <c r="C28" s="39">
        <f t="shared" ref="C28:E28" si="8">C29+C30</f>
        <v>7254.1930000000002</v>
      </c>
      <c r="D28" s="39">
        <f t="shared" si="8"/>
        <v>6405.3680000000004</v>
      </c>
      <c r="E28" s="39">
        <f t="shared" si="8"/>
        <v>6405.3680000000004</v>
      </c>
      <c r="F28" s="39">
        <f>IFERROR(E28/B28*100,0)</f>
        <v>76.772476353218451</v>
      </c>
      <c r="G28" s="39">
        <f>IFERROR(E28/C28*100,0)</f>
        <v>88.298836273035477</v>
      </c>
      <c r="H28" s="40">
        <f>H29+H30</f>
        <v>1087.3399999999999</v>
      </c>
      <c r="I28" s="40">
        <f t="shared" ref="I28:AE28" si="9">I29+I30</f>
        <v>495.827</v>
      </c>
      <c r="J28" s="40">
        <f t="shared" si="9"/>
        <v>694.34</v>
      </c>
      <c r="K28" s="40">
        <f t="shared" si="9"/>
        <v>688.42200000000003</v>
      </c>
      <c r="L28" s="40">
        <f t="shared" si="9"/>
        <v>551.69000000000005</v>
      </c>
      <c r="M28" s="40">
        <f>M29+M30</f>
        <v>637.58000000000004</v>
      </c>
      <c r="N28" s="40">
        <f t="shared" si="9"/>
        <v>812.17</v>
      </c>
      <c r="O28" s="40">
        <f t="shared" si="9"/>
        <v>561.86199999999997</v>
      </c>
      <c r="P28" s="40">
        <f t="shared" si="9"/>
        <v>675.25599999999997</v>
      </c>
      <c r="Q28" s="40">
        <f t="shared" si="9"/>
        <v>742.81099999999992</v>
      </c>
      <c r="R28" s="40">
        <f t="shared" si="9"/>
        <v>551.69000000000005</v>
      </c>
      <c r="S28" s="40">
        <f t="shared" si="9"/>
        <v>901.27</v>
      </c>
      <c r="T28" s="40">
        <f t="shared" si="9"/>
        <v>812.173</v>
      </c>
      <c r="U28" s="40">
        <f t="shared" si="9"/>
        <v>701.524</v>
      </c>
      <c r="V28" s="40">
        <f t="shared" si="9"/>
        <v>705.87400000000002</v>
      </c>
      <c r="W28" s="40">
        <f t="shared" si="9"/>
        <v>633.64300000000003</v>
      </c>
      <c r="X28" s="40">
        <f t="shared" si="9"/>
        <v>551.39</v>
      </c>
      <c r="Y28" s="40">
        <f t="shared" si="9"/>
        <v>525.76400000000001</v>
      </c>
      <c r="Z28" s="40">
        <f t="shared" si="9"/>
        <v>812.27</v>
      </c>
      <c r="AA28" s="40">
        <f t="shared" si="9"/>
        <v>516.66499999999996</v>
      </c>
      <c r="AB28" s="40">
        <f t="shared" si="9"/>
        <v>630.55999999999995</v>
      </c>
      <c r="AC28" s="40">
        <f t="shared" si="9"/>
        <v>0</v>
      </c>
      <c r="AD28" s="40">
        <f t="shared" si="9"/>
        <v>458.56</v>
      </c>
      <c r="AE28" s="40">
        <f t="shared" si="9"/>
        <v>0</v>
      </c>
      <c r="AF28" s="33" t="s">
        <v>33</v>
      </c>
      <c r="AG28" s="36"/>
    </row>
    <row r="29" spans="1:33" s="29" customFormat="1" ht="21" x14ac:dyDescent="0.35">
      <c r="A29" s="41" t="s">
        <v>34</v>
      </c>
      <c r="B29" s="42">
        <f>SUM(H29,J29,L29,N29,P29,R29,T29,V29,X29,Z29,AB29,AD29)</f>
        <v>44.896000000000001</v>
      </c>
      <c r="C29" s="42">
        <f>H29+J29+L29+N29+P29+R29+T29+V29+X29+Z29</f>
        <v>44.896000000000001</v>
      </c>
      <c r="D29" s="42">
        <f>E29</f>
        <v>44.896000000000001</v>
      </c>
      <c r="E29" s="42">
        <f>SUM(I29,K29,M29,O29,Q29,S29,U29,W29,Y29,AA29,AC29,AE29)</f>
        <v>44.896000000000001</v>
      </c>
      <c r="F29" s="42">
        <f>IFERROR(E29/B29*100,0)</f>
        <v>100</v>
      </c>
      <c r="G29" s="42">
        <f>IFERROR(E29/C29*100,0)</f>
        <v>100</v>
      </c>
      <c r="H29" s="40"/>
      <c r="I29" s="40"/>
      <c r="J29" s="40"/>
      <c r="K29" s="40"/>
      <c r="L29" s="40"/>
      <c r="M29" s="40"/>
      <c r="N29" s="40"/>
      <c r="O29" s="40"/>
      <c r="P29" s="43">
        <v>44.896000000000001</v>
      </c>
      <c r="Q29" s="43">
        <v>44.896000000000001</v>
      </c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33"/>
      <c r="AG29" s="36"/>
    </row>
    <row r="30" spans="1:33" ht="21" x14ac:dyDescent="0.35">
      <c r="A30" s="41" t="s">
        <v>29</v>
      </c>
      <c r="B30" s="42">
        <f>SUM(H30,J30,L30,N30,P30,R30,T30,V30,X30,Z30,AB30,AD30)</f>
        <v>8298.4169999999995</v>
      </c>
      <c r="C30" s="42">
        <f>H30+J30+L30+N30+P30+R30+T30+V30+X30+Z30</f>
        <v>7209.2970000000005</v>
      </c>
      <c r="D30" s="42">
        <f>E30</f>
        <v>6360.4720000000007</v>
      </c>
      <c r="E30" s="42">
        <f>SUM(I30,K30,M30,O30,Q30,S30,U30,W30,Y30,AA30,AC30,AE30)</f>
        <v>6360.4720000000007</v>
      </c>
      <c r="F30" s="42">
        <f>IFERROR(E30/B30*100,0)</f>
        <v>76.64681107252143</v>
      </c>
      <c r="G30" s="42">
        <f>IFERROR(E30/C30*100,0)</f>
        <v>88.225967108859578</v>
      </c>
      <c r="H30" s="43">
        <v>1087.3399999999999</v>
      </c>
      <c r="I30" s="43">
        <v>495.827</v>
      </c>
      <c r="J30" s="43">
        <v>694.34</v>
      </c>
      <c r="K30" s="43">
        <v>688.42200000000003</v>
      </c>
      <c r="L30" s="43">
        <v>551.69000000000005</v>
      </c>
      <c r="M30" s="43">
        <v>637.58000000000004</v>
      </c>
      <c r="N30" s="43">
        <v>812.17</v>
      </c>
      <c r="O30" s="43">
        <v>561.86199999999997</v>
      </c>
      <c r="P30" s="43">
        <v>630.36</v>
      </c>
      <c r="Q30" s="43">
        <v>697.91499999999996</v>
      </c>
      <c r="R30" s="43">
        <v>551.69000000000005</v>
      </c>
      <c r="S30" s="43">
        <v>901.27</v>
      </c>
      <c r="T30" s="43">
        <v>812.173</v>
      </c>
      <c r="U30" s="43">
        <v>701.524</v>
      </c>
      <c r="V30" s="43">
        <v>705.87400000000002</v>
      </c>
      <c r="W30" s="43">
        <v>633.64300000000003</v>
      </c>
      <c r="X30" s="43">
        <v>551.39</v>
      </c>
      <c r="Y30" s="43">
        <v>525.76400000000001</v>
      </c>
      <c r="Z30" s="43">
        <v>812.27</v>
      </c>
      <c r="AA30" s="43">
        <v>516.66499999999996</v>
      </c>
      <c r="AB30" s="43">
        <v>630.55999999999995</v>
      </c>
      <c r="AC30" s="43">
        <v>0</v>
      </c>
      <c r="AD30" s="43">
        <v>458.56</v>
      </c>
      <c r="AE30" s="43">
        <v>0</v>
      </c>
      <c r="AF30" s="33"/>
      <c r="AG30" s="36"/>
    </row>
    <row r="31" spans="1:33" ht="21" x14ac:dyDescent="0.35">
      <c r="A31" s="46" t="s">
        <v>37</v>
      </c>
      <c r="B31" s="47"/>
      <c r="C31" s="47"/>
      <c r="D31" s="47"/>
      <c r="E31" s="47"/>
      <c r="F31" s="48"/>
      <c r="G31" s="48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9"/>
      <c r="AG31" s="36"/>
    </row>
    <row r="32" spans="1:33" s="29" customFormat="1" ht="21" x14ac:dyDescent="0.35">
      <c r="A32" s="38" t="s">
        <v>28</v>
      </c>
      <c r="B32" s="50">
        <f>B33+B34</f>
        <v>56216.335999999996</v>
      </c>
      <c r="C32" s="50">
        <f t="shared" ref="C32:E32" si="10">C33+C34</f>
        <v>49122.737999999998</v>
      </c>
      <c r="D32" s="50">
        <f t="shared" si="10"/>
        <v>43154.994000000006</v>
      </c>
      <c r="E32" s="50">
        <f t="shared" si="10"/>
        <v>43154.994000000006</v>
      </c>
      <c r="F32" s="51">
        <f>IFERROR(E32/B32*100,0)</f>
        <v>76.765931525668989</v>
      </c>
      <c r="G32" s="51">
        <f>IFERROR(E32/C32*100,0)</f>
        <v>87.851361216876811</v>
      </c>
      <c r="H32" s="52">
        <f t="shared" ref="H32:AE32" si="11">SUM(H34:H34)</f>
        <v>7237.6</v>
      </c>
      <c r="I32" s="52">
        <f t="shared" si="11"/>
        <v>4175.2790000000005</v>
      </c>
      <c r="J32" s="52">
        <f t="shared" si="11"/>
        <v>4703.8739999999998</v>
      </c>
      <c r="K32" s="52">
        <f t="shared" si="11"/>
        <v>5381.9040000000005</v>
      </c>
      <c r="L32" s="52">
        <f t="shared" si="11"/>
        <v>3760.3250000000003</v>
      </c>
      <c r="M32" s="52">
        <f t="shared" si="11"/>
        <v>3679.2779999999998</v>
      </c>
      <c r="N32" s="52">
        <f t="shared" si="11"/>
        <v>5461.018</v>
      </c>
      <c r="O32" s="52">
        <f t="shared" si="11"/>
        <v>3373.585</v>
      </c>
      <c r="P32" s="52">
        <f t="shared" si="11"/>
        <v>4261.3370000000004</v>
      </c>
      <c r="Q32" s="52">
        <f t="shared" si="11"/>
        <v>3712.3330000000001</v>
      </c>
      <c r="R32" s="52">
        <f t="shared" si="11"/>
        <v>3739.886</v>
      </c>
      <c r="S32" s="52">
        <f t="shared" si="11"/>
        <v>5124.3719999999994</v>
      </c>
      <c r="T32" s="52">
        <f t="shared" si="11"/>
        <v>5475.5109999999995</v>
      </c>
      <c r="U32" s="52">
        <f t="shared" si="11"/>
        <v>5278.1549999999997</v>
      </c>
      <c r="V32" s="52">
        <f t="shared" si="11"/>
        <v>4751.7479999999996</v>
      </c>
      <c r="W32" s="52">
        <f t="shared" si="11"/>
        <v>4999.4790000000003</v>
      </c>
      <c r="X32" s="52">
        <f t="shared" si="11"/>
        <v>3849.056</v>
      </c>
      <c r="Y32" s="52">
        <f t="shared" si="11"/>
        <v>3475.502</v>
      </c>
      <c r="Z32" s="52">
        <f t="shared" si="11"/>
        <v>5511.0499999999993</v>
      </c>
      <c r="AA32" s="52">
        <f t="shared" si="11"/>
        <v>3583.7730000000001</v>
      </c>
      <c r="AB32" s="52">
        <f t="shared" si="11"/>
        <v>4262.7489999999998</v>
      </c>
      <c r="AC32" s="52">
        <f t="shared" si="11"/>
        <v>0</v>
      </c>
      <c r="AD32" s="52">
        <f t="shared" si="11"/>
        <v>2830.8489999999997</v>
      </c>
      <c r="AE32" s="52">
        <f t="shared" si="11"/>
        <v>0</v>
      </c>
      <c r="AF32" s="34"/>
      <c r="AG32" s="36"/>
    </row>
    <row r="33" spans="1:33" s="29" customFormat="1" ht="21" x14ac:dyDescent="0.35">
      <c r="A33" s="41" t="s">
        <v>34</v>
      </c>
      <c r="B33" s="53">
        <f>B21+B25+B29</f>
        <v>371.33300000000003</v>
      </c>
      <c r="C33" s="53">
        <f>H33+J33+L33+N33+P33+R33+T33+V33+X33+Z33</f>
        <v>371.33300000000003</v>
      </c>
      <c r="D33" s="53">
        <f t="shared" ref="D33:AE33" si="12">D21+D25+D29</f>
        <v>371.334</v>
      </c>
      <c r="E33" s="53">
        <f t="shared" si="12"/>
        <v>371.334</v>
      </c>
      <c r="F33" s="48">
        <f>IFERROR(E33/B33*100,0)</f>
        <v>100.0002693000622</v>
      </c>
      <c r="G33" s="48">
        <f>IFERROR(E33/C33*100,0)</f>
        <v>100.0002693000622</v>
      </c>
      <c r="H33" s="53">
        <f t="shared" si="12"/>
        <v>0</v>
      </c>
      <c r="I33" s="53">
        <f t="shared" si="12"/>
        <v>0</v>
      </c>
      <c r="J33" s="53">
        <f t="shared" si="12"/>
        <v>0</v>
      </c>
      <c r="K33" s="53">
        <f t="shared" si="12"/>
        <v>0</v>
      </c>
      <c r="L33" s="53">
        <f t="shared" si="12"/>
        <v>0</v>
      </c>
      <c r="M33" s="53">
        <f t="shared" si="12"/>
        <v>0</v>
      </c>
      <c r="N33" s="53">
        <f t="shared" si="12"/>
        <v>0</v>
      </c>
      <c r="O33" s="53">
        <f t="shared" si="12"/>
        <v>0</v>
      </c>
      <c r="P33" s="53">
        <f t="shared" si="12"/>
        <v>371.33300000000003</v>
      </c>
      <c r="Q33" s="53">
        <f t="shared" si="12"/>
        <v>371.334</v>
      </c>
      <c r="R33" s="53">
        <f t="shared" si="12"/>
        <v>0</v>
      </c>
      <c r="S33" s="53">
        <f t="shared" si="12"/>
        <v>0</v>
      </c>
      <c r="T33" s="53">
        <f t="shared" si="12"/>
        <v>0</v>
      </c>
      <c r="U33" s="53">
        <f t="shared" si="12"/>
        <v>0</v>
      </c>
      <c r="V33" s="53">
        <f t="shared" si="12"/>
        <v>0</v>
      </c>
      <c r="W33" s="53">
        <f t="shared" si="12"/>
        <v>0</v>
      </c>
      <c r="X33" s="53">
        <f t="shared" si="12"/>
        <v>0</v>
      </c>
      <c r="Y33" s="53">
        <f t="shared" si="12"/>
        <v>0</v>
      </c>
      <c r="Z33" s="53">
        <f t="shared" si="12"/>
        <v>0</v>
      </c>
      <c r="AA33" s="53">
        <f t="shared" si="12"/>
        <v>0</v>
      </c>
      <c r="AB33" s="53">
        <f t="shared" si="12"/>
        <v>0</v>
      </c>
      <c r="AC33" s="53">
        <f t="shared" si="12"/>
        <v>0</v>
      </c>
      <c r="AD33" s="53">
        <f t="shared" si="12"/>
        <v>0</v>
      </c>
      <c r="AE33" s="53">
        <f t="shared" si="12"/>
        <v>0</v>
      </c>
      <c r="AF33" s="34"/>
      <c r="AG33" s="36"/>
    </row>
    <row r="34" spans="1:33" ht="21" x14ac:dyDescent="0.35">
      <c r="A34" s="54" t="s">
        <v>29</v>
      </c>
      <c r="B34" s="53">
        <f>B15+B18+B22+B26+B30</f>
        <v>55845.002999999997</v>
      </c>
      <c r="C34" s="53">
        <f>H34+J34+L34+N34+P34+R34+T34+V34+X34+Z34</f>
        <v>48751.404999999999</v>
      </c>
      <c r="D34" s="53">
        <f>D15+D18+D22+D26+D30</f>
        <v>42783.66</v>
      </c>
      <c r="E34" s="53">
        <f>E15+E18+E22+E26+E30</f>
        <v>42783.66</v>
      </c>
      <c r="F34" s="53">
        <f>IFERROR(E34/B34*100,0)</f>
        <v>76.611438269597741</v>
      </c>
      <c r="G34" s="53">
        <f>IFERROR(E34/C34*100,0)</f>
        <v>87.758824591824592</v>
      </c>
      <c r="H34" s="55">
        <f t="shared" ref="H34:AE34" si="13">H15+H18+H22+H26+H30</f>
        <v>7237.6</v>
      </c>
      <c r="I34" s="55">
        <f t="shared" si="13"/>
        <v>4175.2790000000005</v>
      </c>
      <c r="J34" s="55">
        <f t="shared" si="13"/>
        <v>4703.8739999999998</v>
      </c>
      <c r="K34" s="55">
        <f t="shared" si="13"/>
        <v>5381.9040000000005</v>
      </c>
      <c r="L34" s="55">
        <f t="shared" si="13"/>
        <v>3760.3250000000003</v>
      </c>
      <c r="M34" s="55">
        <f t="shared" si="13"/>
        <v>3679.2779999999998</v>
      </c>
      <c r="N34" s="55">
        <f t="shared" si="13"/>
        <v>5461.018</v>
      </c>
      <c r="O34" s="55">
        <f t="shared" si="13"/>
        <v>3373.585</v>
      </c>
      <c r="P34" s="55">
        <f t="shared" si="13"/>
        <v>4261.3370000000004</v>
      </c>
      <c r="Q34" s="55">
        <f t="shared" si="13"/>
        <v>3712.3330000000001</v>
      </c>
      <c r="R34" s="55">
        <f t="shared" si="13"/>
        <v>3739.886</v>
      </c>
      <c r="S34" s="55">
        <f t="shared" si="13"/>
        <v>5124.3719999999994</v>
      </c>
      <c r="T34" s="55">
        <f t="shared" si="13"/>
        <v>5475.5109999999995</v>
      </c>
      <c r="U34" s="55">
        <f t="shared" si="13"/>
        <v>5278.1549999999997</v>
      </c>
      <c r="V34" s="55">
        <f t="shared" si="13"/>
        <v>4751.7479999999996</v>
      </c>
      <c r="W34" s="55">
        <f t="shared" si="13"/>
        <v>4999.4790000000003</v>
      </c>
      <c r="X34" s="55">
        <f t="shared" si="13"/>
        <v>3849.056</v>
      </c>
      <c r="Y34" s="55">
        <f t="shared" si="13"/>
        <v>3475.502</v>
      </c>
      <c r="Z34" s="55">
        <f t="shared" si="13"/>
        <v>5511.0499999999993</v>
      </c>
      <c r="AA34" s="55">
        <f t="shared" si="13"/>
        <v>3583.7730000000001</v>
      </c>
      <c r="AB34" s="55">
        <f t="shared" si="13"/>
        <v>4262.7489999999998</v>
      </c>
      <c r="AC34" s="55">
        <f t="shared" si="13"/>
        <v>0</v>
      </c>
      <c r="AD34" s="55">
        <f t="shared" si="13"/>
        <v>2830.8489999999997</v>
      </c>
      <c r="AE34" s="55">
        <f t="shared" si="13"/>
        <v>0</v>
      </c>
      <c r="AF34" s="33"/>
      <c r="AG34" s="36"/>
    </row>
    <row r="35" spans="1:33" ht="21" x14ac:dyDescent="0.35">
      <c r="A35" s="112" t="s">
        <v>38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4"/>
      <c r="AF35" s="56"/>
      <c r="AG35" s="36"/>
    </row>
    <row r="36" spans="1:33" ht="21" x14ac:dyDescent="0.35">
      <c r="A36" s="57" t="s">
        <v>39</v>
      </c>
      <c r="B36" s="58"/>
      <c r="C36" s="59"/>
      <c r="D36" s="59"/>
      <c r="E36" s="58"/>
      <c r="F36" s="60"/>
      <c r="G36" s="60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2"/>
      <c r="AF36" s="63"/>
      <c r="AG36" s="36"/>
    </row>
    <row r="37" spans="1:33" ht="21" x14ac:dyDescent="0.35">
      <c r="A37" s="124" t="s">
        <v>40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6"/>
      <c r="AF37" s="33"/>
      <c r="AG37" s="36"/>
    </row>
    <row r="38" spans="1:33" s="29" customFormat="1" ht="21" x14ac:dyDescent="0.35">
      <c r="A38" s="25" t="s">
        <v>28</v>
      </c>
      <c r="B38" s="39">
        <f>B39+B40</f>
        <v>342.11</v>
      </c>
      <c r="C38" s="39">
        <f>C39+C40</f>
        <v>342.11</v>
      </c>
      <c r="D38" s="26">
        <f>D39+D40</f>
        <v>342.11</v>
      </c>
      <c r="E38" s="26">
        <f>E39+E40</f>
        <v>342.11</v>
      </c>
      <c r="F38" s="26">
        <f>IFERROR(E38/B38*100,0)</f>
        <v>100</v>
      </c>
      <c r="G38" s="26">
        <f>IFERROR(E38/C38*100,0)</f>
        <v>100</v>
      </c>
      <c r="H38" s="27">
        <f>H39+H40</f>
        <v>0</v>
      </c>
      <c r="I38" s="27">
        <f t="shared" ref="I38:AE38" si="14">I39+I40</f>
        <v>0</v>
      </c>
      <c r="J38" s="27">
        <f t="shared" si="14"/>
        <v>0</v>
      </c>
      <c r="K38" s="27">
        <f t="shared" si="14"/>
        <v>0</v>
      </c>
      <c r="L38" s="27">
        <f t="shared" si="14"/>
        <v>0</v>
      </c>
      <c r="M38" s="27">
        <f t="shared" si="14"/>
        <v>0</v>
      </c>
      <c r="N38" s="27">
        <f t="shared" si="14"/>
        <v>0</v>
      </c>
      <c r="O38" s="27">
        <f t="shared" si="14"/>
        <v>0</v>
      </c>
      <c r="P38" s="27">
        <f t="shared" si="14"/>
        <v>0</v>
      </c>
      <c r="Q38" s="27">
        <f t="shared" si="14"/>
        <v>0</v>
      </c>
      <c r="R38" s="27">
        <f t="shared" si="14"/>
        <v>292.11</v>
      </c>
      <c r="S38" s="27">
        <f t="shared" si="14"/>
        <v>292.11</v>
      </c>
      <c r="T38" s="27">
        <f t="shared" si="14"/>
        <v>0</v>
      </c>
      <c r="U38" s="27">
        <f t="shared" si="14"/>
        <v>0</v>
      </c>
      <c r="V38" s="27">
        <f t="shared" si="14"/>
        <v>50</v>
      </c>
      <c r="W38" s="27">
        <f t="shared" si="14"/>
        <v>50</v>
      </c>
      <c r="X38" s="27">
        <f t="shared" si="14"/>
        <v>0</v>
      </c>
      <c r="Y38" s="27">
        <f t="shared" si="14"/>
        <v>0</v>
      </c>
      <c r="Z38" s="27">
        <f t="shared" si="14"/>
        <v>0</v>
      </c>
      <c r="AA38" s="27">
        <f t="shared" si="14"/>
        <v>0</v>
      </c>
      <c r="AB38" s="27">
        <f t="shared" si="14"/>
        <v>0</v>
      </c>
      <c r="AC38" s="27">
        <f t="shared" si="14"/>
        <v>0</v>
      </c>
      <c r="AD38" s="27">
        <f t="shared" si="14"/>
        <v>0</v>
      </c>
      <c r="AE38" s="27">
        <f t="shared" si="14"/>
        <v>0</v>
      </c>
      <c r="AF38" s="64"/>
      <c r="AG38" s="36"/>
    </row>
    <row r="39" spans="1:33" ht="21" x14ac:dyDescent="0.35">
      <c r="A39" s="30" t="s">
        <v>34</v>
      </c>
      <c r="B39" s="31">
        <f t="shared" ref="B39:E41" si="15">B44</f>
        <v>325</v>
      </c>
      <c r="C39" s="31">
        <f t="shared" si="15"/>
        <v>325</v>
      </c>
      <c r="D39" s="31">
        <f t="shared" si="15"/>
        <v>325</v>
      </c>
      <c r="E39" s="31">
        <f t="shared" si="15"/>
        <v>325</v>
      </c>
      <c r="F39" s="53">
        <f>IFERROR(E39/B39*100,0)</f>
        <v>100</v>
      </c>
      <c r="G39" s="53">
        <f>IFERROR(E39/C39*100,0)</f>
        <v>100</v>
      </c>
      <c r="H39" s="32">
        <f t="shared" ref="H39:AE41" si="16">H44</f>
        <v>0</v>
      </c>
      <c r="I39" s="32">
        <f t="shared" si="16"/>
        <v>0</v>
      </c>
      <c r="J39" s="32">
        <f t="shared" si="16"/>
        <v>0</v>
      </c>
      <c r="K39" s="32">
        <f t="shared" si="16"/>
        <v>0</v>
      </c>
      <c r="L39" s="32">
        <f t="shared" si="16"/>
        <v>0</v>
      </c>
      <c r="M39" s="32">
        <f t="shared" si="16"/>
        <v>0</v>
      </c>
      <c r="N39" s="32">
        <f t="shared" si="16"/>
        <v>0</v>
      </c>
      <c r="O39" s="32">
        <f t="shared" si="16"/>
        <v>0</v>
      </c>
      <c r="P39" s="32">
        <f t="shared" si="16"/>
        <v>0</v>
      </c>
      <c r="Q39" s="32">
        <f t="shared" si="16"/>
        <v>0</v>
      </c>
      <c r="R39" s="32">
        <f t="shared" si="16"/>
        <v>277.5</v>
      </c>
      <c r="S39" s="32">
        <f t="shared" si="16"/>
        <v>277.5</v>
      </c>
      <c r="T39" s="32">
        <f t="shared" si="16"/>
        <v>0</v>
      </c>
      <c r="U39" s="32">
        <f t="shared" si="16"/>
        <v>0</v>
      </c>
      <c r="V39" s="32">
        <f t="shared" si="16"/>
        <v>47.5</v>
      </c>
      <c r="W39" s="32">
        <f t="shared" si="16"/>
        <v>47.5</v>
      </c>
      <c r="X39" s="32">
        <f t="shared" si="16"/>
        <v>0</v>
      </c>
      <c r="Y39" s="32">
        <f t="shared" si="16"/>
        <v>0</v>
      </c>
      <c r="Z39" s="32">
        <f t="shared" si="16"/>
        <v>0</v>
      </c>
      <c r="AA39" s="32">
        <f t="shared" si="16"/>
        <v>0</v>
      </c>
      <c r="AB39" s="32">
        <f t="shared" si="16"/>
        <v>0</v>
      </c>
      <c r="AC39" s="32">
        <f t="shared" si="16"/>
        <v>0</v>
      </c>
      <c r="AD39" s="32">
        <f t="shared" si="16"/>
        <v>0</v>
      </c>
      <c r="AE39" s="32">
        <f t="shared" si="16"/>
        <v>0</v>
      </c>
      <c r="AF39" s="33"/>
      <c r="AG39" s="36"/>
    </row>
    <row r="40" spans="1:33" ht="21" x14ac:dyDescent="0.35">
      <c r="A40" s="30" t="s">
        <v>29</v>
      </c>
      <c r="B40" s="31">
        <f t="shared" si="15"/>
        <v>17.11</v>
      </c>
      <c r="C40" s="31">
        <f>C45</f>
        <v>17.11</v>
      </c>
      <c r="D40" s="31">
        <f t="shared" si="15"/>
        <v>17.11</v>
      </c>
      <c r="E40" s="31">
        <f t="shared" si="15"/>
        <v>17.11</v>
      </c>
      <c r="F40" s="53">
        <f>IFERROR(E40/B40*100,0)</f>
        <v>100</v>
      </c>
      <c r="G40" s="53">
        <f>IFERROR(E40/C40*100,0)</f>
        <v>100</v>
      </c>
      <c r="H40" s="32">
        <f t="shared" si="16"/>
        <v>0</v>
      </c>
      <c r="I40" s="32">
        <f t="shared" si="16"/>
        <v>0</v>
      </c>
      <c r="J40" s="32">
        <f t="shared" si="16"/>
        <v>0</v>
      </c>
      <c r="K40" s="32">
        <f t="shared" si="16"/>
        <v>0</v>
      </c>
      <c r="L40" s="32">
        <f t="shared" si="16"/>
        <v>0</v>
      </c>
      <c r="M40" s="32">
        <f t="shared" si="16"/>
        <v>0</v>
      </c>
      <c r="N40" s="32">
        <f t="shared" si="16"/>
        <v>0</v>
      </c>
      <c r="O40" s="32">
        <f t="shared" si="16"/>
        <v>0</v>
      </c>
      <c r="P40" s="32">
        <f t="shared" si="16"/>
        <v>0</v>
      </c>
      <c r="Q40" s="32">
        <f t="shared" si="16"/>
        <v>0</v>
      </c>
      <c r="R40" s="32">
        <f t="shared" si="16"/>
        <v>14.61</v>
      </c>
      <c r="S40" s="32">
        <f t="shared" si="16"/>
        <v>14.61</v>
      </c>
      <c r="T40" s="32">
        <f t="shared" si="16"/>
        <v>0</v>
      </c>
      <c r="U40" s="32">
        <f t="shared" si="16"/>
        <v>0</v>
      </c>
      <c r="V40" s="32">
        <f t="shared" si="16"/>
        <v>2.5</v>
      </c>
      <c r="W40" s="32">
        <f t="shared" si="16"/>
        <v>2.5</v>
      </c>
      <c r="X40" s="32">
        <f t="shared" si="16"/>
        <v>0</v>
      </c>
      <c r="Y40" s="32">
        <f t="shared" si="16"/>
        <v>0</v>
      </c>
      <c r="Z40" s="32">
        <f t="shared" si="16"/>
        <v>0</v>
      </c>
      <c r="AA40" s="32">
        <f t="shared" si="16"/>
        <v>0</v>
      </c>
      <c r="AB40" s="32">
        <f t="shared" si="16"/>
        <v>0</v>
      </c>
      <c r="AC40" s="32">
        <f t="shared" si="16"/>
        <v>0</v>
      </c>
      <c r="AD40" s="32">
        <f t="shared" si="16"/>
        <v>0</v>
      </c>
      <c r="AE40" s="32">
        <f t="shared" si="16"/>
        <v>0</v>
      </c>
      <c r="AF40" s="33"/>
      <c r="AG40" s="36"/>
    </row>
    <row r="41" spans="1:33" ht="37.5" x14ac:dyDescent="0.35">
      <c r="A41" s="65" t="s">
        <v>41</v>
      </c>
      <c r="B41" s="31">
        <f t="shared" si="15"/>
        <v>17.11</v>
      </c>
      <c r="C41" s="31">
        <f t="shared" si="15"/>
        <v>17.11</v>
      </c>
      <c r="D41" s="31">
        <f t="shared" si="15"/>
        <v>17.11</v>
      </c>
      <c r="E41" s="31">
        <f t="shared" si="15"/>
        <v>17.11</v>
      </c>
      <c r="F41" s="53">
        <f>IFERROR(E41/B41*100,0)</f>
        <v>100</v>
      </c>
      <c r="G41" s="53">
        <f>IFERROR(E41/C41*100,0)</f>
        <v>100</v>
      </c>
      <c r="H41" s="32">
        <f t="shared" si="16"/>
        <v>0</v>
      </c>
      <c r="I41" s="32">
        <f t="shared" si="16"/>
        <v>0</v>
      </c>
      <c r="J41" s="32">
        <f t="shared" si="16"/>
        <v>0</v>
      </c>
      <c r="K41" s="32">
        <f t="shared" si="16"/>
        <v>0</v>
      </c>
      <c r="L41" s="32">
        <f t="shared" si="16"/>
        <v>0</v>
      </c>
      <c r="M41" s="32">
        <f t="shared" si="16"/>
        <v>0</v>
      </c>
      <c r="N41" s="32">
        <f t="shared" si="16"/>
        <v>0</v>
      </c>
      <c r="O41" s="32">
        <f t="shared" si="16"/>
        <v>0</v>
      </c>
      <c r="P41" s="32">
        <f t="shared" si="16"/>
        <v>0</v>
      </c>
      <c r="Q41" s="32">
        <f t="shared" si="16"/>
        <v>0</v>
      </c>
      <c r="R41" s="32">
        <f t="shared" si="16"/>
        <v>14.61</v>
      </c>
      <c r="S41" s="32">
        <f t="shared" si="16"/>
        <v>14.61</v>
      </c>
      <c r="T41" s="32">
        <f t="shared" si="16"/>
        <v>0</v>
      </c>
      <c r="U41" s="32">
        <f t="shared" si="16"/>
        <v>0</v>
      </c>
      <c r="V41" s="32">
        <f t="shared" si="16"/>
        <v>2.5</v>
      </c>
      <c r="W41" s="32">
        <f t="shared" si="16"/>
        <v>2.5</v>
      </c>
      <c r="X41" s="32">
        <f t="shared" si="16"/>
        <v>0</v>
      </c>
      <c r="Y41" s="32">
        <f t="shared" si="16"/>
        <v>0</v>
      </c>
      <c r="Z41" s="32">
        <f t="shared" si="16"/>
        <v>0</v>
      </c>
      <c r="AA41" s="32">
        <f t="shared" si="16"/>
        <v>0</v>
      </c>
      <c r="AB41" s="32">
        <f t="shared" si="16"/>
        <v>0</v>
      </c>
      <c r="AC41" s="32">
        <f t="shared" si="16"/>
        <v>0</v>
      </c>
      <c r="AD41" s="32">
        <f t="shared" si="16"/>
        <v>0</v>
      </c>
      <c r="AE41" s="32">
        <f t="shared" si="16"/>
        <v>0</v>
      </c>
      <c r="AF41" s="33"/>
      <c r="AG41" s="36"/>
    </row>
    <row r="42" spans="1:33" ht="21" x14ac:dyDescent="0.35">
      <c r="A42" s="118" t="s">
        <v>42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20"/>
      <c r="AF42" s="66"/>
      <c r="AG42" s="36"/>
    </row>
    <row r="43" spans="1:33" s="29" customFormat="1" ht="21" x14ac:dyDescent="0.35">
      <c r="A43" s="25" t="s">
        <v>28</v>
      </c>
      <c r="B43" s="26">
        <f>B44+B45</f>
        <v>342.11</v>
      </c>
      <c r="C43" s="26">
        <f>C44+C45</f>
        <v>342.11</v>
      </c>
      <c r="D43" s="26">
        <f>D44+D45</f>
        <v>342.11</v>
      </c>
      <c r="E43" s="26">
        <f>E44+E45</f>
        <v>342.11</v>
      </c>
      <c r="F43" s="26">
        <f>IFERROR(E43/B43*100,0)</f>
        <v>100</v>
      </c>
      <c r="G43" s="26">
        <f>IFERROR(E43/C43*100,0)</f>
        <v>100</v>
      </c>
      <c r="H43" s="27">
        <f>H44+H45</f>
        <v>0</v>
      </c>
      <c r="I43" s="27">
        <f t="shared" ref="I43:AE43" si="17">I44+I45</f>
        <v>0</v>
      </c>
      <c r="J43" s="27">
        <f t="shared" si="17"/>
        <v>0</v>
      </c>
      <c r="K43" s="27">
        <f t="shared" si="17"/>
        <v>0</v>
      </c>
      <c r="L43" s="27">
        <f t="shared" si="17"/>
        <v>0</v>
      </c>
      <c r="M43" s="27">
        <f t="shared" si="17"/>
        <v>0</v>
      </c>
      <c r="N43" s="27">
        <f t="shared" si="17"/>
        <v>0</v>
      </c>
      <c r="O43" s="27">
        <f t="shared" si="17"/>
        <v>0</v>
      </c>
      <c r="P43" s="27">
        <f t="shared" si="17"/>
        <v>0</v>
      </c>
      <c r="Q43" s="27">
        <f t="shared" si="17"/>
        <v>0</v>
      </c>
      <c r="R43" s="27">
        <f t="shared" si="17"/>
        <v>292.11</v>
      </c>
      <c r="S43" s="27">
        <f t="shared" si="17"/>
        <v>292.11</v>
      </c>
      <c r="T43" s="27">
        <f t="shared" si="17"/>
        <v>0</v>
      </c>
      <c r="U43" s="27">
        <f t="shared" si="17"/>
        <v>0</v>
      </c>
      <c r="V43" s="27">
        <f t="shared" si="17"/>
        <v>50</v>
      </c>
      <c r="W43" s="27">
        <f t="shared" si="17"/>
        <v>50</v>
      </c>
      <c r="X43" s="27">
        <f t="shared" si="17"/>
        <v>0</v>
      </c>
      <c r="Y43" s="27">
        <f t="shared" si="17"/>
        <v>0</v>
      </c>
      <c r="Z43" s="27">
        <f t="shared" si="17"/>
        <v>0</v>
      </c>
      <c r="AA43" s="27">
        <f t="shared" si="17"/>
        <v>0</v>
      </c>
      <c r="AB43" s="27">
        <f t="shared" si="17"/>
        <v>0</v>
      </c>
      <c r="AC43" s="27">
        <f t="shared" si="17"/>
        <v>0</v>
      </c>
      <c r="AD43" s="27">
        <f t="shared" si="17"/>
        <v>0</v>
      </c>
      <c r="AE43" s="27">
        <f t="shared" si="17"/>
        <v>0</v>
      </c>
      <c r="AF43" s="34"/>
      <c r="AG43" s="36"/>
    </row>
    <row r="44" spans="1:33" ht="21" x14ac:dyDescent="0.35">
      <c r="A44" s="30" t="s">
        <v>34</v>
      </c>
      <c r="B44" s="31">
        <f>SUM(H44,J44,L44,N44,P44,R44,T44,V44,X44,Z44,AB44,AD44)</f>
        <v>325</v>
      </c>
      <c r="C44" s="31">
        <f>H44+J44+L44+N44+P44+R44+T44+V44+X44</f>
        <v>325</v>
      </c>
      <c r="D44" s="31">
        <f>E44</f>
        <v>325</v>
      </c>
      <c r="E44" s="31">
        <f>SUM(I44,K44,M44,O44,Q44,S44,U44,W44,Y44,AA44,AC44,AE44)</f>
        <v>325</v>
      </c>
      <c r="F44" s="31">
        <f>IFERROR(E44/B44*100,0)</f>
        <v>100</v>
      </c>
      <c r="G44" s="31">
        <f>IFERROR(E44/C44*100,0)</f>
        <v>100</v>
      </c>
      <c r="H44" s="32">
        <f>H49+H54</f>
        <v>0</v>
      </c>
      <c r="I44" s="32">
        <f t="shared" ref="I44:AE46" si="18">I49+I54</f>
        <v>0</v>
      </c>
      <c r="J44" s="32">
        <f t="shared" si="18"/>
        <v>0</v>
      </c>
      <c r="K44" s="32">
        <f t="shared" si="18"/>
        <v>0</v>
      </c>
      <c r="L44" s="32">
        <f t="shared" si="18"/>
        <v>0</v>
      </c>
      <c r="M44" s="32">
        <f t="shared" si="18"/>
        <v>0</v>
      </c>
      <c r="N44" s="32">
        <f t="shared" si="18"/>
        <v>0</v>
      </c>
      <c r="O44" s="32">
        <f t="shared" si="18"/>
        <v>0</v>
      </c>
      <c r="P44" s="32">
        <f t="shared" si="18"/>
        <v>0</v>
      </c>
      <c r="Q44" s="32">
        <f t="shared" si="18"/>
        <v>0</v>
      </c>
      <c r="R44" s="32">
        <f t="shared" si="18"/>
        <v>277.5</v>
      </c>
      <c r="S44" s="32">
        <f t="shared" si="18"/>
        <v>277.5</v>
      </c>
      <c r="T44" s="32">
        <f t="shared" si="18"/>
        <v>0</v>
      </c>
      <c r="U44" s="32">
        <f t="shared" si="18"/>
        <v>0</v>
      </c>
      <c r="V44" s="32">
        <f t="shared" si="18"/>
        <v>47.5</v>
      </c>
      <c r="W44" s="32">
        <f t="shared" si="18"/>
        <v>47.5</v>
      </c>
      <c r="X44" s="32">
        <f t="shared" si="18"/>
        <v>0</v>
      </c>
      <c r="Y44" s="32">
        <f t="shared" si="18"/>
        <v>0</v>
      </c>
      <c r="Z44" s="32">
        <f t="shared" si="18"/>
        <v>0</v>
      </c>
      <c r="AA44" s="32">
        <f t="shared" si="18"/>
        <v>0</v>
      </c>
      <c r="AB44" s="32">
        <f t="shared" si="18"/>
        <v>0</v>
      </c>
      <c r="AC44" s="32">
        <f t="shared" si="18"/>
        <v>0</v>
      </c>
      <c r="AD44" s="32">
        <f t="shared" si="18"/>
        <v>0</v>
      </c>
      <c r="AE44" s="32">
        <f t="shared" si="18"/>
        <v>0</v>
      </c>
      <c r="AF44" s="33"/>
      <c r="AG44" s="36"/>
    </row>
    <row r="45" spans="1:33" ht="21" x14ac:dyDescent="0.35">
      <c r="A45" s="30" t="s">
        <v>29</v>
      </c>
      <c r="B45" s="31">
        <f>SUM(H45,J45,L45,N45,P45,R45,T45,V45,X45,Z45,AB45,AD45)</f>
        <v>17.11</v>
      </c>
      <c r="C45" s="31">
        <f t="shared" ref="C45" si="19">H45+J45+L45+N45+P45+R45+T45+V45</f>
        <v>17.11</v>
      </c>
      <c r="D45" s="31">
        <f>E45</f>
        <v>17.11</v>
      </c>
      <c r="E45" s="31">
        <f>SUM(I45,K45,M45,O45,Q45,S45,U45,W45,Y45,AA45,AC45,AE45)</f>
        <v>17.11</v>
      </c>
      <c r="F45" s="31">
        <f>IFERROR(E45/B45*100,0)</f>
        <v>100</v>
      </c>
      <c r="G45" s="31">
        <f>IFERROR(E45/C45*100,0)</f>
        <v>100</v>
      </c>
      <c r="H45" s="32">
        <f t="shared" ref="H45:W46" si="20">H50+H55</f>
        <v>0</v>
      </c>
      <c r="I45" s="32">
        <f t="shared" si="20"/>
        <v>0</v>
      </c>
      <c r="J45" s="32">
        <f t="shared" si="20"/>
        <v>0</v>
      </c>
      <c r="K45" s="32">
        <f t="shared" si="20"/>
        <v>0</v>
      </c>
      <c r="L45" s="32">
        <f t="shared" si="20"/>
        <v>0</v>
      </c>
      <c r="M45" s="32">
        <f t="shared" si="20"/>
        <v>0</v>
      </c>
      <c r="N45" s="32">
        <f t="shared" si="20"/>
        <v>0</v>
      </c>
      <c r="O45" s="32">
        <f t="shared" si="20"/>
        <v>0</v>
      </c>
      <c r="P45" s="32">
        <f t="shared" si="20"/>
        <v>0</v>
      </c>
      <c r="Q45" s="32">
        <f t="shared" si="20"/>
        <v>0</v>
      </c>
      <c r="R45" s="32">
        <f t="shared" si="20"/>
        <v>14.61</v>
      </c>
      <c r="S45" s="32">
        <f t="shared" si="20"/>
        <v>14.61</v>
      </c>
      <c r="T45" s="32">
        <f t="shared" si="20"/>
        <v>0</v>
      </c>
      <c r="U45" s="32">
        <f t="shared" si="20"/>
        <v>0</v>
      </c>
      <c r="V45" s="32">
        <f t="shared" si="20"/>
        <v>2.5</v>
      </c>
      <c r="W45" s="32">
        <f t="shared" si="20"/>
        <v>2.5</v>
      </c>
      <c r="X45" s="32">
        <f t="shared" si="18"/>
        <v>0</v>
      </c>
      <c r="Y45" s="32">
        <f t="shared" si="18"/>
        <v>0</v>
      </c>
      <c r="Z45" s="32">
        <f t="shared" si="18"/>
        <v>0</v>
      </c>
      <c r="AA45" s="32">
        <f t="shared" si="18"/>
        <v>0</v>
      </c>
      <c r="AB45" s="32">
        <f t="shared" si="18"/>
        <v>0</v>
      </c>
      <c r="AC45" s="32">
        <f t="shared" si="18"/>
        <v>0</v>
      </c>
      <c r="AD45" s="32">
        <f t="shared" si="18"/>
        <v>0</v>
      </c>
      <c r="AE45" s="32">
        <f t="shared" si="18"/>
        <v>0</v>
      </c>
      <c r="AF45" s="33"/>
      <c r="AG45" s="36"/>
    </row>
    <row r="46" spans="1:33" ht="37.5" x14ac:dyDescent="0.35">
      <c r="A46" s="65" t="s">
        <v>41</v>
      </c>
      <c r="B46" s="31">
        <f>SUM(H46,J46,L46,N46,P46,R46,T46,V46,X46,Z46,AB46,AD46)</f>
        <v>17.11</v>
      </c>
      <c r="C46" s="31">
        <f>H46+J46+L46+N46+P46+R46+T46+V46</f>
        <v>17.11</v>
      </c>
      <c r="D46" s="31">
        <f>E46</f>
        <v>17.11</v>
      </c>
      <c r="E46" s="31">
        <f>SUM(I46,K46,M46,O46,Q46,S46,U46,W46,Y46,AA46,AC46,AE46)</f>
        <v>17.11</v>
      </c>
      <c r="F46" s="31">
        <f>IFERROR(E46/B46*100,0)</f>
        <v>100</v>
      </c>
      <c r="G46" s="31">
        <f>IFERROR(E46/C46*100,0)</f>
        <v>100</v>
      </c>
      <c r="H46" s="32">
        <f t="shared" si="20"/>
        <v>0</v>
      </c>
      <c r="I46" s="32">
        <f t="shared" si="20"/>
        <v>0</v>
      </c>
      <c r="J46" s="32">
        <f t="shared" si="20"/>
        <v>0</v>
      </c>
      <c r="K46" s="32">
        <f t="shared" si="20"/>
        <v>0</v>
      </c>
      <c r="L46" s="32">
        <f t="shared" si="20"/>
        <v>0</v>
      </c>
      <c r="M46" s="32">
        <f t="shared" si="20"/>
        <v>0</v>
      </c>
      <c r="N46" s="32">
        <f t="shared" si="20"/>
        <v>0</v>
      </c>
      <c r="O46" s="32">
        <f t="shared" si="20"/>
        <v>0</v>
      </c>
      <c r="P46" s="32">
        <f t="shared" si="20"/>
        <v>0</v>
      </c>
      <c r="Q46" s="32">
        <f t="shared" si="20"/>
        <v>0</v>
      </c>
      <c r="R46" s="32">
        <f t="shared" si="20"/>
        <v>14.61</v>
      </c>
      <c r="S46" s="32">
        <f t="shared" si="20"/>
        <v>14.61</v>
      </c>
      <c r="T46" s="32">
        <f t="shared" si="20"/>
        <v>0</v>
      </c>
      <c r="U46" s="32">
        <f t="shared" si="20"/>
        <v>0</v>
      </c>
      <c r="V46" s="32">
        <f t="shared" si="20"/>
        <v>2.5</v>
      </c>
      <c r="W46" s="32">
        <f t="shared" si="20"/>
        <v>2.5</v>
      </c>
      <c r="X46" s="32">
        <f t="shared" si="18"/>
        <v>0</v>
      </c>
      <c r="Y46" s="32">
        <f t="shared" si="18"/>
        <v>0</v>
      </c>
      <c r="Z46" s="32">
        <f t="shared" si="18"/>
        <v>0</v>
      </c>
      <c r="AA46" s="32">
        <f t="shared" si="18"/>
        <v>0</v>
      </c>
      <c r="AB46" s="32">
        <f t="shared" si="18"/>
        <v>0</v>
      </c>
      <c r="AC46" s="32">
        <f t="shared" si="18"/>
        <v>0</v>
      </c>
      <c r="AD46" s="32">
        <f t="shared" si="18"/>
        <v>0</v>
      </c>
      <c r="AE46" s="32">
        <f t="shared" si="18"/>
        <v>0</v>
      </c>
      <c r="AF46" s="33"/>
      <c r="AG46" s="36"/>
    </row>
    <row r="47" spans="1:33" ht="21" x14ac:dyDescent="0.35">
      <c r="A47" s="118" t="s">
        <v>43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20"/>
      <c r="AF47" s="33"/>
      <c r="AG47" s="36"/>
    </row>
    <row r="48" spans="1:33" s="29" customFormat="1" ht="100.5" customHeight="1" x14ac:dyDescent="0.35">
      <c r="A48" s="25" t="s">
        <v>28</v>
      </c>
      <c r="B48" s="26">
        <f>B49+B50</f>
        <v>342.11</v>
      </c>
      <c r="C48" s="26">
        <f>C49+C50</f>
        <v>342.11</v>
      </c>
      <c r="D48" s="26">
        <f>D49+D50</f>
        <v>342.11</v>
      </c>
      <c r="E48" s="26">
        <f>E49+E50</f>
        <v>342.11</v>
      </c>
      <c r="F48" s="26">
        <f>IFERROR(E48/B48*100,0)</f>
        <v>100</v>
      </c>
      <c r="G48" s="26">
        <f>IFERROR(E48/C48*100,0)</f>
        <v>100</v>
      </c>
      <c r="H48" s="27">
        <f>H49+H50</f>
        <v>0</v>
      </c>
      <c r="I48" s="27">
        <f t="shared" ref="I48:AE48" si="21">I49+I50</f>
        <v>0</v>
      </c>
      <c r="J48" s="27">
        <f t="shared" si="21"/>
        <v>0</v>
      </c>
      <c r="K48" s="27">
        <f t="shared" si="21"/>
        <v>0</v>
      </c>
      <c r="L48" s="27">
        <f t="shared" si="21"/>
        <v>0</v>
      </c>
      <c r="M48" s="27">
        <f t="shared" si="21"/>
        <v>0</v>
      </c>
      <c r="N48" s="27">
        <f t="shared" si="21"/>
        <v>0</v>
      </c>
      <c r="O48" s="27">
        <f t="shared" si="21"/>
        <v>0</v>
      </c>
      <c r="P48" s="27">
        <f t="shared" si="21"/>
        <v>0</v>
      </c>
      <c r="Q48" s="27">
        <f t="shared" si="21"/>
        <v>0</v>
      </c>
      <c r="R48" s="27">
        <f t="shared" si="21"/>
        <v>292.11</v>
      </c>
      <c r="S48" s="27">
        <f t="shared" si="21"/>
        <v>292.11</v>
      </c>
      <c r="T48" s="27">
        <f t="shared" si="21"/>
        <v>0</v>
      </c>
      <c r="U48" s="27">
        <f t="shared" si="21"/>
        <v>0</v>
      </c>
      <c r="V48" s="27">
        <f t="shared" si="21"/>
        <v>50</v>
      </c>
      <c r="W48" s="27">
        <f t="shared" si="21"/>
        <v>50</v>
      </c>
      <c r="X48" s="27">
        <f t="shared" si="21"/>
        <v>0</v>
      </c>
      <c r="Y48" s="27">
        <f t="shared" si="21"/>
        <v>0</v>
      </c>
      <c r="Z48" s="27">
        <f t="shared" si="21"/>
        <v>0</v>
      </c>
      <c r="AA48" s="27">
        <f t="shared" si="21"/>
        <v>0</v>
      </c>
      <c r="AB48" s="27">
        <f t="shared" si="21"/>
        <v>0</v>
      </c>
      <c r="AC48" s="27">
        <f t="shared" si="21"/>
        <v>0</v>
      </c>
      <c r="AD48" s="27">
        <f t="shared" si="21"/>
        <v>0</v>
      </c>
      <c r="AE48" s="27">
        <f t="shared" si="21"/>
        <v>0</v>
      </c>
      <c r="AF48" s="33" t="s">
        <v>75</v>
      </c>
      <c r="AG48" s="36"/>
    </row>
    <row r="49" spans="1:33" ht="21" x14ac:dyDescent="0.35">
      <c r="A49" s="30" t="s">
        <v>34</v>
      </c>
      <c r="B49" s="42">
        <f>SUM(H49,J49,L49,N49,P49,R49,T49,V49,X49,Z49,AB49,AD49)</f>
        <v>325</v>
      </c>
      <c r="C49" s="31">
        <f t="shared" ref="C49:C51" si="22">H49+J49+L49+N49+P49+R49+T49+V49</f>
        <v>325</v>
      </c>
      <c r="D49" s="31">
        <f>E49</f>
        <v>325</v>
      </c>
      <c r="E49" s="31">
        <f>SUM(I49,K49,M49,O49,Q49,S49,U49,W49,Y49,AA49,AC49,AE49)</f>
        <v>325</v>
      </c>
      <c r="F49" s="31">
        <f>IFERROR(E49/B49*100,0)</f>
        <v>100</v>
      </c>
      <c r="G49" s="31">
        <f>IFERROR(E49/C49*100,0)</f>
        <v>100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277.5</v>
      </c>
      <c r="S49" s="32">
        <v>277.5</v>
      </c>
      <c r="T49" s="32">
        <v>0</v>
      </c>
      <c r="U49" s="32">
        <v>0</v>
      </c>
      <c r="V49" s="32">
        <v>47.5</v>
      </c>
      <c r="W49" s="32">
        <v>47.5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3"/>
      <c r="AG49" s="36"/>
    </row>
    <row r="50" spans="1:33" ht="21" x14ac:dyDescent="0.35">
      <c r="A50" s="30" t="s">
        <v>29</v>
      </c>
      <c r="B50" s="31">
        <f>SUM(H50,J50,L50,N50,P50,R50,T50,V50,X50,Z50,AB50,AD50)</f>
        <v>17.11</v>
      </c>
      <c r="C50" s="31">
        <f t="shared" si="22"/>
        <v>17.11</v>
      </c>
      <c r="D50" s="31">
        <f>E50</f>
        <v>17.11</v>
      </c>
      <c r="E50" s="31">
        <f>SUM(I50,K50,M50,O50,Q50,S50,U50,W50,Y50,AA50,AC50,AE50)</f>
        <v>17.11</v>
      </c>
      <c r="F50" s="31">
        <f>IFERROR(E50/B50*100,0)</f>
        <v>100</v>
      </c>
      <c r="G50" s="31">
        <f>IFERROR(E50/C50*100,0)</f>
        <v>100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14.61</v>
      </c>
      <c r="S50" s="32">
        <v>14.61</v>
      </c>
      <c r="T50" s="32">
        <v>0</v>
      </c>
      <c r="U50" s="32">
        <v>0</v>
      </c>
      <c r="V50" s="32">
        <v>2.5</v>
      </c>
      <c r="W50" s="32">
        <v>2.5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3"/>
      <c r="AG50" s="36"/>
    </row>
    <row r="51" spans="1:33" ht="37.5" x14ac:dyDescent="0.35">
      <c r="A51" s="65" t="s">
        <v>41</v>
      </c>
      <c r="B51" s="31">
        <f>SUM(H51,J51,L51,N51,P51,R51,T51,V51,X51,Z51,AB51,AD51)</f>
        <v>17.11</v>
      </c>
      <c r="C51" s="31">
        <f t="shared" si="22"/>
        <v>17.11</v>
      </c>
      <c r="D51" s="31">
        <f>E51</f>
        <v>17.11</v>
      </c>
      <c r="E51" s="31">
        <f>SUM(I51,K51,M51,O51,Q51,S51,U51,W51,Y51,AA51,AC51,AE51)</f>
        <v>17.11</v>
      </c>
      <c r="F51" s="31">
        <f>IFERROR(E51/B51*100,0)</f>
        <v>100</v>
      </c>
      <c r="G51" s="31">
        <f>IFERROR(E51/C51*100,0)</f>
        <v>100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14.61</v>
      </c>
      <c r="S51" s="32">
        <v>14.61</v>
      </c>
      <c r="T51" s="32">
        <v>0</v>
      </c>
      <c r="U51" s="32">
        <v>0</v>
      </c>
      <c r="V51" s="32">
        <v>2.5</v>
      </c>
      <c r="W51" s="32">
        <v>2.5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3"/>
      <c r="AG51" s="36"/>
    </row>
    <row r="52" spans="1:33" ht="21" x14ac:dyDescent="0.35">
      <c r="A52" s="118" t="s">
        <v>44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20"/>
      <c r="AF52" s="33"/>
      <c r="AG52" s="36"/>
    </row>
    <row r="53" spans="1:33" s="29" customFormat="1" ht="21" x14ac:dyDescent="0.35">
      <c r="A53" s="25" t="s">
        <v>28</v>
      </c>
      <c r="B53" s="26">
        <f>B54+B55</f>
        <v>0</v>
      </c>
      <c r="C53" s="26">
        <f>C54+C55</f>
        <v>0</v>
      </c>
      <c r="D53" s="26">
        <f>D54+D55</f>
        <v>0</v>
      </c>
      <c r="E53" s="26">
        <f>E54+E55</f>
        <v>0</v>
      </c>
      <c r="F53" s="26">
        <f>IFERROR(E53/B53*100,0)</f>
        <v>0</v>
      </c>
      <c r="G53" s="26">
        <f>IFERROR(E53/C53*100,0)</f>
        <v>0</v>
      </c>
      <c r="H53" s="27">
        <f>H54+H55</f>
        <v>0</v>
      </c>
      <c r="I53" s="27">
        <f t="shared" ref="I53:AE53" si="23">I54+I55</f>
        <v>0</v>
      </c>
      <c r="J53" s="27">
        <f t="shared" si="23"/>
        <v>0</v>
      </c>
      <c r="K53" s="27">
        <f t="shared" si="23"/>
        <v>0</v>
      </c>
      <c r="L53" s="27">
        <f t="shared" si="23"/>
        <v>0</v>
      </c>
      <c r="M53" s="27">
        <f t="shared" si="23"/>
        <v>0</v>
      </c>
      <c r="N53" s="27">
        <f t="shared" si="23"/>
        <v>0</v>
      </c>
      <c r="O53" s="27">
        <f t="shared" si="23"/>
        <v>0</v>
      </c>
      <c r="P53" s="27">
        <f t="shared" si="23"/>
        <v>0</v>
      </c>
      <c r="Q53" s="27">
        <f t="shared" si="23"/>
        <v>0</v>
      </c>
      <c r="R53" s="27">
        <f t="shared" si="23"/>
        <v>0</v>
      </c>
      <c r="S53" s="27">
        <f t="shared" si="23"/>
        <v>0</v>
      </c>
      <c r="T53" s="27">
        <f t="shared" si="23"/>
        <v>0</v>
      </c>
      <c r="U53" s="27">
        <f t="shared" si="23"/>
        <v>0</v>
      </c>
      <c r="V53" s="27">
        <f t="shared" si="23"/>
        <v>0</v>
      </c>
      <c r="W53" s="27">
        <f t="shared" si="23"/>
        <v>0</v>
      </c>
      <c r="X53" s="27">
        <f t="shared" si="23"/>
        <v>0</v>
      </c>
      <c r="Y53" s="27">
        <f t="shared" si="23"/>
        <v>0</v>
      </c>
      <c r="Z53" s="27">
        <f t="shared" si="23"/>
        <v>0</v>
      </c>
      <c r="AA53" s="27">
        <f t="shared" si="23"/>
        <v>0</v>
      </c>
      <c r="AB53" s="27">
        <f t="shared" si="23"/>
        <v>0</v>
      </c>
      <c r="AC53" s="27">
        <f t="shared" si="23"/>
        <v>0</v>
      </c>
      <c r="AD53" s="27">
        <f t="shared" si="23"/>
        <v>0</v>
      </c>
      <c r="AE53" s="27">
        <f t="shared" si="23"/>
        <v>0</v>
      </c>
      <c r="AF53" s="34"/>
      <c r="AG53" s="36"/>
    </row>
    <row r="54" spans="1:33" ht="21" x14ac:dyDescent="0.35">
      <c r="A54" s="30" t="s">
        <v>34</v>
      </c>
      <c r="B54" s="31">
        <f>SUM(H54,J54,L54,N54,P54,R54,T54,V54,X54,Z54,AB54,AD54)</f>
        <v>0</v>
      </c>
      <c r="C54" s="31">
        <f>H54+J54+L54+N54+P54+R54+T54+V54</f>
        <v>0</v>
      </c>
      <c r="D54" s="31">
        <f>E54</f>
        <v>0</v>
      </c>
      <c r="E54" s="31">
        <f>SUM(I54,K54,M54,O54,Q54,S54,U54,W54,Y54,AA54,AC54,AE54)</f>
        <v>0</v>
      </c>
      <c r="F54" s="31">
        <f>IFERROR(E54/B54*100,0)</f>
        <v>0</v>
      </c>
      <c r="G54" s="31">
        <f>IFERROR(E54/C54*100,0)</f>
        <v>0</v>
      </c>
      <c r="H54" s="32">
        <f>H59</f>
        <v>0</v>
      </c>
      <c r="I54" s="32">
        <f t="shared" ref="I54:AE56" si="24">I59</f>
        <v>0</v>
      </c>
      <c r="J54" s="32">
        <f t="shared" si="24"/>
        <v>0</v>
      </c>
      <c r="K54" s="32">
        <f t="shared" si="24"/>
        <v>0</v>
      </c>
      <c r="L54" s="32">
        <f t="shared" si="24"/>
        <v>0</v>
      </c>
      <c r="M54" s="32">
        <f t="shared" si="24"/>
        <v>0</v>
      </c>
      <c r="N54" s="32">
        <f t="shared" si="24"/>
        <v>0</v>
      </c>
      <c r="O54" s="32">
        <f t="shared" si="24"/>
        <v>0</v>
      </c>
      <c r="P54" s="32">
        <f t="shared" si="24"/>
        <v>0</v>
      </c>
      <c r="Q54" s="32">
        <f t="shared" si="24"/>
        <v>0</v>
      </c>
      <c r="R54" s="32">
        <f t="shared" si="24"/>
        <v>0</v>
      </c>
      <c r="S54" s="32">
        <f t="shared" si="24"/>
        <v>0</v>
      </c>
      <c r="T54" s="32">
        <f t="shared" si="24"/>
        <v>0</v>
      </c>
      <c r="U54" s="32">
        <f t="shared" si="24"/>
        <v>0</v>
      </c>
      <c r="V54" s="32">
        <f t="shared" si="24"/>
        <v>0</v>
      </c>
      <c r="W54" s="32">
        <f t="shared" si="24"/>
        <v>0</v>
      </c>
      <c r="X54" s="32">
        <f t="shared" si="24"/>
        <v>0</v>
      </c>
      <c r="Y54" s="32">
        <f t="shared" si="24"/>
        <v>0</v>
      </c>
      <c r="Z54" s="32">
        <f t="shared" si="24"/>
        <v>0</v>
      </c>
      <c r="AA54" s="32">
        <f t="shared" si="24"/>
        <v>0</v>
      </c>
      <c r="AB54" s="32">
        <f t="shared" si="24"/>
        <v>0</v>
      </c>
      <c r="AC54" s="32">
        <f t="shared" si="24"/>
        <v>0</v>
      </c>
      <c r="AD54" s="32">
        <f t="shared" si="24"/>
        <v>0</v>
      </c>
      <c r="AE54" s="32">
        <f t="shared" si="24"/>
        <v>0</v>
      </c>
      <c r="AF54" s="33"/>
      <c r="AG54" s="36"/>
    </row>
    <row r="55" spans="1:33" ht="21" x14ac:dyDescent="0.35">
      <c r="A55" s="30" t="s">
        <v>29</v>
      </c>
      <c r="B55" s="31">
        <f>SUM(H55,J55,L55,N55,P55,R55,T55,V55,X55,Z55,AB55,AD55)</f>
        <v>0</v>
      </c>
      <c r="C55" s="31">
        <f t="shared" ref="C55:C56" si="25">H55+J55+L55+N55+P55+R55+T55+V55</f>
        <v>0</v>
      </c>
      <c r="D55" s="31">
        <f>E55</f>
        <v>0</v>
      </c>
      <c r="E55" s="31">
        <f>SUM(I55,K55,M55,O55,Q55,S55,U55,W55,Y55,AA55,AC55,AE55)</f>
        <v>0</v>
      </c>
      <c r="F55" s="31">
        <f>IFERROR(E55/B55*100,0)</f>
        <v>0</v>
      </c>
      <c r="G55" s="31">
        <f>IFERROR(E55/C55*100,0)</f>
        <v>0</v>
      </c>
      <c r="H55" s="32">
        <f t="shared" ref="H55:W56" si="26">H60</f>
        <v>0</v>
      </c>
      <c r="I55" s="32">
        <f t="shared" si="26"/>
        <v>0</v>
      </c>
      <c r="J55" s="32">
        <f t="shared" si="26"/>
        <v>0</v>
      </c>
      <c r="K55" s="32">
        <f t="shared" si="26"/>
        <v>0</v>
      </c>
      <c r="L55" s="32">
        <f t="shared" si="26"/>
        <v>0</v>
      </c>
      <c r="M55" s="32">
        <f t="shared" si="26"/>
        <v>0</v>
      </c>
      <c r="N55" s="32">
        <f t="shared" si="26"/>
        <v>0</v>
      </c>
      <c r="O55" s="32">
        <f t="shared" si="26"/>
        <v>0</v>
      </c>
      <c r="P55" s="32">
        <f t="shared" si="26"/>
        <v>0</v>
      </c>
      <c r="Q55" s="32">
        <f t="shared" si="26"/>
        <v>0</v>
      </c>
      <c r="R55" s="32">
        <f t="shared" si="26"/>
        <v>0</v>
      </c>
      <c r="S55" s="32">
        <f t="shared" si="26"/>
        <v>0</v>
      </c>
      <c r="T55" s="32">
        <f t="shared" si="26"/>
        <v>0</v>
      </c>
      <c r="U55" s="32">
        <f t="shared" si="26"/>
        <v>0</v>
      </c>
      <c r="V55" s="32">
        <f t="shared" si="26"/>
        <v>0</v>
      </c>
      <c r="W55" s="32">
        <f t="shared" si="26"/>
        <v>0</v>
      </c>
      <c r="X55" s="32">
        <f t="shared" si="24"/>
        <v>0</v>
      </c>
      <c r="Y55" s="32">
        <f t="shared" si="24"/>
        <v>0</v>
      </c>
      <c r="Z55" s="32">
        <f t="shared" si="24"/>
        <v>0</v>
      </c>
      <c r="AA55" s="32">
        <f t="shared" si="24"/>
        <v>0</v>
      </c>
      <c r="AB55" s="32">
        <f t="shared" si="24"/>
        <v>0</v>
      </c>
      <c r="AC55" s="32">
        <f t="shared" si="24"/>
        <v>0</v>
      </c>
      <c r="AD55" s="32">
        <f t="shared" si="24"/>
        <v>0</v>
      </c>
      <c r="AE55" s="32">
        <f t="shared" si="24"/>
        <v>0</v>
      </c>
      <c r="AF55" s="33"/>
      <c r="AG55" s="36"/>
    </row>
    <row r="56" spans="1:33" ht="37.5" x14ac:dyDescent="0.35">
      <c r="A56" s="65" t="s">
        <v>41</v>
      </c>
      <c r="B56" s="31">
        <f>SUM(H56,J56,L56,N56,P56,R56,T56,V56,X56,Z56,AB56,AD56)</f>
        <v>0</v>
      </c>
      <c r="C56" s="31">
        <f t="shared" si="25"/>
        <v>0</v>
      </c>
      <c r="D56" s="31">
        <f>E56</f>
        <v>0</v>
      </c>
      <c r="E56" s="31">
        <f>SUM(I56,K56,M56,O56,Q56,S56,U56,W56,Y56,AA56,AC56,AE56)</f>
        <v>0</v>
      </c>
      <c r="F56" s="31">
        <f>IFERROR(E56/B56*100,0)</f>
        <v>0</v>
      </c>
      <c r="G56" s="31">
        <f>IFERROR(E56/C56*100,0)</f>
        <v>0</v>
      </c>
      <c r="H56" s="32">
        <f t="shared" si="26"/>
        <v>0</v>
      </c>
      <c r="I56" s="32">
        <f t="shared" si="26"/>
        <v>0</v>
      </c>
      <c r="J56" s="32">
        <f t="shared" si="26"/>
        <v>0</v>
      </c>
      <c r="K56" s="32">
        <f t="shared" si="26"/>
        <v>0</v>
      </c>
      <c r="L56" s="32">
        <f t="shared" si="26"/>
        <v>0</v>
      </c>
      <c r="M56" s="32">
        <f t="shared" si="26"/>
        <v>0</v>
      </c>
      <c r="N56" s="32">
        <f t="shared" si="26"/>
        <v>0</v>
      </c>
      <c r="O56" s="32">
        <f t="shared" si="26"/>
        <v>0</v>
      </c>
      <c r="P56" s="32">
        <f t="shared" si="26"/>
        <v>0</v>
      </c>
      <c r="Q56" s="32">
        <f t="shared" si="26"/>
        <v>0</v>
      </c>
      <c r="R56" s="32">
        <f t="shared" si="26"/>
        <v>0</v>
      </c>
      <c r="S56" s="32">
        <f t="shared" si="26"/>
        <v>0</v>
      </c>
      <c r="T56" s="32">
        <f t="shared" si="26"/>
        <v>0</v>
      </c>
      <c r="U56" s="32">
        <f t="shared" si="26"/>
        <v>0</v>
      </c>
      <c r="V56" s="32">
        <f t="shared" si="26"/>
        <v>0</v>
      </c>
      <c r="W56" s="32">
        <f t="shared" si="26"/>
        <v>0</v>
      </c>
      <c r="X56" s="32">
        <f t="shared" si="24"/>
        <v>0</v>
      </c>
      <c r="Y56" s="32">
        <f t="shared" si="24"/>
        <v>0</v>
      </c>
      <c r="Z56" s="32">
        <f t="shared" si="24"/>
        <v>0</v>
      </c>
      <c r="AA56" s="32">
        <f t="shared" si="24"/>
        <v>0</v>
      </c>
      <c r="AB56" s="32">
        <f t="shared" si="24"/>
        <v>0</v>
      </c>
      <c r="AC56" s="32">
        <f t="shared" si="24"/>
        <v>0</v>
      </c>
      <c r="AD56" s="32">
        <f t="shared" si="24"/>
        <v>0</v>
      </c>
      <c r="AE56" s="32">
        <f t="shared" si="24"/>
        <v>0</v>
      </c>
      <c r="AF56" s="33"/>
      <c r="AG56" s="36"/>
    </row>
    <row r="57" spans="1:33" ht="21" x14ac:dyDescent="0.35">
      <c r="A57" s="118" t="s">
        <v>45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20"/>
      <c r="AF57" s="66"/>
      <c r="AG57" s="36"/>
    </row>
    <row r="58" spans="1:33" s="29" customFormat="1" ht="21" x14ac:dyDescent="0.35">
      <c r="A58" s="25" t="s">
        <v>28</v>
      </c>
      <c r="B58" s="26">
        <f>B59+B60</f>
        <v>0</v>
      </c>
      <c r="C58" s="26">
        <f>C59+C60</f>
        <v>0</v>
      </c>
      <c r="D58" s="26">
        <f>D59+D60</f>
        <v>0</v>
      </c>
      <c r="E58" s="26">
        <f>E59+E60</f>
        <v>0</v>
      </c>
      <c r="F58" s="26">
        <f>IFERROR(E58/B58*100,0)</f>
        <v>0</v>
      </c>
      <c r="G58" s="26">
        <f>IFERROR(E58/C58*100,0)</f>
        <v>0</v>
      </c>
      <c r="H58" s="27">
        <f>H59+H60</f>
        <v>0</v>
      </c>
      <c r="I58" s="27">
        <f t="shared" ref="I58:AE58" si="27">I59+I60</f>
        <v>0</v>
      </c>
      <c r="J58" s="27">
        <f t="shared" si="27"/>
        <v>0</v>
      </c>
      <c r="K58" s="27">
        <f t="shared" si="27"/>
        <v>0</v>
      </c>
      <c r="L58" s="27">
        <f t="shared" si="27"/>
        <v>0</v>
      </c>
      <c r="M58" s="27">
        <f t="shared" si="27"/>
        <v>0</v>
      </c>
      <c r="N58" s="27">
        <f t="shared" si="27"/>
        <v>0</v>
      </c>
      <c r="O58" s="27">
        <f t="shared" si="27"/>
        <v>0</v>
      </c>
      <c r="P58" s="27">
        <f t="shared" si="27"/>
        <v>0</v>
      </c>
      <c r="Q58" s="27">
        <f t="shared" si="27"/>
        <v>0</v>
      </c>
      <c r="R58" s="27">
        <f t="shared" si="27"/>
        <v>0</v>
      </c>
      <c r="S58" s="27">
        <f t="shared" si="27"/>
        <v>0</v>
      </c>
      <c r="T58" s="27">
        <f t="shared" si="27"/>
        <v>0</v>
      </c>
      <c r="U58" s="27">
        <f t="shared" si="27"/>
        <v>0</v>
      </c>
      <c r="V58" s="27">
        <f t="shared" si="27"/>
        <v>0</v>
      </c>
      <c r="W58" s="27">
        <f t="shared" si="27"/>
        <v>0</v>
      </c>
      <c r="X58" s="27">
        <f t="shared" si="27"/>
        <v>0</v>
      </c>
      <c r="Y58" s="27">
        <f t="shared" si="27"/>
        <v>0</v>
      </c>
      <c r="Z58" s="27">
        <f t="shared" si="27"/>
        <v>0</v>
      </c>
      <c r="AA58" s="27">
        <f t="shared" si="27"/>
        <v>0</v>
      </c>
      <c r="AB58" s="27">
        <f t="shared" si="27"/>
        <v>0</v>
      </c>
      <c r="AC58" s="27">
        <f t="shared" si="27"/>
        <v>0</v>
      </c>
      <c r="AD58" s="27">
        <f t="shared" si="27"/>
        <v>0</v>
      </c>
      <c r="AE58" s="27">
        <f t="shared" si="27"/>
        <v>0</v>
      </c>
      <c r="AF58" s="34"/>
      <c r="AG58" s="36"/>
    </row>
    <row r="59" spans="1:33" ht="21" x14ac:dyDescent="0.35">
      <c r="A59" s="30" t="s">
        <v>34</v>
      </c>
      <c r="B59" s="42">
        <f>SUM(H59,J59,L59,N59,P59,R59,T59,V59,X59,Z59,AB59,AD59)</f>
        <v>0</v>
      </c>
      <c r="C59" s="31">
        <f>H59+J59+L59+N59+P59+R59</f>
        <v>0</v>
      </c>
      <c r="D59" s="31">
        <f>E59</f>
        <v>0</v>
      </c>
      <c r="E59" s="31">
        <f>SUM(I59,K59,M59,O59,Q59,S59,U59,W59,Y59,AA59,AC59,AE59)</f>
        <v>0</v>
      </c>
      <c r="F59" s="31">
        <f>IFERROR(E59/B59*100,0)</f>
        <v>0</v>
      </c>
      <c r="G59" s="31">
        <f>IFERROR(E59/C59*100,0)</f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3"/>
      <c r="AG59" s="36"/>
    </row>
    <row r="60" spans="1:33" ht="21" x14ac:dyDescent="0.35">
      <c r="A60" s="30" t="s">
        <v>29</v>
      </c>
      <c r="B60" s="31">
        <f>SUM(H60,J60,L60,N60,P60,R60,T60,V60,X60,Z60,AB60,AD60)</f>
        <v>0</v>
      </c>
      <c r="C60" s="31">
        <f t="shared" ref="C60:C61" si="28">H60+J60+L60+N60+P60+R60</f>
        <v>0</v>
      </c>
      <c r="D60" s="31">
        <f>E60</f>
        <v>0</v>
      </c>
      <c r="E60" s="31">
        <f>SUM(I60,K60,M60,O60,Q60,S60,U60,W60,Y60,AA60,AC60,AE60)</f>
        <v>0</v>
      </c>
      <c r="F60" s="31">
        <f>IFERROR(E60/B60*100,0)</f>
        <v>0</v>
      </c>
      <c r="G60" s="31">
        <f>IFERROR(E60/C60*100,0)</f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3"/>
      <c r="AG60" s="36"/>
    </row>
    <row r="61" spans="1:33" ht="37.5" x14ac:dyDescent="0.35">
      <c r="A61" s="65" t="s">
        <v>41</v>
      </c>
      <c r="B61" s="31">
        <f>SUM(H61,J61,L61,N61,P61,R61,T61,V61,X61,Z61,AB61,AD61)</f>
        <v>0</v>
      </c>
      <c r="C61" s="31">
        <f t="shared" si="28"/>
        <v>0</v>
      </c>
      <c r="D61" s="31">
        <f>E61</f>
        <v>0</v>
      </c>
      <c r="E61" s="31">
        <f>SUM(I61,K61,M61,O61,Q61,S61,U61,W61,Y61,AA61,AC61,AE61)</f>
        <v>0</v>
      </c>
      <c r="F61" s="31">
        <f>IFERROR(E61/B61*100,0)</f>
        <v>0</v>
      </c>
      <c r="G61" s="31">
        <f>IFERROR(E61/C61*100,0)</f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3"/>
      <c r="AG61" s="36"/>
    </row>
    <row r="62" spans="1:33" ht="21" x14ac:dyDescent="0.35">
      <c r="A62" s="127" t="s">
        <v>46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67"/>
      <c r="AG62" s="36"/>
    </row>
    <row r="63" spans="1:33" s="29" customFormat="1" ht="21" x14ac:dyDescent="0.35">
      <c r="A63" s="25" t="s">
        <v>28</v>
      </c>
      <c r="B63" s="26">
        <f>B64+B65</f>
        <v>8831.2000000000007</v>
      </c>
      <c r="C63" s="26">
        <f>C64+C65</f>
        <v>8831.2000000000007</v>
      </c>
      <c r="D63" s="26">
        <f>D64+D65</f>
        <v>8820.6080000000002</v>
      </c>
      <c r="E63" s="26">
        <f>E64+E65</f>
        <v>8820.6080000000002</v>
      </c>
      <c r="F63" s="26">
        <f>IFERROR(E63/B63*100,0)</f>
        <v>99.880061599782593</v>
      </c>
      <c r="G63" s="26">
        <f>IFERROR(E63/C63*100,0)</f>
        <v>99.880061599782593</v>
      </c>
      <c r="H63" s="27">
        <f>H64+H65</f>
        <v>0</v>
      </c>
      <c r="I63" s="27">
        <f t="shared" ref="I63:AE63" si="29">I64+I65</f>
        <v>0</v>
      </c>
      <c r="J63" s="27">
        <f t="shared" si="29"/>
        <v>0</v>
      </c>
      <c r="K63" s="27">
        <f t="shared" si="29"/>
        <v>0</v>
      </c>
      <c r="L63" s="27">
        <f t="shared" si="29"/>
        <v>0</v>
      </c>
      <c r="M63" s="27">
        <f t="shared" si="29"/>
        <v>0</v>
      </c>
      <c r="N63" s="27">
        <f t="shared" si="29"/>
        <v>0</v>
      </c>
      <c r="O63" s="27">
        <f t="shared" si="29"/>
        <v>0</v>
      </c>
      <c r="P63" s="27">
        <f t="shared" si="29"/>
        <v>0</v>
      </c>
      <c r="Q63" s="27">
        <f t="shared" si="29"/>
        <v>0</v>
      </c>
      <c r="R63" s="27">
        <f t="shared" si="29"/>
        <v>8738.1</v>
      </c>
      <c r="S63" s="27">
        <f t="shared" si="29"/>
        <v>6040.8760000000002</v>
      </c>
      <c r="T63" s="27">
        <f t="shared" si="29"/>
        <v>0</v>
      </c>
      <c r="U63" s="27">
        <f t="shared" si="29"/>
        <v>2200</v>
      </c>
      <c r="V63" s="27">
        <f t="shared" si="29"/>
        <v>93.1</v>
      </c>
      <c r="W63" s="27">
        <f t="shared" si="29"/>
        <v>579.73199999999997</v>
      </c>
      <c r="X63" s="27">
        <f t="shared" si="29"/>
        <v>0</v>
      </c>
      <c r="Y63" s="27">
        <f t="shared" si="29"/>
        <v>0</v>
      </c>
      <c r="Z63" s="27">
        <f t="shared" si="29"/>
        <v>0</v>
      </c>
      <c r="AA63" s="27">
        <f t="shared" si="29"/>
        <v>0</v>
      </c>
      <c r="AB63" s="27">
        <f t="shared" si="29"/>
        <v>0</v>
      </c>
      <c r="AC63" s="27">
        <f t="shared" si="29"/>
        <v>0</v>
      </c>
      <c r="AD63" s="27">
        <f t="shared" si="29"/>
        <v>0</v>
      </c>
      <c r="AE63" s="27">
        <f t="shared" si="29"/>
        <v>0</v>
      </c>
      <c r="AF63" s="64"/>
      <c r="AG63" s="36"/>
    </row>
    <row r="64" spans="1:33" ht="21" x14ac:dyDescent="0.35">
      <c r="A64" s="30" t="s">
        <v>34</v>
      </c>
      <c r="B64" s="53">
        <f>B74+B79+B84+B89+B94+B99+B104+B109+B114+B119+B124</f>
        <v>3972.6</v>
      </c>
      <c r="C64" s="55">
        <f t="shared" ref="C64:AE66" si="30">C74+C79+C84+C89+C94+C99+C104+C109+C114+C119+C124</f>
        <v>3972.6</v>
      </c>
      <c r="D64" s="55">
        <f t="shared" si="30"/>
        <v>3962.538</v>
      </c>
      <c r="E64" s="55">
        <f t="shared" si="30"/>
        <v>3962.538</v>
      </c>
      <c r="F64" s="53">
        <f>IFERROR(E64/B64*100,0)</f>
        <v>99.746714997734486</v>
      </c>
      <c r="G64" s="53">
        <f>IFERROR(E64/C64*100,0)</f>
        <v>99.746714997734486</v>
      </c>
      <c r="H64" s="55">
        <f t="shared" si="30"/>
        <v>0</v>
      </c>
      <c r="I64" s="55">
        <f t="shared" si="30"/>
        <v>0</v>
      </c>
      <c r="J64" s="55">
        <f t="shared" si="30"/>
        <v>0</v>
      </c>
      <c r="K64" s="55">
        <f t="shared" si="30"/>
        <v>0</v>
      </c>
      <c r="L64" s="55">
        <f t="shared" si="30"/>
        <v>0</v>
      </c>
      <c r="M64" s="55">
        <f t="shared" si="30"/>
        <v>0</v>
      </c>
      <c r="N64" s="55">
        <f t="shared" si="30"/>
        <v>0</v>
      </c>
      <c r="O64" s="55">
        <f t="shared" si="30"/>
        <v>0</v>
      </c>
      <c r="P64" s="55">
        <f t="shared" si="30"/>
        <v>0</v>
      </c>
      <c r="Q64" s="55">
        <f t="shared" si="30"/>
        <v>0</v>
      </c>
      <c r="R64" s="55">
        <f t="shared" si="30"/>
        <v>3972.6</v>
      </c>
      <c r="S64" s="55">
        <f t="shared" si="30"/>
        <v>3891.2799999999997</v>
      </c>
      <c r="T64" s="55">
        <f t="shared" si="30"/>
        <v>0</v>
      </c>
      <c r="U64" s="55">
        <f t="shared" si="30"/>
        <v>0</v>
      </c>
      <c r="V64" s="55">
        <f t="shared" si="30"/>
        <v>0</v>
      </c>
      <c r="W64" s="55">
        <f t="shared" si="30"/>
        <v>71.257999999999996</v>
      </c>
      <c r="X64" s="55">
        <f t="shared" si="30"/>
        <v>0</v>
      </c>
      <c r="Y64" s="55">
        <f t="shared" si="30"/>
        <v>0</v>
      </c>
      <c r="Z64" s="55">
        <f t="shared" si="30"/>
        <v>0</v>
      </c>
      <c r="AA64" s="55">
        <f t="shared" si="30"/>
        <v>0</v>
      </c>
      <c r="AB64" s="55">
        <f t="shared" si="30"/>
        <v>0</v>
      </c>
      <c r="AC64" s="55">
        <f t="shared" si="30"/>
        <v>0</v>
      </c>
      <c r="AD64" s="55">
        <f t="shared" si="30"/>
        <v>0</v>
      </c>
      <c r="AE64" s="55">
        <f t="shared" si="30"/>
        <v>0</v>
      </c>
      <c r="AF64" s="33"/>
      <c r="AG64" s="36"/>
    </row>
    <row r="65" spans="1:33" ht="21" x14ac:dyDescent="0.35">
      <c r="A65" s="30" t="s">
        <v>29</v>
      </c>
      <c r="B65" s="53">
        <f>B75+B80+B85+B90+B95+B100+B105+B110+B115+B120+B125</f>
        <v>4858.6000000000004</v>
      </c>
      <c r="C65" s="55">
        <f t="shared" si="30"/>
        <v>4858.6000000000004</v>
      </c>
      <c r="D65" s="55">
        <f t="shared" si="30"/>
        <v>4858.0700000000006</v>
      </c>
      <c r="E65" s="55">
        <f t="shared" si="30"/>
        <v>4858.0700000000006</v>
      </c>
      <c r="F65" s="53">
        <f>IFERROR(E65/B65*100,0)</f>
        <v>99.989091507841763</v>
      </c>
      <c r="G65" s="53">
        <f>IFERROR(E65/C65*100,0)</f>
        <v>99.989091507841763</v>
      </c>
      <c r="H65" s="55">
        <f t="shared" si="30"/>
        <v>0</v>
      </c>
      <c r="I65" s="55">
        <f t="shared" si="30"/>
        <v>0</v>
      </c>
      <c r="J65" s="55">
        <f t="shared" si="30"/>
        <v>0</v>
      </c>
      <c r="K65" s="55">
        <f t="shared" si="30"/>
        <v>0</v>
      </c>
      <c r="L65" s="55">
        <f t="shared" si="30"/>
        <v>0</v>
      </c>
      <c r="M65" s="55">
        <f t="shared" si="30"/>
        <v>0</v>
      </c>
      <c r="N65" s="55">
        <f t="shared" si="30"/>
        <v>0</v>
      </c>
      <c r="O65" s="55">
        <f t="shared" si="30"/>
        <v>0</v>
      </c>
      <c r="P65" s="55">
        <f t="shared" si="30"/>
        <v>0</v>
      </c>
      <c r="Q65" s="55">
        <f t="shared" si="30"/>
        <v>0</v>
      </c>
      <c r="R65" s="55">
        <f t="shared" si="30"/>
        <v>4765.5</v>
      </c>
      <c r="S65" s="55">
        <f t="shared" si="30"/>
        <v>2149.596</v>
      </c>
      <c r="T65" s="55">
        <f t="shared" si="30"/>
        <v>0</v>
      </c>
      <c r="U65" s="55">
        <f t="shared" si="30"/>
        <v>2200</v>
      </c>
      <c r="V65" s="55">
        <f t="shared" si="30"/>
        <v>93.1</v>
      </c>
      <c r="W65" s="55">
        <f t="shared" si="30"/>
        <v>508.47399999999999</v>
      </c>
      <c r="X65" s="55">
        <f t="shared" si="30"/>
        <v>0</v>
      </c>
      <c r="Y65" s="55">
        <f t="shared" si="30"/>
        <v>0</v>
      </c>
      <c r="Z65" s="55">
        <f t="shared" si="30"/>
        <v>0</v>
      </c>
      <c r="AA65" s="55">
        <f t="shared" si="30"/>
        <v>0</v>
      </c>
      <c r="AB65" s="55">
        <f t="shared" si="30"/>
        <v>0</v>
      </c>
      <c r="AC65" s="55">
        <f t="shared" si="30"/>
        <v>0</v>
      </c>
      <c r="AD65" s="55">
        <f t="shared" si="30"/>
        <v>0</v>
      </c>
      <c r="AE65" s="55">
        <f t="shared" si="30"/>
        <v>0</v>
      </c>
      <c r="AF65" s="33"/>
      <c r="AG65" s="36"/>
    </row>
    <row r="66" spans="1:33" ht="37.5" x14ac:dyDescent="0.35">
      <c r="A66" s="65" t="s">
        <v>41</v>
      </c>
      <c r="B66" s="53">
        <f>B76+B81+B86+B91+B96+B101+B106+B111+B116+B121+B126</f>
        <v>209.1</v>
      </c>
      <c r="C66" s="55">
        <f t="shared" si="30"/>
        <v>209.1</v>
      </c>
      <c r="D66" s="55">
        <f t="shared" si="30"/>
        <v>208.57</v>
      </c>
      <c r="E66" s="55">
        <f t="shared" si="30"/>
        <v>208.57</v>
      </c>
      <c r="F66" s="53">
        <f>IFERROR(E66/B66*100,0)</f>
        <v>99.746532759445245</v>
      </c>
      <c r="G66" s="53">
        <f>IFERROR(E66/C66*100,0)</f>
        <v>99.746532759445245</v>
      </c>
      <c r="H66" s="55">
        <f t="shared" si="30"/>
        <v>0</v>
      </c>
      <c r="I66" s="55">
        <f t="shared" si="30"/>
        <v>0</v>
      </c>
      <c r="J66" s="55">
        <f t="shared" si="30"/>
        <v>0</v>
      </c>
      <c r="K66" s="55">
        <f t="shared" si="30"/>
        <v>0</v>
      </c>
      <c r="L66" s="55">
        <f t="shared" si="30"/>
        <v>0</v>
      </c>
      <c r="M66" s="55">
        <f t="shared" si="30"/>
        <v>0</v>
      </c>
      <c r="N66" s="55">
        <f t="shared" si="30"/>
        <v>0</v>
      </c>
      <c r="O66" s="55">
        <f t="shared" si="30"/>
        <v>0</v>
      </c>
      <c r="P66" s="55">
        <f t="shared" si="30"/>
        <v>0</v>
      </c>
      <c r="Q66" s="55">
        <f t="shared" si="30"/>
        <v>0</v>
      </c>
      <c r="R66" s="55">
        <f t="shared" si="30"/>
        <v>209.1</v>
      </c>
      <c r="S66" s="55">
        <f t="shared" si="30"/>
        <v>204.82</v>
      </c>
      <c r="T66" s="55">
        <f t="shared" si="30"/>
        <v>0</v>
      </c>
      <c r="U66" s="55">
        <f t="shared" si="30"/>
        <v>0</v>
      </c>
      <c r="V66" s="55">
        <f t="shared" si="30"/>
        <v>0</v>
      </c>
      <c r="W66" s="55">
        <f t="shared" si="30"/>
        <v>3.75</v>
      </c>
      <c r="X66" s="55">
        <f t="shared" si="30"/>
        <v>0</v>
      </c>
      <c r="Y66" s="55">
        <f t="shared" si="30"/>
        <v>0</v>
      </c>
      <c r="Z66" s="55">
        <f t="shared" si="30"/>
        <v>0</v>
      </c>
      <c r="AA66" s="55">
        <f t="shared" si="30"/>
        <v>0</v>
      </c>
      <c r="AB66" s="55">
        <f t="shared" si="30"/>
        <v>0</v>
      </c>
      <c r="AC66" s="55">
        <f t="shared" si="30"/>
        <v>0</v>
      </c>
      <c r="AD66" s="55">
        <f t="shared" si="30"/>
        <v>0</v>
      </c>
      <c r="AE66" s="55">
        <f t="shared" si="30"/>
        <v>0</v>
      </c>
      <c r="AF66" s="33"/>
      <c r="AG66" s="36"/>
    </row>
    <row r="67" spans="1:33" ht="21" x14ac:dyDescent="0.35">
      <c r="A67" s="118" t="s">
        <v>47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20"/>
      <c r="AF67" s="33"/>
      <c r="AG67" s="36"/>
    </row>
    <row r="68" spans="1:33" s="29" customFormat="1" ht="21" x14ac:dyDescent="0.35">
      <c r="A68" s="25" t="s">
        <v>28</v>
      </c>
      <c r="B68" s="26">
        <f>B69+B70</f>
        <v>8831.2000000000007</v>
      </c>
      <c r="C68" s="26">
        <f>C69+C70</f>
        <v>8831.2000000000007</v>
      </c>
      <c r="D68" s="26">
        <f>D69+D70</f>
        <v>8820.6080000000002</v>
      </c>
      <c r="E68" s="26">
        <f>E69+E70</f>
        <v>8820.6080000000002</v>
      </c>
      <c r="F68" s="26">
        <f>IFERROR(E68/B68*100,0)</f>
        <v>99.880061599782593</v>
      </c>
      <c r="G68" s="26">
        <f>IFERROR(E68/C68*100,0)</f>
        <v>99.880061599782593</v>
      </c>
      <c r="H68" s="27">
        <f>H69+H70</f>
        <v>0</v>
      </c>
      <c r="I68" s="27">
        <f t="shared" ref="I68:AE68" si="31">I69+I70</f>
        <v>0</v>
      </c>
      <c r="J68" s="27">
        <f t="shared" si="31"/>
        <v>0</v>
      </c>
      <c r="K68" s="27">
        <f t="shared" si="31"/>
        <v>0</v>
      </c>
      <c r="L68" s="27">
        <f t="shared" si="31"/>
        <v>0</v>
      </c>
      <c r="M68" s="27">
        <f t="shared" si="31"/>
        <v>0</v>
      </c>
      <c r="N68" s="27">
        <f t="shared" si="31"/>
        <v>0</v>
      </c>
      <c r="O68" s="27">
        <f t="shared" si="31"/>
        <v>0</v>
      </c>
      <c r="P68" s="27">
        <f t="shared" si="31"/>
        <v>0</v>
      </c>
      <c r="Q68" s="27">
        <f t="shared" si="31"/>
        <v>0</v>
      </c>
      <c r="R68" s="27">
        <f t="shared" si="31"/>
        <v>8738.1</v>
      </c>
      <c r="S68" s="27">
        <f t="shared" si="31"/>
        <v>6040.8760000000002</v>
      </c>
      <c r="T68" s="27">
        <f t="shared" si="31"/>
        <v>0</v>
      </c>
      <c r="U68" s="27">
        <f t="shared" si="31"/>
        <v>2200</v>
      </c>
      <c r="V68" s="27">
        <f t="shared" si="31"/>
        <v>93.1</v>
      </c>
      <c r="W68" s="27">
        <f t="shared" si="31"/>
        <v>579.73199999999997</v>
      </c>
      <c r="X68" s="27">
        <f t="shared" si="31"/>
        <v>0</v>
      </c>
      <c r="Y68" s="27">
        <f t="shared" si="31"/>
        <v>0</v>
      </c>
      <c r="Z68" s="27">
        <f t="shared" si="31"/>
        <v>0</v>
      </c>
      <c r="AA68" s="27">
        <f t="shared" si="31"/>
        <v>0</v>
      </c>
      <c r="AB68" s="27">
        <f t="shared" si="31"/>
        <v>0</v>
      </c>
      <c r="AC68" s="27">
        <f t="shared" si="31"/>
        <v>0</v>
      </c>
      <c r="AD68" s="27">
        <f t="shared" si="31"/>
        <v>0</v>
      </c>
      <c r="AE68" s="27">
        <f t="shared" si="31"/>
        <v>0</v>
      </c>
      <c r="AF68" s="34"/>
      <c r="AG68" s="36"/>
    </row>
    <row r="69" spans="1:33" ht="21" x14ac:dyDescent="0.35">
      <c r="A69" s="30" t="s">
        <v>34</v>
      </c>
      <c r="B69" s="31">
        <f>SUM(H69,J69,L69,N69,P69,R69,T69,V69,X69,Z69,AB69,AD69)</f>
        <v>3972.6</v>
      </c>
      <c r="C69" s="31">
        <f>H69+J69+L69+N69+P69+R69+T69+V69</f>
        <v>3972.6</v>
      </c>
      <c r="D69" s="31">
        <f>E69</f>
        <v>3962.5379999999996</v>
      </c>
      <c r="E69" s="31">
        <f>SUM(I69,K69,M69,O69,Q69,S69,U69,W69,Y69,AA69,AC69,AE69)</f>
        <v>3962.5379999999996</v>
      </c>
      <c r="F69" s="31">
        <f>IFERROR(E69/B69*100,0)</f>
        <v>99.746714997734472</v>
      </c>
      <c r="G69" s="31">
        <f>IFERROR(E69/C69*100,0)</f>
        <v>99.746714997734472</v>
      </c>
      <c r="H69" s="32">
        <f>H74+H79+H84+H89+H94+H99+H104+H109+H114+H119+H124</f>
        <v>0</v>
      </c>
      <c r="I69" s="32">
        <f t="shared" ref="I69:AE71" si="32">I74+I79+I84+I89+I94+I99+I104+I109+I114+I119+I124</f>
        <v>0</v>
      </c>
      <c r="J69" s="32">
        <f t="shared" si="32"/>
        <v>0</v>
      </c>
      <c r="K69" s="32">
        <f t="shared" si="32"/>
        <v>0</v>
      </c>
      <c r="L69" s="32">
        <f t="shared" si="32"/>
        <v>0</v>
      </c>
      <c r="M69" s="32">
        <f t="shared" si="32"/>
        <v>0</v>
      </c>
      <c r="N69" s="32">
        <f t="shared" si="32"/>
        <v>0</v>
      </c>
      <c r="O69" s="32">
        <f t="shared" si="32"/>
        <v>0</v>
      </c>
      <c r="P69" s="32">
        <f t="shared" si="32"/>
        <v>0</v>
      </c>
      <c r="Q69" s="32">
        <f t="shared" si="32"/>
        <v>0</v>
      </c>
      <c r="R69" s="32">
        <f t="shared" si="32"/>
        <v>3972.6</v>
      </c>
      <c r="S69" s="32">
        <f t="shared" si="32"/>
        <v>3891.2799999999997</v>
      </c>
      <c r="T69" s="32">
        <f t="shared" si="32"/>
        <v>0</v>
      </c>
      <c r="U69" s="32">
        <f t="shared" si="32"/>
        <v>0</v>
      </c>
      <c r="V69" s="32">
        <f t="shared" si="32"/>
        <v>0</v>
      </c>
      <c r="W69" s="32">
        <f t="shared" si="32"/>
        <v>71.257999999999996</v>
      </c>
      <c r="X69" s="32">
        <f t="shared" si="32"/>
        <v>0</v>
      </c>
      <c r="Y69" s="32">
        <f t="shared" si="32"/>
        <v>0</v>
      </c>
      <c r="Z69" s="32">
        <f t="shared" si="32"/>
        <v>0</v>
      </c>
      <c r="AA69" s="32">
        <f t="shared" si="32"/>
        <v>0</v>
      </c>
      <c r="AB69" s="32">
        <f t="shared" si="32"/>
        <v>0</v>
      </c>
      <c r="AC69" s="32">
        <f t="shared" si="32"/>
        <v>0</v>
      </c>
      <c r="AD69" s="32">
        <f t="shared" si="32"/>
        <v>0</v>
      </c>
      <c r="AE69" s="32">
        <f t="shared" si="32"/>
        <v>0</v>
      </c>
      <c r="AF69" s="33"/>
      <c r="AG69" s="36"/>
    </row>
    <row r="70" spans="1:33" ht="21" x14ac:dyDescent="0.35">
      <c r="A70" s="30" t="s">
        <v>29</v>
      </c>
      <c r="B70" s="31">
        <f>SUM(H70,J70,L70,N70,P70,R70,T70,V70,X70,Z70,AB70,AD70)</f>
        <v>4858.6000000000004</v>
      </c>
      <c r="C70" s="31">
        <f t="shared" ref="C70:C71" si="33">H70+J70+L70+N70+P70+R70+T70+V70</f>
        <v>4858.6000000000004</v>
      </c>
      <c r="D70" s="31">
        <f>E70</f>
        <v>4858.07</v>
      </c>
      <c r="E70" s="31">
        <f>SUM(I70,K70,M70,O70,Q70,S70,U70,W70,Y70,AA70,AC70,AE70)</f>
        <v>4858.07</v>
      </c>
      <c r="F70" s="31">
        <f>IFERROR(E70/B70*100,0)</f>
        <v>99.989091507841749</v>
      </c>
      <c r="G70" s="31">
        <f>IFERROR(E70/C70*100,0)</f>
        <v>99.989091507841749</v>
      </c>
      <c r="H70" s="32">
        <f t="shared" ref="H70:W71" si="34">H75+H80+H85+H90+H95+H100+H105+H110+H115+H120+H125</f>
        <v>0</v>
      </c>
      <c r="I70" s="32">
        <f t="shared" si="34"/>
        <v>0</v>
      </c>
      <c r="J70" s="32">
        <f t="shared" si="34"/>
        <v>0</v>
      </c>
      <c r="K70" s="32">
        <f t="shared" si="34"/>
        <v>0</v>
      </c>
      <c r="L70" s="32">
        <f t="shared" si="34"/>
        <v>0</v>
      </c>
      <c r="M70" s="32">
        <f t="shared" si="34"/>
        <v>0</v>
      </c>
      <c r="N70" s="32">
        <f t="shared" si="34"/>
        <v>0</v>
      </c>
      <c r="O70" s="32">
        <f t="shared" si="34"/>
        <v>0</v>
      </c>
      <c r="P70" s="32">
        <f t="shared" si="34"/>
        <v>0</v>
      </c>
      <c r="Q70" s="32">
        <f t="shared" si="34"/>
        <v>0</v>
      </c>
      <c r="R70" s="32">
        <f t="shared" si="34"/>
        <v>4765.5</v>
      </c>
      <c r="S70" s="32">
        <f t="shared" si="34"/>
        <v>2149.596</v>
      </c>
      <c r="T70" s="32">
        <f t="shared" si="34"/>
        <v>0</v>
      </c>
      <c r="U70" s="32">
        <f t="shared" si="34"/>
        <v>2200</v>
      </c>
      <c r="V70" s="32">
        <f t="shared" si="34"/>
        <v>93.1</v>
      </c>
      <c r="W70" s="32">
        <f t="shared" si="34"/>
        <v>508.47399999999999</v>
      </c>
      <c r="X70" s="32">
        <f t="shared" si="32"/>
        <v>0</v>
      </c>
      <c r="Y70" s="32">
        <f t="shared" si="32"/>
        <v>0</v>
      </c>
      <c r="Z70" s="32">
        <f t="shared" si="32"/>
        <v>0</v>
      </c>
      <c r="AA70" s="32">
        <f t="shared" si="32"/>
        <v>0</v>
      </c>
      <c r="AB70" s="32">
        <f t="shared" si="32"/>
        <v>0</v>
      </c>
      <c r="AC70" s="32">
        <f t="shared" si="32"/>
        <v>0</v>
      </c>
      <c r="AD70" s="32">
        <f t="shared" si="32"/>
        <v>0</v>
      </c>
      <c r="AE70" s="32">
        <f t="shared" si="32"/>
        <v>0</v>
      </c>
      <c r="AF70" s="33"/>
      <c r="AG70" s="36"/>
    </row>
    <row r="71" spans="1:33" ht="37.5" x14ac:dyDescent="0.35">
      <c r="A71" s="65" t="s">
        <v>41</v>
      </c>
      <c r="B71" s="31">
        <f>SUM(H71,J71,L71,N71,P71,R71,T71,V71,X71,Z71,AB71,AD71)</f>
        <v>209.1</v>
      </c>
      <c r="C71" s="31">
        <f t="shared" si="33"/>
        <v>209.1</v>
      </c>
      <c r="D71" s="31">
        <f>E71</f>
        <v>208.57</v>
      </c>
      <c r="E71" s="31">
        <f>SUM(I71,K71,M71,O71,Q71,S71,U71,W71,Y71,AA71,AC71,AE71)</f>
        <v>208.57</v>
      </c>
      <c r="F71" s="31">
        <f>IFERROR(E71/B71*100,0)</f>
        <v>99.746532759445245</v>
      </c>
      <c r="G71" s="31">
        <f>IFERROR(E71/C71*100,0)</f>
        <v>99.746532759445245</v>
      </c>
      <c r="H71" s="32">
        <f t="shared" si="34"/>
        <v>0</v>
      </c>
      <c r="I71" s="32">
        <f t="shared" si="34"/>
        <v>0</v>
      </c>
      <c r="J71" s="32">
        <f t="shared" si="34"/>
        <v>0</v>
      </c>
      <c r="K71" s="32">
        <f t="shared" si="34"/>
        <v>0</v>
      </c>
      <c r="L71" s="32">
        <f t="shared" si="34"/>
        <v>0</v>
      </c>
      <c r="M71" s="32">
        <f t="shared" si="34"/>
        <v>0</v>
      </c>
      <c r="N71" s="32">
        <f t="shared" si="34"/>
        <v>0</v>
      </c>
      <c r="O71" s="32">
        <f t="shared" si="34"/>
        <v>0</v>
      </c>
      <c r="P71" s="32">
        <f t="shared" si="34"/>
        <v>0</v>
      </c>
      <c r="Q71" s="32">
        <f t="shared" si="34"/>
        <v>0</v>
      </c>
      <c r="R71" s="32">
        <f t="shared" si="34"/>
        <v>209.1</v>
      </c>
      <c r="S71" s="32">
        <f t="shared" si="34"/>
        <v>204.82</v>
      </c>
      <c r="T71" s="32">
        <f t="shared" si="34"/>
        <v>0</v>
      </c>
      <c r="U71" s="32">
        <f t="shared" si="34"/>
        <v>0</v>
      </c>
      <c r="V71" s="32">
        <f t="shared" si="34"/>
        <v>0</v>
      </c>
      <c r="W71" s="32">
        <f t="shared" si="34"/>
        <v>3.75</v>
      </c>
      <c r="X71" s="32">
        <f t="shared" si="32"/>
        <v>0</v>
      </c>
      <c r="Y71" s="32">
        <f t="shared" si="32"/>
        <v>0</v>
      </c>
      <c r="Z71" s="32">
        <f t="shared" si="32"/>
        <v>0</v>
      </c>
      <c r="AA71" s="32">
        <f t="shared" si="32"/>
        <v>0</v>
      </c>
      <c r="AB71" s="32">
        <f t="shared" si="32"/>
        <v>0</v>
      </c>
      <c r="AC71" s="32">
        <f t="shared" si="32"/>
        <v>0</v>
      </c>
      <c r="AD71" s="32">
        <f t="shared" si="32"/>
        <v>0</v>
      </c>
      <c r="AE71" s="32">
        <f t="shared" si="32"/>
        <v>0</v>
      </c>
      <c r="AF71" s="33"/>
      <c r="AG71" s="36"/>
    </row>
    <row r="72" spans="1:33" ht="21" x14ac:dyDescent="0.35">
      <c r="A72" s="118" t="s">
        <v>48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20"/>
      <c r="AF72" s="33"/>
      <c r="AG72" s="36"/>
    </row>
    <row r="73" spans="1:33" s="29" customFormat="1" ht="65.25" customHeight="1" x14ac:dyDescent="0.35">
      <c r="A73" s="25" t="s">
        <v>28</v>
      </c>
      <c r="B73" s="26">
        <f>B74+B75</f>
        <v>1684.22</v>
      </c>
      <c r="C73" s="26">
        <f>C74+C75</f>
        <v>1684.22</v>
      </c>
      <c r="D73" s="26">
        <f>D74+D75</f>
        <v>1684.22</v>
      </c>
      <c r="E73" s="26">
        <f>E74+E75</f>
        <v>1684.22</v>
      </c>
      <c r="F73" s="26">
        <f>IFERROR(E73/B73*100,0)</f>
        <v>100</v>
      </c>
      <c r="G73" s="26">
        <f>IFERROR(E73/C73*100,0)</f>
        <v>100</v>
      </c>
      <c r="H73" s="27">
        <f>H74+H75</f>
        <v>0</v>
      </c>
      <c r="I73" s="27">
        <f t="shared" ref="I73:AE73" si="35">I74+I75</f>
        <v>0</v>
      </c>
      <c r="J73" s="27">
        <f t="shared" si="35"/>
        <v>0</v>
      </c>
      <c r="K73" s="27">
        <f t="shared" si="35"/>
        <v>0</v>
      </c>
      <c r="L73" s="27">
        <f t="shared" si="35"/>
        <v>0</v>
      </c>
      <c r="M73" s="27">
        <f t="shared" si="35"/>
        <v>0</v>
      </c>
      <c r="N73" s="27">
        <f t="shared" si="35"/>
        <v>0</v>
      </c>
      <c r="O73" s="27">
        <f t="shared" si="35"/>
        <v>0</v>
      </c>
      <c r="P73" s="27">
        <f t="shared" si="35"/>
        <v>0</v>
      </c>
      <c r="Q73" s="27">
        <f t="shared" si="35"/>
        <v>0</v>
      </c>
      <c r="R73" s="27">
        <f t="shared" si="35"/>
        <v>1684.22</v>
      </c>
      <c r="S73" s="27">
        <f t="shared" si="35"/>
        <v>1684.22</v>
      </c>
      <c r="T73" s="27">
        <f t="shared" si="35"/>
        <v>0</v>
      </c>
      <c r="U73" s="27">
        <f t="shared" si="35"/>
        <v>0</v>
      </c>
      <c r="V73" s="27">
        <f t="shared" si="35"/>
        <v>0</v>
      </c>
      <c r="W73" s="27">
        <f t="shared" si="35"/>
        <v>0</v>
      </c>
      <c r="X73" s="27">
        <f t="shared" si="35"/>
        <v>0</v>
      </c>
      <c r="Y73" s="27">
        <f t="shared" si="35"/>
        <v>0</v>
      </c>
      <c r="Z73" s="27">
        <f t="shared" si="35"/>
        <v>0</v>
      </c>
      <c r="AA73" s="27">
        <f t="shared" si="35"/>
        <v>0</v>
      </c>
      <c r="AB73" s="27">
        <f t="shared" si="35"/>
        <v>0</v>
      </c>
      <c r="AC73" s="27">
        <f t="shared" si="35"/>
        <v>0</v>
      </c>
      <c r="AD73" s="27">
        <f t="shared" si="35"/>
        <v>0</v>
      </c>
      <c r="AE73" s="27">
        <f t="shared" si="35"/>
        <v>0</v>
      </c>
      <c r="AF73" s="33" t="s">
        <v>49</v>
      </c>
      <c r="AG73" s="36"/>
    </row>
    <row r="74" spans="1:33" ht="21" x14ac:dyDescent="0.35">
      <c r="A74" s="30" t="s">
        <v>34</v>
      </c>
      <c r="B74" s="42">
        <f>SUM(H74,J74,L74,N74,P74,R74,T74,V74,X74,Z74,AB74,AD74)</f>
        <v>1600</v>
      </c>
      <c r="C74" s="31">
        <f>H74+J74+L74+N74+P74+R74+T74</f>
        <v>1600</v>
      </c>
      <c r="D74" s="31">
        <f>E74</f>
        <v>1600</v>
      </c>
      <c r="E74" s="31">
        <f>SUM(I74,K74,M74,O74,Q74,S74,U74,W74,Y74,AA74,AC74,AE74)</f>
        <v>1600</v>
      </c>
      <c r="F74" s="31">
        <f>IFERROR(E74/B74*100,0)</f>
        <v>100</v>
      </c>
      <c r="G74" s="31">
        <f>IFERROR(E74/C74*100,0)</f>
        <v>100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1600</v>
      </c>
      <c r="S74" s="32">
        <v>1600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3"/>
      <c r="AG74" s="36"/>
    </row>
    <row r="75" spans="1:33" ht="21" x14ac:dyDescent="0.35">
      <c r="A75" s="30" t="s">
        <v>29</v>
      </c>
      <c r="B75" s="31">
        <f>SUM(H75,J75,L75,N75,P75,R75,T75,V75,X75,Z75,AB75,AD75)</f>
        <v>84.22</v>
      </c>
      <c r="C75" s="31">
        <f t="shared" ref="C75:C76" si="36">H75+J75+L75+N75+P75+R75+T75</f>
        <v>84.22</v>
      </c>
      <c r="D75" s="31">
        <f>E75</f>
        <v>84.22</v>
      </c>
      <c r="E75" s="31">
        <f>SUM(I75,K75,M75,O75,Q75,S75,U75,W75,Y75,AA75,AC75,AE75)</f>
        <v>84.22</v>
      </c>
      <c r="F75" s="31">
        <f>IFERROR(E75/B75*100,0)</f>
        <v>100</v>
      </c>
      <c r="G75" s="31">
        <f>IFERROR(E75/C75*100,0)</f>
        <v>100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84.22</v>
      </c>
      <c r="S75" s="32">
        <v>84.22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3"/>
      <c r="AG75" s="36"/>
    </row>
    <row r="76" spans="1:33" ht="37.5" x14ac:dyDescent="0.35">
      <c r="A76" s="65" t="s">
        <v>41</v>
      </c>
      <c r="B76" s="31">
        <f>SUM(H76,J76,L76,N76,P76,R76,T76,V76,X76,Z76,AB76,AD76)</f>
        <v>84.22</v>
      </c>
      <c r="C76" s="31">
        <f t="shared" si="36"/>
        <v>84.22</v>
      </c>
      <c r="D76" s="31">
        <f>E76</f>
        <v>84.22</v>
      </c>
      <c r="E76" s="31">
        <f>SUM(I76,K76,M76,O76,Q76,S76,U76,W76,Y76,AA76,AC76,AE76)</f>
        <v>84.22</v>
      </c>
      <c r="F76" s="31">
        <f>IFERROR(E76/B76*100,0)</f>
        <v>100</v>
      </c>
      <c r="G76" s="31">
        <f>IFERROR(E76/C76*100,0)</f>
        <v>100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84.22</v>
      </c>
      <c r="S76" s="32">
        <v>84.22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3"/>
      <c r="AG76" s="36"/>
    </row>
    <row r="77" spans="1:33" ht="21" x14ac:dyDescent="0.35">
      <c r="A77" s="118" t="s">
        <v>50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20"/>
      <c r="AF77" s="33"/>
      <c r="AG77" s="36"/>
    </row>
    <row r="78" spans="1:33" s="29" customFormat="1" ht="60.75" customHeight="1" x14ac:dyDescent="0.35">
      <c r="A78" s="25" t="s">
        <v>28</v>
      </c>
      <c r="B78" s="26">
        <f>B79+B80</f>
        <v>1897.48</v>
      </c>
      <c r="C78" s="26">
        <f>C79+C80</f>
        <v>1897.48</v>
      </c>
      <c r="D78" s="26">
        <f>D79+D80</f>
        <v>1897.48</v>
      </c>
      <c r="E78" s="26">
        <f>E79+E80</f>
        <v>1897.48</v>
      </c>
      <c r="F78" s="26">
        <f>IFERROR(E78/B78*100,0)</f>
        <v>100</v>
      </c>
      <c r="G78" s="26">
        <f>IFERROR(E78/C78*100,0)</f>
        <v>100</v>
      </c>
      <c r="H78" s="27">
        <f>H79+H80</f>
        <v>0</v>
      </c>
      <c r="I78" s="27">
        <f t="shared" ref="I78:AE78" si="37">I79+I80</f>
        <v>0</v>
      </c>
      <c r="J78" s="27">
        <f t="shared" si="37"/>
        <v>0</v>
      </c>
      <c r="K78" s="27">
        <f t="shared" si="37"/>
        <v>0</v>
      </c>
      <c r="L78" s="27">
        <f t="shared" si="37"/>
        <v>0</v>
      </c>
      <c r="M78" s="27">
        <f t="shared" si="37"/>
        <v>0</v>
      </c>
      <c r="N78" s="27">
        <f t="shared" si="37"/>
        <v>0</v>
      </c>
      <c r="O78" s="27">
        <f t="shared" si="37"/>
        <v>0</v>
      </c>
      <c r="P78" s="27">
        <f t="shared" si="37"/>
        <v>0</v>
      </c>
      <c r="Q78" s="27">
        <f t="shared" si="37"/>
        <v>0</v>
      </c>
      <c r="R78" s="27">
        <f t="shared" si="37"/>
        <v>1897.48</v>
      </c>
      <c r="S78" s="27">
        <f t="shared" si="37"/>
        <v>1897.48</v>
      </c>
      <c r="T78" s="27">
        <f t="shared" si="37"/>
        <v>0</v>
      </c>
      <c r="U78" s="27">
        <f t="shared" si="37"/>
        <v>0</v>
      </c>
      <c r="V78" s="27">
        <f t="shared" si="37"/>
        <v>0</v>
      </c>
      <c r="W78" s="27">
        <f t="shared" si="37"/>
        <v>0</v>
      </c>
      <c r="X78" s="27">
        <f t="shared" si="37"/>
        <v>0</v>
      </c>
      <c r="Y78" s="27">
        <f t="shared" si="37"/>
        <v>0</v>
      </c>
      <c r="Z78" s="27">
        <f t="shared" si="37"/>
        <v>0</v>
      </c>
      <c r="AA78" s="27">
        <f t="shared" si="37"/>
        <v>0</v>
      </c>
      <c r="AB78" s="27">
        <f t="shared" si="37"/>
        <v>0</v>
      </c>
      <c r="AC78" s="27">
        <f t="shared" si="37"/>
        <v>0</v>
      </c>
      <c r="AD78" s="27">
        <f t="shared" si="37"/>
        <v>0</v>
      </c>
      <c r="AE78" s="27">
        <f t="shared" si="37"/>
        <v>0</v>
      </c>
      <c r="AF78" s="33" t="s">
        <v>51</v>
      </c>
      <c r="AG78" s="36"/>
    </row>
    <row r="79" spans="1:33" ht="21" x14ac:dyDescent="0.35">
      <c r="A79" s="30" t="s">
        <v>34</v>
      </c>
      <c r="B79" s="42">
        <f>SUM(H79,J79,L79,N79,P79,R79,T79,V79,X79,Z79,AB79,AD79)</f>
        <v>1802.6</v>
      </c>
      <c r="C79" s="31">
        <f>H79+J79+L79+N79+P79+R79</f>
        <v>1802.6</v>
      </c>
      <c r="D79" s="31">
        <f>E79</f>
        <v>1802.6</v>
      </c>
      <c r="E79" s="31">
        <f>SUM(I79,K79,M79,O79,Q79,S79,U79,W79,Y79,AA79,AC79,AE79)</f>
        <v>1802.6</v>
      </c>
      <c r="F79" s="31">
        <f>IFERROR(E79/B79*100,0)</f>
        <v>100</v>
      </c>
      <c r="G79" s="31">
        <f>IFERROR(E79/C79*100,0)</f>
        <v>100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1802.6</v>
      </c>
      <c r="S79" s="32">
        <v>1802.6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3"/>
      <c r="AG79" s="36"/>
    </row>
    <row r="80" spans="1:33" ht="21" x14ac:dyDescent="0.35">
      <c r="A80" s="30" t="s">
        <v>29</v>
      </c>
      <c r="B80" s="31">
        <f>SUM(H80,J80,L80,N80,P80,R80,T80,V80,X80,Z80,AB80,AD80)</f>
        <v>94.88</v>
      </c>
      <c r="C80" s="31">
        <f t="shared" ref="C80:C81" si="38">H80+J80+L80+N80+P80+R80</f>
        <v>94.88</v>
      </c>
      <c r="D80" s="31">
        <f>E80</f>
        <v>94.88</v>
      </c>
      <c r="E80" s="31">
        <f>SUM(I80,K80,M80,O80,Q80,S80,U80,W80,Y80,AA80,AC80,AE80)</f>
        <v>94.88</v>
      </c>
      <c r="F80" s="31">
        <f>IFERROR(E80/B80*100,0)</f>
        <v>100</v>
      </c>
      <c r="G80" s="31">
        <f>IFERROR(E80/C80*100,0)</f>
        <v>100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94.88</v>
      </c>
      <c r="S80" s="32">
        <v>94.88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3"/>
      <c r="AG80" s="36"/>
    </row>
    <row r="81" spans="1:33" ht="37.5" x14ac:dyDescent="0.35">
      <c r="A81" s="65" t="s">
        <v>41</v>
      </c>
      <c r="B81" s="31">
        <f>SUM(H81,J81,L81,N81,P81,R81,T81,V81,X81,Z81,AB81,AD81)</f>
        <v>94.88</v>
      </c>
      <c r="C81" s="31">
        <f t="shared" si="38"/>
        <v>94.88</v>
      </c>
      <c r="D81" s="31">
        <f>E81</f>
        <v>94.88</v>
      </c>
      <c r="E81" s="31">
        <f>SUM(I81,K81,M81,O81,Q81,S81,U81,W81,Y81,AA81,AC81,AE81)</f>
        <v>94.88</v>
      </c>
      <c r="F81" s="31">
        <f>IFERROR(E81/B81*100,0)</f>
        <v>100</v>
      </c>
      <c r="G81" s="31">
        <f>IFERROR(E81/C81*100,0)</f>
        <v>100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94.88</v>
      </c>
      <c r="S81" s="32">
        <v>94.88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3"/>
      <c r="AG81" s="36"/>
    </row>
    <row r="82" spans="1:33" ht="21" x14ac:dyDescent="0.35">
      <c r="A82" s="118" t="s">
        <v>52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20"/>
      <c r="AF82" s="33"/>
      <c r="AG82" s="36"/>
    </row>
    <row r="83" spans="1:33" s="29" customFormat="1" ht="56.25" x14ac:dyDescent="0.35">
      <c r="A83" s="25" t="s">
        <v>28</v>
      </c>
      <c r="B83" s="26">
        <f>B84+B85</f>
        <v>500</v>
      </c>
      <c r="C83" s="26">
        <f>C84+C85</f>
        <v>500</v>
      </c>
      <c r="D83" s="26">
        <f>D84+D85</f>
        <v>500</v>
      </c>
      <c r="E83" s="26">
        <f>E84+E85</f>
        <v>500</v>
      </c>
      <c r="F83" s="26">
        <f>IFERROR(E83/B83*100,0)</f>
        <v>100</v>
      </c>
      <c r="G83" s="26">
        <f>IFERROR(E83/C83*100,0)</f>
        <v>100</v>
      </c>
      <c r="H83" s="27">
        <f>H84+H85</f>
        <v>0</v>
      </c>
      <c r="I83" s="27">
        <f t="shared" ref="I83:AE83" si="39">I84+I85</f>
        <v>0</v>
      </c>
      <c r="J83" s="27">
        <f t="shared" si="39"/>
        <v>0</v>
      </c>
      <c r="K83" s="27">
        <f t="shared" si="39"/>
        <v>0</v>
      </c>
      <c r="L83" s="27">
        <f t="shared" si="39"/>
        <v>0</v>
      </c>
      <c r="M83" s="27">
        <f t="shared" si="39"/>
        <v>0</v>
      </c>
      <c r="N83" s="27">
        <f t="shared" si="39"/>
        <v>0</v>
      </c>
      <c r="O83" s="27">
        <f t="shared" si="39"/>
        <v>0</v>
      </c>
      <c r="P83" s="27">
        <f t="shared" si="39"/>
        <v>0</v>
      </c>
      <c r="Q83" s="27">
        <f t="shared" si="39"/>
        <v>0</v>
      </c>
      <c r="R83" s="27">
        <f t="shared" si="39"/>
        <v>500</v>
      </c>
      <c r="S83" s="27">
        <f t="shared" si="39"/>
        <v>500</v>
      </c>
      <c r="T83" s="27">
        <f t="shared" si="39"/>
        <v>0</v>
      </c>
      <c r="U83" s="27">
        <f t="shared" si="39"/>
        <v>0</v>
      </c>
      <c r="V83" s="27">
        <f t="shared" si="39"/>
        <v>0</v>
      </c>
      <c r="W83" s="27">
        <f t="shared" si="39"/>
        <v>0</v>
      </c>
      <c r="X83" s="27">
        <f t="shared" si="39"/>
        <v>0</v>
      </c>
      <c r="Y83" s="27">
        <f t="shared" si="39"/>
        <v>0</v>
      </c>
      <c r="Z83" s="27">
        <f t="shared" si="39"/>
        <v>0</v>
      </c>
      <c r="AA83" s="27">
        <f t="shared" si="39"/>
        <v>0</v>
      </c>
      <c r="AB83" s="27">
        <f t="shared" si="39"/>
        <v>0</v>
      </c>
      <c r="AC83" s="27">
        <f t="shared" si="39"/>
        <v>0</v>
      </c>
      <c r="AD83" s="27">
        <f t="shared" si="39"/>
        <v>0</v>
      </c>
      <c r="AE83" s="27">
        <f t="shared" si="39"/>
        <v>0</v>
      </c>
      <c r="AF83" s="33" t="s">
        <v>51</v>
      </c>
      <c r="AG83" s="36"/>
    </row>
    <row r="84" spans="1:33" ht="21" x14ac:dyDescent="0.35">
      <c r="A84" s="30" t="s">
        <v>34</v>
      </c>
      <c r="B84" s="42">
        <f>SUM(H84,J84,L84,N84,P84,R84,T84,V84,X84,Z84,AB84,AD84)</f>
        <v>475</v>
      </c>
      <c r="C84" s="31">
        <f>H84+J84+L84+N84+P84+R84</f>
        <v>475</v>
      </c>
      <c r="D84" s="31">
        <f>E84</f>
        <v>475</v>
      </c>
      <c r="E84" s="31">
        <f>SUM(I84,K84,M84,O84,Q84,S84,U84,W84,Y84,AA84,AC84,AE84)</f>
        <v>475</v>
      </c>
      <c r="F84" s="31">
        <f>IFERROR(E84/B84*100,0)</f>
        <v>100</v>
      </c>
      <c r="G84" s="31">
        <f>IFERROR(E84/C84*100,0)</f>
        <v>100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475</v>
      </c>
      <c r="S84" s="32">
        <v>475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3"/>
      <c r="AG84" s="36"/>
    </row>
    <row r="85" spans="1:33" ht="21" x14ac:dyDescent="0.35">
      <c r="A85" s="30" t="s">
        <v>29</v>
      </c>
      <c r="B85" s="31">
        <f>SUM(H85,J85,L85,N85,P85,R85,T85,V85,X85,Z85,AB85,AD85)</f>
        <v>25</v>
      </c>
      <c r="C85" s="31">
        <f t="shared" ref="C85:C86" si="40">H85+J85+L85+N85+P85+R85</f>
        <v>25</v>
      </c>
      <c r="D85" s="31">
        <f>E85</f>
        <v>25</v>
      </c>
      <c r="E85" s="31">
        <f>SUM(I85,K85,M85,O85,Q85,S85,U85,W85,Y85,AA85,AC85,AE85)</f>
        <v>25</v>
      </c>
      <c r="F85" s="31">
        <f>IFERROR(E85/B85*100,0)</f>
        <v>100</v>
      </c>
      <c r="G85" s="31">
        <f>IFERROR(E85/C85*100,0)</f>
        <v>100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25</v>
      </c>
      <c r="S85" s="32">
        <v>25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3"/>
      <c r="AG85" s="36"/>
    </row>
    <row r="86" spans="1:33" ht="37.5" x14ac:dyDescent="0.35">
      <c r="A86" s="65" t="s">
        <v>41</v>
      </c>
      <c r="B86" s="31">
        <f>SUM(H86,J86,L86,N86,P86,R86,T86,V86,X86,Z86,AB86,AD86)</f>
        <v>25</v>
      </c>
      <c r="C86" s="31">
        <f t="shared" si="40"/>
        <v>25</v>
      </c>
      <c r="D86" s="31">
        <f>E86</f>
        <v>25</v>
      </c>
      <c r="E86" s="31">
        <f>SUM(I86,K86,M86,O86,Q86,S86,U86,W86,Y86,AA86,AC86,AE86)</f>
        <v>25</v>
      </c>
      <c r="F86" s="31">
        <f>IFERROR(E86/B86*100,0)</f>
        <v>100</v>
      </c>
      <c r="G86" s="31">
        <f>IFERROR(E86/C86*100,0)</f>
        <v>100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25</v>
      </c>
      <c r="S86" s="32">
        <v>25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3"/>
      <c r="AG86" s="36"/>
    </row>
    <row r="87" spans="1:33" ht="21" x14ac:dyDescent="0.35">
      <c r="A87" s="118" t="s">
        <v>53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20"/>
      <c r="AF87" s="33"/>
      <c r="AG87" s="36"/>
    </row>
    <row r="88" spans="1:33" s="29" customFormat="1" ht="56.25" x14ac:dyDescent="0.35">
      <c r="A88" s="25" t="s">
        <v>28</v>
      </c>
      <c r="B88" s="39">
        <f>B89+B90</f>
        <v>500</v>
      </c>
      <c r="C88" s="26">
        <f>C89+C90</f>
        <v>500</v>
      </c>
      <c r="D88" s="26">
        <f>D89+D90</f>
        <v>500</v>
      </c>
      <c r="E88" s="26">
        <f>E89+E90</f>
        <v>500</v>
      </c>
      <c r="F88" s="26">
        <f>IFERROR(E88/B88*100,0)</f>
        <v>100</v>
      </c>
      <c r="G88" s="26">
        <f>IFERROR(E88/C88*100,0)</f>
        <v>100</v>
      </c>
      <c r="H88" s="27">
        <f>H89+H90</f>
        <v>0</v>
      </c>
      <c r="I88" s="27">
        <f t="shared" ref="I88:AE88" si="41">I89+I90</f>
        <v>0</v>
      </c>
      <c r="J88" s="27">
        <f t="shared" si="41"/>
        <v>0</v>
      </c>
      <c r="K88" s="27">
        <f t="shared" si="41"/>
        <v>0</v>
      </c>
      <c r="L88" s="27">
        <f t="shared" si="41"/>
        <v>0</v>
      </c>
      <c r="M88" s="27">
        <f t="shared" si="41"/>
        <v>0</v>
      </c>
      <c r="N88" s="27">
        <f t="shared" si="41"/>
        <v>0</v>
      </c>
      <c r="O88" s="27">
        <f t="shared" si="41"/>
        <v>0</v>
      </c>
      <c r="P88" s="27">
        <f t="shared" si="41"/>
        <v>0</v>
      </c>
      <c r="Q88" s="27">
        <f t="shared" si="41"/>
        <v>0</v>
      </c>
      <c r="R88" s="27">
        <f t="shared" si="41"/>
        <v>500</v>
      </c>
      <c r="S88" s="27">
        <f t="shared" si="41"/>
        <v>500</v>
      </c>
      <c r="T88" s="27">
        <f t="shared" si="41"/>
        <v>0</v>
      </c>
      <c r="U88" s="27">
        <f t="shared" si="41"/>
        <v>0</v>
      </c>
      <c r="V88" s="27">
        <f t="shared" si="41"/>
        <v>0</v>
      </c>
      <c r="W88" s="27">
        <f t="shared" si="41"/>
        <v>0</v>
      </c>
      <c r="X88" s="27">
        <f t="shared" si="41"/>
        <v>0</v>
      </c>
      <c r="Y88" s="27">
        <f t="shared" si="41"/>
        <v>0</v>
      </c>
      <c r="Z88" s="27">
        <f t="shared" si="41"/>
        <v>0</v>
      </c>
      <c r="AA88" s="27">
        <f t="shared" si="41"/>
        <v>0</v>
      </c>
      <c r="AB88" s="27">
        <f t="shared" si="41"/>
        <v>0</v>
      </c>
      <c r="AC88" s="27">
        <f t="shared" si="41"/>
        <v>0</v>
      </c>
      <c r="AD88" s="27">
        <f t="shared" si="41"/>
        <v>0</v>
      </c>
      <c r="AE88" s="27">
        <f t="shared" si="41"/>
        <v>0</v>
      </c>
      <c r="AF88" s="33" t="s">
        <v>54</v>
      </c>
      <c r="AG88" s="36"/>
    </row>
    <row r="89" spans="1:33" ht="21" x14ac:dyDescent="0.35">
      <c r="A89" s="30" t="s">
        <v>34</v>
      </c>
      <c r="B89" s="31">
        <f>SUM(H89,J89,L89,N89,P89,R89,T89,V89,X89,Z89,AB89,AD89)</f>
        <v>0</v>
      </c>
      <c r="C89" s="31">
        <f>H89+J89+L89+N89+P89+R89</f>
        <v>0</v>
      </c>
      <c r="D89" s="31">
        <f>E89</f>
        <v>0</v>
      </c>
      <c r="E89" s="31">
        <f>SUM(I89,K89,M89,O89,Q89,S89,U89,W89,Y89,AA89,AC89,AE89)</f>
        <v>0</v>
      </c>
      <c r="F89" s="31">
        <f>IFERROR(E89/B89*100,0)</f>
        <v>0</v>
      </c>
      <c r="G89" s="31">
        <f>IFERROR(E89/C89*100,0)</f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3"/>
      <c r="AG89" s="36"/>
    </row>
    <row r="90" spans="1:33" ht="21" x14ac:dyDescent="0.35">
      <c r="A90" s="30" t="s">
        <v>29</v>
      </c>
      <c r="B90" s="31">
        <f>SUM(H90,J90,L90,N90,P90,R90,T90,V90,X90,Z90,AB90,AD90)</f>
        <v>500</v>
      </c>
      <c r="C90" s="31">
        <f t="shared" ref="C90:C91" si="42">H90+J90+L90+N90+P90+R90</f>
        <v>500</v>
      </c>
      <c r="D90" s="31">
        <f>E90</f>
        <v>500</v>
      </c>
      <c r="E90" s="31">
        <f>SUM(I90,K90,M90,O90,Q90,S90,U90,W90,Y90,AA90,AC90,AE90)</f>
        <v>500</v>
      </c>
      <c r="F90" s="31">
        <f>IFERROR(E90/B90*100,0)</f>
        <v>100</v>
      </c>
      <c r="G90" s="31">
        <f>IFERROR(E90/C90*100,0)</f>
        <v>100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2">
        <v>500</v>
      </c>
      <c r="S90" s="32">
        <v>500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3"/>
      <c r="AG90" s="36"/>
    </row>
    <row r="91" spans="1:33" ht="37.5" x14ac:dyDescent="0.35">
      <c r="A91" s="65" t="s">
        <v>41</v>
      </c>
      <c r="B91" s="31">
        <f>SUM(H91,J91,L91,N91,P91,R91,T91,V91,X91,Z91,AB91,AD91)</f>
        <v>0</v>
      </c>
      <c r="C91" s="31">
        <f t="shared" si="42"/>
        <v>0</v>
      </c>
      <c r="D91" s="31">
        <f>E91</f>
        <v>0</v>
      </c>
      <c r="E91" s="31">
        <f>SUM(I91,K91,M91,O91,Q91,S91,U91,W91,Y91,AA91,AC91,AE91)</f>
        <v>0</v>
      </c>
      <c r="F91" s="31">
        <f>IFERROR(E91/B91*100,0)</f>
        <v>0</v>
      </c>
      <c r="G91" s="31">
        <f>IFERROR(E91/C91*100,0)</f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3"/>
      <c r="AG91" s="36"/>
    </row>
    <row r="92" spans="1:33" ht="21" x14ac:dyDescent="0.35">
      <c r="A92" s="68" t="s">
        <v>55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70"/>
      <c r="AF92" s="66"/>
      <c r="AG92" s="36"/>
    </row>
    <row r="93" spans="1:33" s="29" customFormat="1" ht="56.25" x14ac:dyDescent="0.35">
      <c r="A93" s="25" t="s">
        <v>28</v>
      </c>
      <c r="B93" s="26">
        <f>B94+B95</f>
        <v>1156.4000000000001</v>
      </c>
      <c r="C93" s="26">
        <f>C94+C95</f>
        <v>1156.4000000000001</v>
      </c>
      <c r="D93" s="26">
        <f>D94+D95</f>
        <v>1156.4000000000001</v>
      </c>
      <c r="E93" s="26">
        <f>E94+E95</f>
        <v>1156.4000000000001</v>
      </c>
      <c r="F93" s="26">
        <f>IFERROR(E93/B93*100,0)</f>
        <v>100</v>
      </c>
      <c r="G93" s="26">
        <f>IFERROR(E93/C93*100,0)</f>
        <v>100</v>
      </c>
      <c r="H93" s="27">
        <f>H94+H95</f>
        <v>0</v>
      </c>
      <c r="I93" s="27">
        <f t="shared" ref="I93:AE93" si="43">I94+I95</f>
        <v>0</v>
      </c>
      <c r="J93" s="27">
        <f t="shared" si="43"/>
        <v>0</v>
      </c>
      <c r="K93" s="27">
        <f t="shared" si="43"/>
        <v>0</v>
      </c>
      <c r="L93" s="27">
        <f t="shared" si="43"/>
        <v>0</v>
      </c>
      <c r="M93" s="27">
        <f t="shared" si="43"/>
        <v>0</v>
      </c>
      <c r="N93" s="27">
        <f t="shared" si="43"/>
        <v>0</v>
      </c>
      <c r="O93" s="27">
        <f t="shared" si="43"/>
        <v>0</v>
      </c>
      <c r="P93" s="27">
        <f t="shared" si="43"/>
        <v>0</v>
      </c>
      <c r="Q93" s="27">
        <f t="shared" si="43"/>
        <v>0</v>
      </c>
      <c r="R93" s="27">
        <f t="shared" si="43"/>
        <v>1156.4000000000001</v>
      </c>
      <c r="S93" s="27">
        <f t="shared" si="43"/>
        <v>1156.4000000000001</v>
      </c>
      <c r="T93" s="27">
        <f t="shared" si="43"/>
        <v>0</v>
      </c>
      <c r="U93" s="27">
        <f t="shared" si="43"/>
        <v>0</v>
      </c>
      <c r="V93" s="27">
        <f t="shared" si="43"/>
        <v>0</v>
      </c>
      <c r="W93" s="27">
        <f t="shared" si="43"/>
        <v>0</v>
      </c>
      <c r="X93" s="27">
        <f t="shared" si="43"/>
        <v>0</v>
      </c>
      <c r="Y93" s="27">
        <f t="shared" si="43"/>
        <v>0</v>
      </c>
      <c r="Z93" s="27">
        <f t="shared" si="43"/>
        <v>0</v>
      </c>
      <c r="AA93" s="27">
        <f t="shared" si="43"/>
        <v>0</v>
      </c>
      <c r="AB93" s="27">
        <f t="shared" si="43"/>
        <v>0</v>
      </c>
      <c r="AC93" s="27">
        <f t="shared" si="43"/>
        <v>0</v>
      </c>
      <c r="AD93" s="27">
        <f t="shared" si="43"/>
        <v>0</v>
      </c>
      <c r="AE93" s="27">
        <f t="shared" si="43"/>
        <v>0</v>
      </c>
      <c r="AF93" s="33" t="s">
        <v>56</v>
      </c>
      <c r="AG93" s="36"/>
    </row>
    <row r="94" spans="1:33" ht="21" x14ac:dyDescent="0.35">
      <c r="A94" s="30" t="s">
        <v>34</v>
      </c>
      <c r="B94" s="31">
        <f>SUM(H94,J94,L94,N94,P94,R94,T94,V94,X94,Z94,AB94,AD94)</f>
        <v>0</v>
      </c>
      <c r="C94" s="31">
        <f>H94+J94+L94+N94+P94+R94</f>
        <v>0</v>
      </c>
      <c r="D94" s="31">
        <f>E94</f>
        <v>0</v>
      </c>
      <c r="E94" s="31">
        <f>SUM(I94,K94,M94,O94,Q94,S94,U94,W94,Y94,AA94,AC94,AE94)</f>
        <v>0</v>
      </c>
      <c r="F94" s="31">
        <f>IFERROR(E94/B94*100,0)</f>
        <v>0</v>
      </c>
      <c r="G94" s="31">
        <f>IFERROR(E94/C94*100,0)</f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3"/>
      <c r="AG94" s="36"/>
    </row>
    <row r="95" spans="1:33" ht="21" x14ac:dyDescent="0.35">
      <c r="A95" s="30" t="s">
        <v>29</v>
      </c>
      <c r="B95" s="31">
        <f>SUM(H95,J95,L95,N95,P95,R95,T95,V95,X95,Z95,AB95,AD95)</f>
        <v>1156.4000000000001</v>
      </c>
      <c r="C95" s="31">
        <f t="shared" ref="C95:C96" si="44">H95+J95+L95+N95+P95+R95</f>
        <v>1156.4000000000001</v>
      </c>
      <c r="D95" s="31">
        <f>E95</f>
        <v>1156.4000000000001</v>
      </c>
      <c r="E95" s="31">
        <f>SUM(I95,K95,M95,O95,Q95,S95,U95,W95,Y95,AA95,AC95,AE95)</f>
        <v>1156.4000000000001</v>
      </c>
      <c r="F95" s="31">
        <f>IFERROR(E95/B95*100,0)</f>
        <v>100</v>
      </c>
      <c r="G95" s="31">
        <f>IFERROR(E95/C95*100,0)</f>
        <v>100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1156.4000000000001</v>
      </c>
      <c r="S95" s="32">
        <v>1156.4000000000001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3"/>
      <c r="AG95" s="36"/>
    </row>
    <row r="96" spans="1:33" ht="37.5" x14ac:dyDescent="0.35">
      <c r="A96" s="65" t="s">
        <v>41</v>
      </c>
      <c r="B96" s="31">
        <f>SUM(H96,J96,L96,N96,P96,R96,T96,V96,X96,Z96,AB96,AD96)</f>
        <v>0</v>
      </c>
      <c r="C96" s="31">
        <f t="shared" si="44"/>
        <v>0</v>
      </c>
      <c r="D96" s="31">
        <f>E96</f>
        <v>0</v>
      </c>
      <c r="E96" s="31">
        <f>SUM(I96,K96,M96,O96,Q96,S96,U96,W96,Y96,AA96,AC96,AE96)</f>
        <v>0</v>
      </c>
      <c r="F96" s="31">
        <f>IFERROR(E96/B96*100,0)</f>
        <v>0</v>
      </c>
      <c r="G96" s="31">
        <f>IFERROR(E96/C96*100,0)</f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3"/>
      <c r="AG96" s="36"/>
    </row>
    <row r="97" spans="1:33" ht="21" x14ac:dyDescent="0.35">
      <c r="A97" s="68" t="s">
        <v>57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2"/>
      <c r="AF97" s="66"/>
      <c r="AG97" s="36"/>
    </row>
    <row r="98" spans="1:33" s="29" customFormat="1" ht="21" x14ac:dyDescent="0.35">
      <c r="A98" s="25" t="s">
        <v>28</v>
      </c>
      <c r="B98" s="26">
        <f>B99+B100</f>
        <v>0</v>
      </c>
      <c r="C98" s="26">
        <f>C99+C100</f>
        <v>0</v>
      </c>
      <c r="D98" s="26">
        <f>D99+D100</f>
        <v>0</v>
      </c>
      <c r="E98" s="26">
        <f>E99+E100</f>
        <v>0</v>
      </c>
      <c r="F98" s="26">
        <f>IFERROR(E98/B98*100,0)</f>
        <v>0</v>
      </c>
      <c r="G98" s="26">
        <f>IFERROR(E98/C98*100,0)</f>
        <v>0</v>
      </c>
      <c r="H98" s="27">
        <f>H99+H100</f>
        <v>0</v>
      </c>
      <c r="I98" s="27">
        <f t="shared" ref="I98:AE98" si="45">I99+I100</f>
        <v>0</v>
      </c>
      <c r="J98" s="27">
        <f t="shared" si="45"/>
        <v>0</v>
      </c>
      <c r="K98" s="27">
        <f t="shared" si="45"/>
        <v>0</v>
      </c>
      <c r="L98" s="27">
        <f t="shared" si="45"/>
        <v>0</v>
      </c>
      <c r="M98" s="27">
        <f t="shared" si="45"/>
        <v>0</v>
      </c>
      <c r="N98" s="27">
        <f t="shared" si="45"/>
        <v>0</v>
      </c>
      <c r="O98" s="27">
        <f t="shared" si="45"/>
        <v>0</v>
      </c>
      <c r="P98" s="27">
        <f t="shared" si="45"/>
        <v>0</v>
      </c>
      <c r="Q98" s="27">
        <f t="shared" si="45"/>
        <v>0</v>
      </c>
      <c r="R98" s="27">
        <f t="shared" si="45"/>
        <v>0</v>
      </c>
      <c r="S98" s="27">
        <f t="shared" si="45"/>
        <v>0</v>
      </c>
      <c r="T98" s="27">
        <f t="shared" si="45"/>
        <v>0</v>
      </c>
      <c r="U98" s="27">
        <f t="shared" si="45"/>
        <v>0</v>
      </c>
      <c r="V98" s="27">
        <f t="shared" si="45"/>
        <v>0</v>
      </c>
      <c r="W98" s="27">
        <f t="shared" si="45"/>
        <v>0</v>
      </c>
      <c r="X98" s="27">
        <f t="shared" si="45"/>
        <v>0</v>
      </c>
      <c r="Y98" s="27">
        <f t="shared" si="45"/>
        <v>0</v>
      </c>
      <c r="Z98" s="27">
        <f t="shared" si="45"/>
        <v>0</v>
      </c>
      <c r="AA98" s="27">
        <f t="shared" si="45"/>
        <v>0</v>
      </c>
      <c r="AB98" s="27">
        <f t="shared" si="45"/>
        <v>0</v>
      </c>
      <c r="AC98" s="27">
        <f t="shared" si="45"/>
        <v>0</v>
      </c>
      <c r="AD98" s="27">
        <f t="shared" si="45"/>
        <v>0</v>
      </c>
      <c r="AE98" s="27">
        <f t="shared" si="45"/>
        <v>0</v>
      </c>
      <c r="AF98" s="34"/>
      <c r="AG98" s="36"/>
    </row>
    <row r="99" spans="1:33" ht="21" x14ac:dyDescent="0.35">
      <c r="A99" s="30" t="s">
        <v>34</v>
      </c>
      <c r="B99" s="31">
        <f>SUM(H99,J99,L99,N99,P99,R99,T99,V99,X99,Z99,AB99,AD99)</f>
        <v>0</v>
      </c>
      <c r="C99" s="31">
        <f>H99+J99+L99+N99+P99+R99</f>
        <v>0</v>
      </c>
      <c r="D99" s="31">
        <f>E99</f>
        <v>0</v>
      </c>
      <c r="E99" s="31">
        <f>SUM(I99,K99,M99,O99,Q99,S99,U99,W99,Y99,AA99,AC99,AE99)</f>
        <v>0</v>
      </c>
      <c r="F99" s="31">
        <f>IFERROR(E99/B99*100,0)</f>
        <v>0</v>
      </c>
      <c r="G99" s="31">
        <f>IFERROR(E99/C99*100,0)</f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3"/>
      <c r="AG99" s="36"/>
    </row>
    <row r="100" spans="1:33" ht="21" x14ac:dyDescent="0.35">
      <c r="A100" s="30" t="s">
        <v>29</v>
      </c>
      <c r="B100" s="31">
        <f>SUM(H100,J100,L100,N100,P100,R100,T100,V100,X100,Z100,AB100,AD100)</f>
        <v>0</v>
      </c>
      <c r="C100" s="31">
        <f t="shared" ref="C100:C101" si="46">H100+J100+L100+N100+P100+R100</f>
        <v>0</v>
      </c>
      <c r="D100" s="31">
        <f>E100</f>
        <v>0</v>
      </c>
      <c r="E100" s="31">
        <f>SUM(I100,K100,M100,O100,Q100,S100,U100,W100,Y100,AA100,AC100,AE100)</f>
        <v>0</v>
      </c>
      <c r="F100" s="31">
        <f>IFERROR(E100/B100*100,0)</f>
        <v>0</v>
      </c>
      <c r="G100" s="31">
        <f>IFERROR(E100/C100*100,0)</f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3"/>
      <c r="AG100" s="36"/>
    </row>
    <row r="101" spans="1:33" ht="37.5" x14ac:dyDescent="0.35">
      <c r="A101" s="65" t="s">
        <v>41</v>
      </c>
      <c r="B101" s="31">
        <f>SUM(H101,J101,L101,N101,P101,R101,T101,V101,X101,Z101,AB101,AD101)</f>
        <v>0</v>
      </c>
      <c r="C101" s="31">
        <f t="shared" si="46"/>
        <v>0</v>
      </c>
      <c r="D101" s="31">
        <f>E101</f>
        <v>0</v>
      </c>
      <c r="E101" s="31">
        <f>SUM(I101,K101,M101,O101,Q101,S101,U101,W101,Y101,AA101,AC101,AE101)</f>
        <v>0</v>
      </c>
      <c r="F101" s="31">
        <f>IFERROR(E101/B101*100,0)</f>
        <v>0</v>
      </c>
      <c r="G101" s="31">
        <f>IFERROR(E101/C101*100,0)</f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3"/>
      <c r="AG101" s="36"/>
    </row>
    <row r="102" spans="1:33" ht="21" x14ac:dyDescent="0.35">
      <c r="A102" s="68" t="s">
        <v>58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2"/>
      <c r="AF102" s="66"/>
      <c r="AG102" s="36"/>
    </row>
    <row r="103" spans="1:33" s="29" customFormat="1" ht="75" x14ac:dyDescent="0.35">
      <c r="A103" s="25" t="s">
        <v>28</v>
      </c>
      <c r="B103" s="39">
        <f>B104+B105</f>
        <v>793.1</v>
      </c>
      <c r="C103" s="26">
        <f>C104+C105</f>
        <v>793.1</v>
      </c>
      <c r="D103" s="26">
        <f>D104+D105</f>
        <v>793.09999999999991</v>
      </c>
      <c r="E103" s="26">
        <f>E104+E105</f>
        <v>793.09999999999991</v>
      </c>
      <c r="F103" s="26">
        <f>IFERROR(E103/B103*100,0)</f>
        <v>99.999999999999986</v>
      </c>
      <c r="G103" s="26">
        <f>IFERROR(E103/C103*100,0)</f>
        <v>99.999999999999986</v>
      </c>
      <c r="H103" s="27">
        <f>H104+H105</f>
        <v>0</v>
      </c>
      <c r="I103" s="27">
        <f t="shared" ref="I103:AE103" si="47">I104+I105</f>
        <v>0</v>
      </c>
      <c r="J103" s="27">
        <f t="shared" si="47"/>
        <v>0</v>
      </c>
      <c r="K103" s="27">
        <f t="shared" si="47"/>
        <v>0</v>
      </c>
      <c r="L103" s="27">
        <f t="shared" si="47"/>
        <v>0</v>
      </c>
      <c r="M103" s="27">
        <f t="shared" si="47"/>
        <v>0</v>
      </c>
      <c r="N103" s="27">
        <f t="shared" si="47"/>
        <v>0</v>
      </c>
      <c r="O103" s="27">
        <f t="shared" si="47"/>
        <v>0</v>
      </c>
      <c r="P103" s="27">
        <f t="shared" si="47"/>
        <v>0</v>
      </c>
      <c r="Q103" s="27">
        <f t="shared" si="47"/>
        <v>0</v>
      </c>
      <c r="R103" s="27">
        <f t="shared" si="47"/>
        <v>700</v>
      </c>
      <c r="S103" s="27">
        <f t="shared" si="47"/>
        <v>288.37599999999998</v>
      </c>
      <c r="T103" s="27">
        <f t="shared" si="47"/>
        <v>0</v>
      </c>
      <c r="U103" s="27">
        <f t="shared" si="47"/>
        <v>0</v>
      </c>
      <c r="V103" s="27">
        <f t="shared" si="47"/>
        <v>93.1</v>
      </c>
      <c r="W103" s="27">
        <f t="shared" si="47"/>
        <v>504.72399999999999</v>
      </c>
      <c r="X103" s="27">
        <f t="shared" si="47"/>
        <v>0</v>
      </c>
      <c r="Y103" s="27">
        <f t="shared" si="47"/>
        <v>0</v>
      </c>
      <c r="Z103" s="27">
        <f t="shared" si="47"/>
        <v>0</v>
      </c>
      <c r="AA103" s="27">
        <f t="shared" si="47"/>
        <v>0</v>
      </c>
      <c r="AB103" s="27">
        <f t="shared" si="47"/>
        <v>0</v>
      </c>
      <c r="AC103" s="27">
        <f t="shared" si="47"/>
        <v>0</v>
      </c>
      <c r="AD103" s="27">
        <f t="shared" si="47"/>
        <v>0</v>
      </c>
      <c r="AE103" s="27">
        <f t="shared" si="47"/>
        <v>0</v>
      </c>
      <c r="AF103" s="33" t="s">
        <v>76</v>
      </c>
      <c r="AG103" s="36"/>
    </row>
    <row r="104" spans="1:33" ht="21" x14ac:dyDescent="0.35">
      <c r="A104" s="30" t="s">
        <v>34</v>
      </c>
      <c r="B104" s="31">
        <f>SUM(H104,J104,L104,N104,P104,R104,T104,V104,X104,Z104,AB104,AD104)</f>
        <v>0</v>
      </c>
      <c r="C104" s="31">
        <f>H104+J104+L104+N104+P104+R104+T104+V104</f>
        <v>0</v>
      </c>
      <c r="D104" s="31">
        <f>E104</f>
        <v>0</v>
      </c>
      <c r="E104" s="31">
        <f>SUM(I104,K104,M104,O104,Q104,S104,U104,W104,Y104,AA104,AC104,AE104)</f>
        <v>0</v>
      </c>
      <c r="F104" s="31">
        <f>IFERROR(E104/B104*100,0)</f>
        <v>0</v>
      </c>
      <c r="G104" s="31">
        <f>IFERROR(E104/C104*100,0)</f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3"/>
      <c r="AG104" s="36"/>
    </row>
    <row r="105" spans="1:33" ht="21" x14ac:dyDescent="0.35">
      <c r="A105" s="30" t="s">
        <v>29</v>
      </c>
      <c r="B105" s="31">
        <f>SUM(H105,J105,L105,N105,P105,R105,T105,V105,X105,Z105,AB105,AD105)</f>
        <v>793.1</v>
      </c>
      <c r="C105" s="31">
        <f>H105+J105+L105+N105+P105+R105+T105+V105</f>
        <v>793.1</v>
      </c>
      <c r="D105" s="31">
        <f>E105</f>
        <v>793.09999999999991</v>
      </c>
      <c r="E105" s="31">
        <f>SUM(I105,K105,M105,O105,Q105,S105,U105,W105,Y105,AA105,AC105,AE105)</f>
        <v>793.09999999999991</v>
      </c>
      <c r="F105" s="31">
        <f>IFERROR(E105/B105*100,0)</f>
        <v>99.999999999999986</v>
      </c>
      <c r="G105" s="31">
        <f>IFERROR(E105/C105*100,0)</f>
        <v>99.999999999999986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700</v>
      </c>
      <c r="S105" s="32">
        <v>288.37599999999998</v>
      </c>
      <c r="T105" s="32">
        <v>0</v>
      </c>
      <c r="U105" s="32">
        <v>0</v>
      </c>
      <c r="V105" s="32">
        <v>93.1</v>
      </c>
      <c r="W105" s="32">
        <v>504.72399999999999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3"/>
      <c r="AG105" s="36"/>
    </row>
    <row r="106" spans="1:33" ht="37.5" x14ac:dyDescent="0.35">
      <c r="A106" s="65" t="s">
        <v>41</v>
      </c>
      <c r="B106" s="31">
        <f>SUM(H106,J106,L106,N106,P106,R106,T106,V106,X106,Z106,AB106,AD106)</f>
        <v>0</v>
      </c>
      <c r="C106" s="31">
        <f>H106+J106+L106+N106+P106+R106+T106+V106</f>
        <v>0</v>
      </c>
      <c r="D106" s="31">
        <f>E106</f>
        <v>0</v>
      </c>
      <c r="E106" s="31">
        <f>SUM(I106,K106,M106,O106,Q106,S106,U106,W106,Y106,AA106,AC106,AE106)</f>
        <v>0</v>
      </c>
      <c r="F106" s="31">
        <f>IFERROR(E106/B106*100,0)</f>
        <v>0</v>
      </c>
      <c r="G106" s="31">
        <f>IFERROR(E106/C106*100,0)</f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3"/>
      <c r="AG106" s="36"/>
    </row>
    <row r="107" spans="1:33" ht="21" x14ac:dyDescent="0.35">
      <c r="A107" s="68" t="s">
        <v>59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2"/>
      <c r="AF107" s="66"/>
      <c r="AG107" s="36"/>
    </row>
    <row r="108" spans="1:33" s="29" customFormat="1" ht="206.25" x14ac:dyDescent="0.35">
      <c r="A108" s="25" t="s">
        <v>28</v>
      </c>
      <c r="B108" s="26">
        <f>B109+B110</f>
        <v>1000</v>
      </c>
      <c r="C108" s="26">
        <f>C109+C110</f>
        <v>1000</v>
      </c>
      <c r="D108" s="26">
        <f>D109+D110</f>
        <v>1000</v>
      </c>
      <c r="E108" s="26">
        <f>E109+E110</f>
        <v>1000</v>
      </c>
      <c r="F108" s="26">
        <f>IFERROR(E108/B108*100,0)</f>
        <v>100</v>
      </c>
      <c r="G108" s="26">
        <f>IFERROR(E108/C108*100,0)</f>
        <v>100</v>
      </c>
      <c r="H108" s="27">
        <f>H109+H110</f>
        <v>0</v>
      </c>
      <c r="I108" s="27">
        <f t="shared" ref="I108:AE108" si="48">I109+I110</f>
        <v>0</v>
      </c>
      <c r="J108" s="27">
        <f t="shared" si="48"/>
        <v>0</v>
      </c>
      <c r="K108" s="27">
        <f t="shared" si="48"/>
        <v>0</v>
      </c>
      <c r="L108" s="27">
        <f t="shared" si="48"/>
        <v>0</v>
      </c>
      <c r="M108" s="27">
        <f t="shared" si="48"/>
        <v>0</v>
      </c>
      <c r="N108" s="27">
        <f t="shared" si="48"/>
        <v>0</v>
      </c>
      <c r="O108" s="27">
        <f t="shared" si="48"/>
        <v>0</v>
      </c>
      <c r="P108" s="27">
        <f t="shared" si="48"/>
        <v>0</v>
      </c>
      <c r="Q108" s="27">
        <f t="shared" si="48"/>
        <v>0</v>
      </c>
      <c r="R108" s="27">
        <f t="shared" si="48"/>
        <v>1000</v>
      </c>
      <c r="S108" s="27">
        <f t="shared" si="48"/>
        <v>0</v>
      </c>
      <c r="T108" s="27">
        <f t="shared" si="48"/>
        <v>0</v>
      </c>
      <c r="U108" s="27">
        <f t="shared" si="48"/>
        <v>1000</v>
      </c>
      <c r="V108" s="27">
        <f t="shared" si="48"/>
        <v>0</v>
      </c>
      <c r="W108" s="27">
        <f t="shared" si="48"/>
        <v>0</v>
      </c>
      <c r="X108" s="27">
        <f t="shared" si="48"/>
        <v>0</v>
      </c>
      <c r="Y108" s="27">
        <f t="shared" si="48"/>
        <v>0</v>
      </c>
      <c r="Z108" s="27">
        <f t="shared" si="48"/>
        <v>0</v>
      </c>
      <c r="AA108" s="27">
        <f t="shared" si="48"/>
        <v>0</v>
      </c>
      <c r="AB108" s="27">
        <f t="shared" si="48"/>
        <v>0</v>
      </c>
      <c r="AC108" s="27">
        <f t="shared" si="48"/>
        <v>0</v>
      </c>
      <c r="AD108" s="27">
        <f t="shared" si="48"/>
        <v>0</v>
      </c>
      <c r="AE108" s="27">
        <f t="shared" si="48"/>
        <v>0</v>
      </c>
      <c r="AF108" s="33" t="s">
        <v>60</v>
      </c>
      <c r="AG108" s="36"/>
    </row>
    <row r="109" spans="1:33" ht="21" x14ac:dyDescent="0.35">
      <c r="A109" s="30" t="s">
        <v>34</v>
      </c>
      <c r="B109" s="31">
        <f>SUM(H109,J109,L109,N109,P109,R109,T109,V109,X109,Z109,AB109,AD109)</f>
        <v>0</v>
      </c>
      <c r="C109" s="31">
        <f>H109+J109+L109+N109+P109+R109</f>
        <v>0</v>
      </c>
      <c r="D109" s="31">
        <f>E109</f>
        <v>0</v>
      </c>
      <c r="E109" s="31">
        <f>SUM(I109,K109,M109,O109,Q109,S109,U109,W109,Y109,AA109,AC109,AE109)</f>
        <v>0</v>
      </c>
      <c r="F109" s="31">
        <f>IFERROR(E109/B109*100,0)</f>
        <v>0</v>
      </c>
      <c r="G109" s="31">
        <f>IFERROR(E109/C109*100,0)</f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v>0</v>
      </c>
      <c r="AF109" s="33"/>
      <c r="AG109" s="36"/>
    </row>
    <row r="110" spans="1:33" ht="21" x14ac:dyDescent="0.35">
      <c r="A110" s="30" t="s">
        <v>29</v>
      </c>
      <c r="B110" s="31">
        <f>SUM(H110,J110,L110,N110,P110,R110,T110,V110,X110,Z110,AB110,AD110)</f>
        <v>1000</v>
      </c>
      <c r="C110" s="31">
        <f>H110+J110+L110+N110+P110+R110</f>
        <v>1000</v>
      </c>
      <c r="D110" s="31">
        <f>E110</f>
        <v>1000</v>
      </c>
      <c r="E110" s="31">
        <f>SUM(I110,K110,M110,O110,Q110,S110,U110,W110,Y110,AA110,AC110,AE110)</f>
        <v>1000</v>
      </c>
      <c r="F110" s="31">
        <f>IFERROR(E110/B110*100,0)</f>
        <v>100</v>
      </c>
      <c r="G110" s="31">
        <f>IFERROR(E110/C110*100,0)</f>
        <v>100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1000</v>
      </c>
      <c r="S110" s="32">
        <v>0</v>
      </c>
      <c r="T110" s="32">
        <v>0</v>
      </c>
      <c r="U110" s="32">
        <v>1000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0</v>
      </c>
      <c r="AF110" s="33"/>
      <c r="AG110" s="36"/>
    </row>
    <row r="111" spans="1:33" ht="37.5" x14ac:dyDescent="0.35">
      <c r="A111" s="65" t="s">
        <v>41</v>
      </c>
      <c r="B111" s="31">
        <f>SUM(H111,J111,L111,N111,P111,R111,T111,V111,X111,Z111,AB111,AD111)</f>
        <v>0</v>
      </c>
      <c r="C111" s="31">
        <f t="shared" ref="C111" si="49">H111+J111+L111+N111+P111+R111</f>
        <v>0</v>
      </c>
      <c r="D111" s="31">
        <f>E111</f>
        <v>0</v>
      </c>
      <c r="E111" s="31">
        <f>SUM(I111,K111,M111,O111,Q111,S111,U111,W111,Y111,AA111,AC111,AE111)</f>
        <v>0</v>
      </c>
      <c r="F111" s="31">
        <f>IFERROR(E111/B111*100,0)</f>
        <v>0</v>
      </c>
      <c r="G111" s="31">
        <f>IFERROR(E111/C111*100,0)</f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0</v>
      </c>
      <c r="AF111" s="33"/>
      <c r="AG111" s="36"/>
    </row>
    <row r="112" spans="1:33" ht="21" x14ac:dyDescent="0.35">
      <c r="A112" s="68" t="s">
        <v>61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2"/>
      <c r="AF112" s="66"/>
      <c r="AG112" s="36"/>
    </row>
    <row r="113" spans="1:33" s="29" customFormat="1" ht="206.25" x14ac:dyDescent="0.35">
      <c r="A113" s="25" t="s">
        <v>28</v>
      </c>
      <c r="B113" s="26">
        <f>B114+B115</f>
        <v>600</v>
      </c>
      <c r="C113" s="26">
        <f>C114+C115</f>
        <v>600</v>
      </c>
      <c r="D113" s="26">
        <f>D114+D115</f>
        <v>600</v>
      </c>
      <c r="E113" s="26">
        <f>E114+E115</f>
        <v>600</v>
      </c>
      <c r="F113" s="26">
        <f>IFERROR(E113/B113*100,0)</f>
        <v>100</v>
      </c>
      <c r="G113" s="26">
        <f>IFERROR(E113/C113*100,0)</f>
        <v>100</v>
      </c>
      <c r="H113" s="27">
        <f>H114+H115</f>
        <v>0</v>
      </c>
      <c r="I113" s="27">
        <f t="shared" ref="I113:AE113" si="50">I114+I115</f>
        <v>0</v>
      </c>
      <c r="J113" s="27">
        <f t="shared" si="50"/>
        <v>0</v>
      </c>
      <c r="K113" s="27">
        <f t="shared" si="50"/>
        <v>0</v>
      </c>
      <c r="L113" s="27">
        <f t="shared" si="50"/>
        <v>0</v>
      </c>
      <c r="M113" s="27">
        <f t="shared" si="50"/>
        <v>0</v>
      </c>
      <c r="N113" s="27">
        <f t="shared" si="50"/>
        <v>0</v>
      </c>
      <c r="O113" s="27">
        <f t="shared" si="50"/>
        <v>0</v>
      </c>
      <c r="P113" s="27">
        <f t="shared" si="50"/>
        <v>0</v>
      </c>
      <c r="Q113" s="27">
        <f t="shared" si="50"/>
        <v>0</v>
      </c>
      <c r="R113" s="27">
        <f t="shared" si="50"/>
        <v>600</v>
      </c>
      <c r="S113" s="27">
        <f t="shared" si="50"/>
        <v>0</v>
      </c>
      <c r="T113" s="27">
        <f t="shared" si="50"/>
        <v>0</v>
      </c>
      <c r="U113" s="27">
        <f t="shared" si="50"/>
        <v>600</v>
      </c>
      <c r="V113" s="27">
        <f t="shared" si="50"/>
        <v>0</v>
      </c>
      <c r="W113" s="27">
        <f t="shared" si="50"/>
        <v>0</v>
      </c>
      <c r="X113" s="27">
        <f t="shared" si="50"/>
        <v>0</v>
      </c>
      <c r="Y113" s="27">
        <f t="shared" si="50"/>
        <v>0</v>
      </c>
      <c r="Z113" s="27">
        <f t="shared" si="50"/>
        <v>0</v>
      </c>
      <c r="AA113" s="27">
        <f t="shared" si="50"/>
        <v>0</v>
      </c>
      <c r="AB113" s="27">
        <f t="shared" si="50"/>
        <v>0</v>
      </c>
      <c r="AC113" s="27">
        <f t="shared" si="50"/>
        <v>0</v>
      </c>
      <c r="AD113" s="27">
        <f t="shared" si="50"/>
        <v>0</v>
      </c>
      <c r="AE113" s="27">
        <f t="shared" si="50"/>
        <v>0</v>
      </c>
      <c r="AF113" s="33" t="s">
        <v>62</v>
      </c>
      <c r="AG113" s="36"/>
    </row>
    <row r="114" spans="1:33" ht="21" x14ac:dyDescent="0.35">
      <c r="A114" s="30" t="s">
        <v>34</v>
      </c>
      <c r="B114" s="31">
        <f>SUM(H114,J114,L114,N114,P114,R114,T114,V114,X114,Z114,AB114,AD114)</f>
        <v>0</v>
      </c>
      <c r="C114" s="31">
        <f>H114+J114+L114+N114+P114+R114</f>
        <v>0</v>
      </c>
      <c r="D114" s="31">
        <f>E114</f>
        <v>0</v>
      </c>
      <c r="E114" s="31">
        <f>SUM(I114,K114,M114,O114,Q114,S114,U114,W114,Y114,AA114,AC114,AE114)</f>
        <v>0</v>
      </c>
      <c r="F114" s="31">
        <f>IFERROR(E114/B114*100,0)</f>
        <v>0</v>
      </c>
      <c r="G114" s="31">
        <f>IFERROR(E114/C114*100,0)</f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3"/>
      <c r="AG114" s="36"/>
    </row>
    <row r="115" spans="1:33" ht="21" x14ac:dyDescent="0.35">
      <c r="A115" s="30" t="s">
        <v>29</v>
      </c>
      <c r="B115" s="31">
        <f>SUM(H115,J115,L115,N115,P115,R115,T115,V115,X115,Z115,AB115,AD115)</f>
        <v>600</v>
      </c>
      <c r="C115" s="31">
        <f t="shared" ref="C115:C116" si="51">H115+J115+L115+N115+P115+R115</f>
        <v>600</v>
      </c>
      <c r="D115" s="31">
        <f>E115</f>
        <v>600</v>
      </c>
      <c r="E115" s="31">
        <f>SUM(I115,K115,M115,O115,Q115,S115,U115,W115,Y115,AA115,AC115,AE115)</f>
        <v>600</v>
      </c>
      <c r="F115" s="31">
        <f>IFERROR(E115/B115*100,0)</f>
        <v>100</v>
      </c>
      <c r="G115" s="31">
        <f>IFERROR(E115/C115*100,0)</f>
        <v>100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600</v>
      </c>
      <c r="S115" s="32">
        <v>0</v>
      </c>
      <c r="T115" s="32">
        <v>0</v>
      </c>
      <c r="U115" s="32">
        <v>600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3"/>
      <c r="AG115" s="36"/>
    </row>
    <row r="116" spans="1:33" ht="37.5" x14ac:dyDescent="0.35">
      <c r="A116" s="65" t="s">
        <v>41</v>
      </c>
      <c r="B116" s="31">
        <f>SUM(H116,J116,L116,N116,P116,R116,T116,V116,X116,Z116,AB116,AD116)</f>
        <v>0</v>
      </c>
      <c r="C116" s="31">
        <f t="shared" si="51"/>
        <v>0</v>
      </c>
      <c r="D116" s="31">
        <f>E116</f>
        <v>0</v>
      </c>
      <c r="E116" s="31">
        <f>SUM(I116,K116,M116,O116,Q116,S116,U116,W116,Y116,AA116,AC116,AE116)</f>
        <v>0</v>
      </c>
      <c r="F116" s="31">
        <f>IFERROR(E116/B116*100,0)</f>
        <v>0</v>
      </c>
      <c r="G116" s="31">
        <f>IFERROR(E116/C116*100,0)</f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3"/>
      <c r="AG116" s="36"/>
    </row>
    <row r="117" spans="1:33" ht="21" x14ac:dyDescent="0.35">
      <c r="A117" s="68" t="s">
        <v>63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2"/>
      <c r="AF117" s="66"/>
      <c r="AG117" s="36"/>
    </row>
    <row r="118" spans="1:33" s="29" customFormat="1" ht="187.5" x14ac:dyDescent="0.35">
      <c r="A118" s="25" t="s">
        <v>28</v>
      </c>
      <c r="B118" s="26">
        <f>B119+B120</f>
        <v>600</v>
      </c>
      <c r="C118" s="26">
        <f>C119+C120</f>
        <v>600</v>
      </c>
      <c r="D118" s="26">
        <f>D119+D120</f>
        <v>600</v>
      </c>
      <c r="E118" s="26">
        <f>E119+E120</f>
        <v>600</v>
      </c>
      <c r="F118" s="26">
        <f>IFERROR(E118/B118*100,0)</f>
        <v>100</v>
      </c>
      <c r="G118" s="26">
        <f>IFERROR(E118/C118*100,0)</f>
        <v>100</v>
      </c>
      <c r="H118" s="27">
        <f>H119+H120</f>
        <v>0</v>
      </c>
      <c r="I118" s="27">
        <f t="shared" ref="I118:AE118" si="52">I119+I120</f>
        <v>0</v>
      </c>
      <c r="J118" s="27">
        <f t="shared" si="52"/>
        <v>0</v>
      </c>
      <c r="K118" s="27">
        <f t="shared" si="52"/>
        <v>0</v>
      </c>
      <c r="L118" s="27">
        <f t="shared" si="52"/>
        <v>0</v>
      </c>
      <c r="M118" s="27">
        <f t="shared" si="52"/>
        <v>0</v>
      </c>
      <c r="N118" s="27">
        <f t="shared" si="52"/>
        <v>0</v>
      </c>
      <c r="O118" s="27">
        <f t="shared" si="52"/>
        <v>0</v>
      </c>
      <c r="P118" s="27">
        <f t="shared" si="52"/>
        <v>0</v>
      </c>
      <c r="Q118" s="27">
        <f t="shared" si="52"/>
        <v>0</v>
      </c>
      <c r="R118" s="27">
        <f t="shared" si="52"/>
        <v>600</v>
      </c>
      <c r="S118" s="27">
        <f t="shared" si="52"/>
        <v>0</v>
      </c>
      <c r="T118" s="27">
        <f t="shared" si="52"/>
        <v>0</v>
      </c>
      <c r="U118" s="27">
        <f t="shared" si="52"/>
        <v>600</v>
      </c>
      <c r="V118" s="27">
        <f t="shared" si="52"/>
        <v>0</v>
      </c>
      <c r="W118" s="27">
        <f t="shared" si="52"/>
        <v>0</v>
      </c>
      <c r="X118" s="27">
        <f t="shared" si="52"/>
        <v>0</v>
      </c>
      <c r="Y118" s="27">
        <f t="shared" si="52"/>
        <v>0</v>
      </c>
      <c r="Z118" s="27">
        <f t="shared" si="52"/>
        <v>0</v>
      </c>
      <c r="AA118" s="27">
        <f t="shared" si="52"/>
        <v>0</v>
      </c>
      <c r="AB118" s="27">
        <f t="shared" si="52"/>
        <v>0</v>
      </c>
      <c r="AC118" s="27">
        <f t="shared" si="52"/>
        <v>0</v>
      </c>
      <c r="AD118" s="27">
        <f t="shared" si="52"/>
        <v>0</v>
      </c>
      <c r="AE118" s="27">
        <f t="shared" si="52"/>
        <v>0</v>
      </c>
      <c r="AF118" s="33" t="s">
        <v>64</v>
      </c>
      <c r="AG118" s="36"/>
    </row>
    <row r="119" spans="1:33" ht="21" x14ac:dyDescent="0.35">
      <c r="A119" s="30" t="s">
        <v>34</v>
      </c>
      <c r="B119" s="31">
        <f>SUM(H119,J119,L119,N119,P119,R119,T119,V119,X119,Z119,AB119,AD119)</f>
        <v>0</v>
      </c>
      <c r="C119" s="31">
        <f>H119+J119+L119+N119+P119+R119</f>
        <v>0</v>
      </c>
      <c r="D119" s="31">
        <f>E119</f>
        <v>0</v>
      </c>
      <c r="E119" s="31">
        <f>SUM(I119,K119,M119,O119,Q119,S119,U119,W119,Y119,AA119,AC119,AE119)</f>
        <v>0</v>
      </c>
      <c r="F119" s="31">
        <f>IFERROR(E119/B119*100,0)</f>
        <v>0</v>
      </c>
      <c r="G119" s="31">
        <f>IFERROR(E119/C119*100,0)</f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3"/>
      <c r="AG119" s="36"/>
    </row>
    <row r="120" spans="1:33" ht="21" x14ac:dyDescent="0.35">
      <c r="A120" s="30" t="s">
        <v>29</v>
      </c>
      <c r="B120" s="31">
        <f>SUM(H120,J120,L120,N120,P120,R120,T120,V120,X120,Z120,AB120,AD120)</f>
        <v>600</v>
      </c>
      <c r="C120" s="31">
        <f t="shared" ref="C120:C121" si="53">H120+J120+L120+N120+P120+R120</f>
        <v>600</v>
      </c>
      <c r="D120" s="31">
        <f>E120</f>
        <v>600</v>
      </c>
      <c r="E120" s="31">
        <f>SUM(I120,K120,M120,O120,Q120,S120,U120,W120,Y120,AA120,AC120,AE120)</f>
        <v>600</v>
      </c>
      <c r="F120" s="31">
        <f>IFERROR(E120/B120*100,0)</f>
        <v>100</v>
      </c>
      <c r="G120" s="31">
        <f>IFERROR(E120/C120*100,0)</f>
        <v>100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600</v>
      </c>
      <c r="S120" s="32">
        <v>0</v>
      </c>
      <c r="T120" s="32">
        <v>0</v>
      </c>
      <c r="U120" s="32">
        <v>600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3"/>
      <c r="AG120" s="36"/>
    </row>
    <row r="121" spans="1:33" ht="37.5" x14ac:dyDescent="0.35">
      <c r="A121" s="65" t="s">
        <v>41</v>
      </c>
      <c r="B121" s="31">
        <f>SUM(H121,J121,L121,N121,P121,R121,T121,V121,X121,Z121,AB121,AD121)</f>
        <v>0</v>
      </c>
      <c r="C121" s="31">
        <f t="shared" si="53"/>
        <v>0</v>
      </c>
      <c r="D121" s="31">
        <f>E121</f>
        <v>0</v>
      </c>
      <c r="E121" s="31">
        <f>SUM(I121,K121,M121,O121,Q121,S121,U121,W121,Y121,AA121,AC121,AE121)</f>
        <v>0</v>
      </c>
      <c r="F121" s="31">
        <f>IFERROR(E121/B121*100,0)</f>
        <v>0</v>
      </c>
      <c r="G121" s="31">
        <f>IFERROR(E121/C121*100,0)</f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3"/>
      <c r="AG121" s="36"/>
    </row>
    <row r="122" spans="1:33" ht="21" x14ac:dyDescent="0.35">
      <c r="A122" s="68" t="s">
        <v>65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2"/>
      <c r="AF122" s="33"/>
      <c r="AG122" s="36"/>
    </row>
    <row r="123" spans="1:33" s="29" customFormat="1" ht="72" customHeight="1" x14ac:dyDescent="0.35">
      <c r="A123" s="25" t="s">
        <v>28</v>
      </c>
      <c r="B123" s="26">
        <f>B124+B125</f>
        <v>100</v>
      </c>
      <c r="C123" s="26">
        <f>C124+C125</f>
        <v>100</v>
      </c>
      <c r="D123" s="26">
        <f>D124+D125</f>
        <v>89.407999999999987</v>
      </c>
      <c r="E123" s="26">
        <f>E124+E125</f>
        <v>89.407999999999987</v>
      </c>
      <c r="F123" s="26">
        <f>IFERROR(E123/B123*100,0)</f>
        <v>89.407999999999987</v>
      </c>
      <c r="G123" s="26">
        <f>IFERROR(E123/C123*100,0)</f>
        <v>89.407999999999987</v>
      </c>
      <c r="H123" s="27">
        <f>H124+H125</f>
        <v>0</v>
      </c>
      <c r="I123" s="27">
        <f t="shared" ref="I123:AE123" si="54">I124+I125</f>
        <v>0</v>
      </c>
      <c r="J123" s="27">
        <f t="shared" si="54"/>
        <v>0</v>
      </c>
      <c r="K123" s="27">
        <f t="shared" si="54"/>
        <v>0</v>
      </c>
      <c r="L123" s="27">
        <f t="shared" si="54"/>
        <v>0</v>
      </c>
      <c r="M123" s="27">
        <f t="shared" si="54"/>
        <v>0</v>
      </c>
      <c r="N123" s="27">
        <f t="shared" si="54"/>
        <v>0</v>
      </c>
      <c r="O123" s="27">
        <f t="shared" si="54"/>
        <v>0</v>
      </c>
      <c r="P123" s="27">
        <f t="shared" si="54"/>
        <v>0</v>
      </c>
      <c r="Q123" s="27">
        <f t="shared" si="54"/>
        <v>0</v>
      </c>
      <c r="R123" s="27">
        <f t="shared" si="54"/>
        <v>100</v>
      </c>
      <c r="S123" s="27">
        <f t="shared" si="54"/>
        <v>14.4</v>
      </c>
      <c r="T123" s="27">
        <f t="shared" si="54"/>
        <v>0</v>
      </c>
      <c r="U123" s="27">
        <f t="shared" si="54"/>
        <v>0</v>
      </c>
      <c r="V123" s="27">
        <f t="shared" si="54"/>
        <v>0</v>
      </c>
      <c r="W123" s="27">
        <f t="shared" si="54"/>
        <v>75.007999999999996</v>
      </c>
      <c r="X123" s="27">
        <f t="shared" si="54"/>
        <v>0</v>
      </c>
      <c r="Y123" s="27">
        <f t="shared" si="54"/>
        <v>0</v>
      </c>
      <c r="Z123" s="27">
        <f t="shared" si="54"/>
        <v>0</v>
      </c>
      <c r="AA123" s="27">
        <f t="shared" si="54"/>
        <v>0</v>
      </c>
      <c r="AB123" s="27">
        <f t="shared" si="54"/>
        <v>0</v>
      </c>
      <c r="AC123" s="27">
        <f t="shared" si="54"/>
        <v>0</v>
      </c>
      <c r="AD123" s="27">
        <f t="shared" si="54"/>
        <v>0</v>
      </c>
      <c r="AE123" s="27">
        <f t="shared" si="54"/>
        <v>0</v>
      </c>
      <c r="AF123" s="33" t="s">
        <v>66</v>
      </c>
      <c r="AG123" s="36"/>
    </row>
    <row r="124" spans="1:33" ht="21" x14ac:dyDescent="0.35">
      <c r="A124" s="30" t="s">
        <v>34</v>
      </c>
      <c r="B124" s="31">
        <f>SUM(H124,J124,L124,N124,P124,R124,T124,V124,X124,Z124,AB124,AD124)</f>
        <v>95</v>
      </c>
      <c r="C124" s="31">
        <f>H124+J124+L124+N124+P124+R124</f>
        <v>95</v>
      </c>
      <c r="D124" s="31">
        <f>E124</f>
        <v>84.937999999999988</v>
      </c>
      <c r="E124" s="31">
        <f>SUM(I124,K124,M124,O124,Q124,S124,U124,W124,Y124,AA124,AC124,AE124)</f>
        <v>84.937999999999988</v>
      </c>
      <c r="F124" s="31">
        <f>IFERROR(E124/B124*100,0)</f>
        <v>89.408421052631567</v>
      </c>
      <c r="G124" s="31">
        <f>IFERROR(E124/C124*100,0)</f>
        <v>89.408421052631567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95</v>
      </c>
      <c r="S124" s="32">
        <v>13.68</v>
      </c>
      <c r="T124" s="32">
        <v>0</v>
      </c>
      <c r="U124" s="32">
        <v>0</v>
      </c>
      <c r="V124" s="32">
        <v>0</v>
      </c>
      <c r="W124" s="32">
        <v>71.257999999999996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3"/>
      <c r="AG124" s="36"/>
    </row>
    <row r="125" spans="1:33" ht="21" x14ac:dyDescent="0.35">
      <c r="A125" s="30" t="s">
        <v>29</v>
      </c>
      <c r="B125" s="31">
        <f>SUM(H125,J125,L125,N125,P125,R125,T125,V125,X125,Z125,AB125,AD125)</f>
        <v>5</v>
      </c>
      <c r="C125" s="31">
        <f t="shared" ref="C125:C126" si="55">H125+J125+L125+N125+P125+R125</f>
        <v>5</v>
      </c>
      <c r="D125" s="31">
        <f>E125</f>
        <v>4.47</v>
      </c>
      <c r="E125" s="31">
        <f>SUM(I125,K125,M125,O125,Q125,S125,U125,W125,Y125,AA125,AC125,AE125)</f>
        <v>4.47</v>
      </c>
      <c r="F125" s="31">
        <f>IFERROR(E125/B125*100,0)</f>
        <v>89.399999999999991</v>
      </c>
      <c r="G125" s="31">
        <f>IFERROR(E125/C125*100,0)</f>
        <v>89.399999999999991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5</v>
      </c>
      <c r="S125" s="32">
        <v>0.72</v>
      </c>
      <c r="T125" s="32">
        <v>0</v>
      </c>
      <c r="U125" s="32">
        <v>0</v>
      </c>
      <c r="V125" s="32">
        <v>0</v>
      </c>
      <c r="W125" s="32">
        <v>3.75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3"/>
      <c r="AG125" s="36"/>
    </row>
    <row r="126" spans="1:33" ht="37.5" x14ac:dyDescent="0.35">
      <c r="A126" s="65" t="s">
        <v>41</v>
      </c>
      <c r="B126" s="31">
        <f>SUM(H126,J126,L126,N126,P126,R126,T126,V126,X126,Z126,AB126,AD126)</f>
        <v>5</v>
      </c>
      <c r="C126" s="31">
        <f t="shared" si="55"/>
        <v>5</v>
      </c>
      <c r="D126" s="31">
        <f>E126</f>
        <v>4.47</v>
      </c>
      <c r="E126" s="31">
        <f>SUM(I126,K126,M126,O126,Q126,S126,U126,W126,Y126,AA126,AC126,AE126)</f>
        <v>4.47</v>
      </c>
      <c r="F126" s="31">
        <f>IFERROR(E126/B126*100,0)</f>
        <v>89.399999999999991</v>
      </c>
      <c r="G126" s="31">
        <f>IFERROR(E126/C126*100,0)</f>
        <v>89.399999999999991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5</v>
      </c>
      <c r="S126" s="32">
        <v>0.72</v>
      </c>
      <c r="T126" s="32">
        <v>0</v>
      </c>
      <c r="U126" s="32">
        <v>0</v>
      </c>
      <c r="V126" s="32">
        <v>0</v>
      </c>
      <c r="W126" s="32">
        <v>3.75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3"/>
      <c r="AG126" s="36"/>
    </row>
    <row r="127" spans="1:33" ht="21" x14ac:dyDescent="0.35">
      <c r="A127" s="57" t="s">
        <v>26</v>
      </c>
      <c r="B127" s="73"/>
      <c r="C127" s="74"/>
      <c r="D127" s="74"/>
      <c r="E127" s="73"/>
      <c r="F127" s="75"/>
      <c r="G127" s="75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7"/>
      <c r="AF127" s="78"/>
      <c r="AG127" s="36"/>
    </row>
    <row r="128" spans="1:33" ht="21" x14ac:dyDescent="0.35">
      <c r="A128" s="119" t="s">
        <v>67</v>
      </c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20"/>
      <c r="AF128" s="33"/>
      <c r="AG128" s="36"/>
    </row>
    <row r="129" spans="1:33" s="29" customFormat="1" ht="21" x14ac:dyDescent="0.35">
      <c r="A129" s="79" t="s">
        <v>28</v>
      </c>
      <c r="B129" s="80">
        <f>B130</f>
        <v>0</v>
      </c>
      <c r="C129" s="80">
        <f>C130</f>
        <v>0</v>
      </c>
      <c r="D129" s="80">
        <f>D130</f>
        <v>0</v>
      </c>
      <c r="E129" s="80">
        <f>E130</f>
        <v>0</v>
      </c>
      <c r="F129" s="80">
        <f>IFERROR(E129/B129*100,0)</f>
        <v>0</v>
      </c>
      <c r="G129" s="80">
        <f>IFERROR(E129/C129*100,0)</f>
        <v>0</v>
      </c>
      <c r="H129" s="81">
        <f>H130</f>
        <v>0</v>
      </c>
      <c r="I129" s="81">
        <f t="shared" ref="I129:AE129" si="56">I130</f>
        <v>0</v>
      </c>
      <c r="J129" s="81">
        <f t="shared" si="56"/>
        <v>0</v>
      </c>
      <c r="K129" s="81">
        <f t="shared" si="56"/>
        <v>0</v>
      </c>
      <c r="L129" s="81">
        <f t="shared" si="56"/>
        <v>0</v>
      </c>
      <c r="M129" s="81">
        <f t="shared" si="56"/>
        <v>0</v>
      </c>
      <c r="N129" s="81">
        <f t="shared" si="56"/>
        <v>0</v>
      </c>
      <c r="O129" s="81">
        <f t="shared" si="56"/>
        <v>0</v>
      </c>
      <c r="P129" s="81">
        <f t="shared" si="56"/>
        <v>0</v>
      </c>
      <c r="Q129" s="81">
        <f t="shared" si="56"/>
        <v>0</v>
      </c>
      <c r="R129" s="81">
        <f t="shared" si="56"/>
        <v>0</v>
      </c>
      <c r="S129" s="81">
        <f t="shared" si="56"/>
        <v>0</v>
      </c>
      <c r="T129" s="81">
        <f t="shared" si="56"/>
        <v>0</v>
      </c>
      <c r="U129" s="81">
        <f t="shared" si="56"/>
        <v>0</v>
      </c>
      <c r="V129" s="81">
        <f t="shared" si="56"/>
        <v>0</v>
      </c>
      <c r="W129" s="81">
        <f t="shared" si="56"/>
        <v>0</v>
      </c>
      <c r="X129" s="81">
        <f t="shared" si="56"/>
        <v>0</v>
      </c>
      <c r="Y129" s="81">
        <f t="shared" si="56"/>
        <v>0</v>
      </c>
      <c r="Z129" s="81">
        <f t="shared" si="56"/>
        <v>0</v>
      </c>
      <c r="AA129" s="81">
        <f t="shared" si="56"/>
        <v>0</v>
      </c>
      <c r="AB129" s="81">
        <f t="shared" si="56"/>
        <v>0</v>
      </c>
      <c r="AC129" s="81">
        <f t="shared" si="56"/>
        <v>0</v>
      </c>
      <c r="AD129" s="81">
        <f t="shared" si="56"/>
        <v>0</v>
      </c>
      <c r="AE129" s="81">
        <f t="shared" si="56"/>
        <v>0</v>
      </c>
      <c r="AF129" s="80"/>
      <c r="AG129" s="36"/>
    </row>
    <row r="130" spans="1:33" ht="21" x14ac:dyDescent="0.35">
      <c r="A130" s="30" t="s">
        <v>29</v>
      </c>
      <c r="B130" s="53">
        <f>B133</f>
        <v>0</v>
      </c>
      <c r="C130" s="53">
        <f>C133</f>
        <v>0</v>
      </c>
      <c r="D130" s="53">
        <f>D133</f>
        <v>0</v>
      </c>
      <c r="E130" s="53">
        <f>E133</f>
        <v>0</v>
      </c>
      <c r="F130" s="53">
        <f>IFERROR(E130/B130*100,0)</f>
        <v>0</v>
      </c>
      <c r="G130" s="53">
        <f>IFERROR(E130/C130*100,0)</f>
        <v>0</v>
      </c>
      <c r="H130" s="55">
        <f t="shared" ref="H130:AE130" si="57">H133</f>
        <v>0</v>
      </c>
      <c r="I130" s="55">
        <f t="shared" si="57"/>
        <v>0</v>
      </c>
      <c r="J130" s="55">
        <f t="shared" si="57"/>
        <v>0</v>
      </c>
      <c r="K130" s="55">
        <f t="shared" si="57"/>
        <v>0</v>
      </c>
      <c r="L130" s="55">
        <f t="shared" si="57"/>
        <v>0</v>
      </c>
      <c r="M130" s="55">
        <f t="shared" si="57"/>
        <v>0</v>
      </c>
      <c r="N130" s="55">
        <f t="shared" si="57"/>
        <v>0</v>
      </c>
      <c r="O130" s="55">
        <f t="shared" si="57"/>
        <v>0</v>
      </c>
      <c r="P130" s="55">
        <f t="shared" si="57"/>
        <v>0</v>
      </c>
      <c r="Q130" s="55">
        <f t="shared" si="57"/>
        <v>0</v>
      </c>
      <c r="R130" s="55">
        <f t="shared" si="57"/>
        <v>0</v>
      </c>
      <c r="S130" s="55">
        <f t="shared" si="57"/>
        <v>0</v>
      </c>
      <c r="T130" s="55">
        <f t="shared" si="57"/>
        <v>0</v>
      </c>
      <c r="U130" s="55">
        <f t="shared" si="57"/>
        <v>0</v>
      </c>
      <c r="V130" s="55">
        <f t="shared" si="57"/>
        <v>0</v>
      </c>
      <c r="W130" s="55">
        <f t="shared" si="57"/>
        <v>0</v>
      </c>
      <c r="X130" s="55">
        <f t="shared" si="57"/>
        <v>0</v>
      </c>
      <c r="Y130" s="55">
        <f t="shared" si="57"/>
        <v>0</v>
      </c>
      <c r="Z130" s="55">
        <f t="shared" si="57"/>
        <v>0</v>
      </c>
      <c r="AA130" s="55">
        <f t="shared" si="57"/>
        <v>0</v>
      </c>
      <c r="AB130" s="55">
        <f t="shared" si="57"/>
        <v>0</v>
      </c>
      <c r="AC130" s="55">
        <f t="shared" si="57"/>
        <v>0</v>
      </c>
      <c r="AD130" s="55">
        <f t="shared" si="57"/>
        <v>0</v>
      </c>
      <c r="AE130" s="55">
        <f t="shared" si="57"/>
        <v>0</v>
      </c>
      <c r="AF130" s="53"/>
      <c r="AG130" s="36"/>
    </row>
    <row r="131" spans="1:33" ht="21" x14ac:dyDescent="0.35">
      <c r="A131" s="118" t="s">
        <v>68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20"/>
      <c r="AF131" s="33"/>
      <c r="AG131" s="36"/>
    </row>
    <row r="132" spans="1:33" s="29" customFormat="1" ht="21" x14ac:dyDescent="0.35">
      <c r="A132" s="25" t="s">
        <v>28</v>
      </c>
      <c r="B132" s="26">
        <f>B133</f>
        <v>0</v>
      </c>
      <c r="C132" s="26">
        <f>C133</f>
        <v>0</v>
      </c>
      <c r="D132" s="26">
        <f>D133</f>
        <v>0</v>
      </c>
      <c r="E132" s="26">
        <f>E133</f>
        <v>0</v>
      </c>
      <c r="F132" s="26">
        <f t="shared" ref="F132:F145" si="58">IFERROR(E132/B132*100,0)</f>
        <v>0</v>
      </c>
      <c r="G132" s="26">
        <f t="shared" ref="G132:G145" si="59">IFERROR(E132/C132*100,0)</f>
        <v>0</v>
      </c>
      <c r="H132" s="27">
        <f>H133</f>
        <v>0</v>
      </c>
      <c r="I132" s="27">
        <f t="shared" ref="I132:AE132" si="60">I133</f>
        <v>0</v>
      </c>
      <c r="J132" s="27">
        <f t="shared" si="60"/>
        <v>0</v>
      </c>
      <c r="K132" s="27">
        <f t="shared" si="60"/>
        <v>0</v>
      </c>
      <c r="L132" s="27">
        <f t="shared" si="60"/>
        <v>0</v>
      </c>
      <c r="M132" s="27">
        <f t="shared" si="60"/>
        <v>0</v>
      </c>
      <c r="N132" s="27">
        <f t="shared" si="60"/>
        <v>0</v>
      </c>
      <c r="O132" s="27">
        <f t="shared" si="60"/>
        <v>0</v>
      </c>
      <c r="P132" s="27">
        <f t="shared" si="60"/>
        <v>0</v>
      </c>
      <c r="Q132" s="27">
        <f t="shared" si="60"/>
        <v>0</v>
      </c>
      <c r="R132" s="27">
        <f t="shared" si="60"/>
        <v>0</v>
      </c>
      <c r="S132" s="27">
        <f t="shared" si="60"/>
        <v>0</v>
      </c>
      <c r="T132" s="27">
        <f t="shared" si="60"/>
        <v>0</v>
      </c>
      <c r="U132" s="27">
        <f t="shared" si="60"/>
        <v>0</v>
      </c>
      <c r="V132" s="27">
        <f t="shared" si="60"/>
        <v>0</v>
      </c>
      <c r="W132" s="27">
        <f t="shared" si="60"/>
        <v>0</v>
      </c>
      <c r="X132" s="27">
        <f t="shared" si="60"/>
        <v>0</v>
      </c>
      <c r="Y132" s="27">
        <f t="shared" si="60"/>
        <v>0</v>
      </c>
      <c r="Z132" s="27">
        <f t="shared" si="60"/>
        <v>0</v>
      </c>
      <c r="AA132" s="27">
        <f t="shared" si="60"/>
        <v>0</v>
      </c>
      <c r="AB132" s="27">
        <f t="shared" si="60"/>
        <v>0</v>
      </c>
      <c r="AC132" s="27">
        <f t="shared" si="60"/>
        <v>0</v>
      </c>
      <c r="AD132" s="27">
        <f t="shared" si="60"/>
        <v>0</v>
      </c>
      <c r="AE132" s="27">
        <f t="shared" si="60"/>
        <v>0</v>
      </c>
      <c r="AF132" s="34"/>
      <c r="AG132" s="36"/>
    </row>
    <row r="133" spans="1:33" ht="21" x14ac:dyDescent="0.35">
      <c r="A133" s="30" t="s">
        <v>29</v>
      </c>
      <c r="B133" s="31">
        <f>SUM(H133,J133,L133,N133,P133,R133,T133,V133,X133,Z133,AB133,AD133)</f>
        <v>0</v>
      </c>
      <c r="C133" s="31">
        <f>H133+J133+L133+N133+P133+R133</f>
        <v>0</v>
      </c>
      <c r="D133" s="31">
        <f>E133</f>
        <v>0</v>
      </c>
      <c r="E133" s="31">
        <f>SUM(I133,K133,M133,O133,Q133,S133,U133,W133,Y133,AA133,AC133,AE133)</f>
        <v>0</v>
      </c>
      <c r="F133" s="31">
        <f t="shared" si="58"/>
        <v>0</v>
      </c>
      <c r="G133" s="31">
        <f t="shared" si="59"/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32">
        <v>0</v>
      </c>
      <c r="AF133" s="33"/>
      <c r="AG133" s="36"/>
    </row>
    <row r="134" spans="1:33" ht="21" x14ac:dyDescent="0.35">
      <c r="A134" s="82" t="s">
        <v>69</v>
      </c>
      <c r="B134" s="83"/>
      <c r="C134" s="84"/>
      <c r="D134" s="84"/>
      <c r="E134" s="84"/>
      <c r="F134" s="85"/>
      <c r="G134" s="85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7"/>
      <c r="AG134" s="36"/>
    </row>
    <row r="135" spans="1:33" s="29" customFormat="1" ht="21" x14ac:dyDescent="0.35">
      <c r="A135" s="88" t="s">
        <v>28</v>
      </c>
      <c r="B135" s="89">
        <f>B136+B137</f>
        <v>9173.3100000000013</v>
      </c>
      <c r="C135" s="89">
        <f>C136+C137</f>
        <v>9173.3100000000013</v>
      </c>
      <c r="D135" s="89">
        <f>D136+D137</f>
        <v>9162.7180000000008</v>
      </c>
      <c r="E135" s="89">
        <f>E136+E137</f>
        <v>9162.7180000000008</v>
      </c>
      <c r="F135" s="89">
        <f t="shared" si="58"/>
        <v>99.884534590022568</v>
      </c>
      <c r="G135" s="89">
        <f t="shared" si="59"/>
        <v>99.884534590022568</v>
      </c>
      <c r="H135" s="90">
        <f>H136+H137</f>
        <v>0</v>
      </c>
      <c r="I135" s="90">
        <f t="shared" ref="I135:AE135" si="61">I136+I137</f>
        <v>0</v>
      </c>
      <c r="J135" s="90">
        <f t="shared" si="61"/>
        <v>0</v>
      </c>
      <c r="K135" s="90">
        <f t="shared" si="61"/>
        <v>0</v>
      </c>
      <c r="L135" s="90">
        <f t="shared" si="61"/>
        <v>0</v>
      </c>
      <c r="M135" s="90">
        <f t="shared" si="61"/>
        <v>0</v>
      </c>
      <c r="N135" s="90">
        <f t="shared" si="61"/>
        <v>0</v>
      </c>
      <c r="O135" s="90">
        <f t="shared" si="61"/>
        <v>0</v>
      </c>
      <c r="P135" s="90">
        <f t="shared" si="61"/>
        <v>0</v>
      </c>
      <c r="Q135" s="90">
        <f t="shared" si="61"/>
        <v>0</v>
      </c>
      <c r="R135" s="90">
        <f t="shared" si="61"/>
        <v>9030.2099999999991</v>
      </c>
      <c r="S135" s="90">
        <f t="shared" si="61"/>
        <v>6332.9859999999999</v>
      </c>
      <c r="T135" s="90">
        <f t="shared" si="61"/>
        <v>0</v>
      </c>
      <c r="U135" s="90">
        <f t="shared" si="61"/>
        <v>2200</v>
      </c>
      <c r="V135" s="90">
        <f t="shared" si="61"/>
        <v>143.1</v>
      </c>
      <c r="W135" s="90">
        <f t="shared" si="61"/>
        <v>629.73199999999997</v>
      </c>
      <c r="X135" s="90">
        <f t="shared" si="61"/>
        <v>0</v>
      </c>
      <c r="Y135" s="90">
        <f t="shared" si="61"/>
        <v>0</v>
      </c>
      <c r="Z135" s="90">
        <f t="shared" si="61"/>
        <v>0</v>
      </c>
      <c r="AA135" s="90">
        <f t="shared" si="61"/>
        <v>0</v>
      </c>
      <c r="AB135" s="90">
        <f t="shared" si="61"/>
        <v>0</v>
      </c>
      <c r="AC135" s="90">
        <f t="shared" si="61"/>
        <v>0</v>
      </c>
      <c r="AD135" s="90">
        <f t="shared" si="61"/>
        <v>0</v>
      </c>
      <c r="AE135" s="90">
        <f t="shared" si="61"/>
        <v>0</v>
      </c>
      <c r="AF135" s="89"/>
      <c r="AG135" s="36"/>
    </row>
    <row r="136" spans="1:33" ht="21" x14ac:dyDescent="0.35">
      <c r="A136" s="54" t="s">
        <v>34</v>
      </c>
      <c r="B136" s="31">
        <f>B141</f>
        <v>4297.6000000000004</v>
      </c>
      <c r="C136" s="31">
        <f>C141</f>
        <v>4297.6000000000004</v>
      </c>
      <c r="D136" s="31">
        <f>D141</f>
        <v>4287.5380000000005</v>
      </c>
      <c r="E136" s="31">
        <f>E141</f>
        <v>4287.5380000000005</v>
      </c>
      <c r="F136" s="53">
        <f t="shared" si="58"/>
        <v>99.765869322412513</v>
      </c>
      <c r="G136" s="53">
        <f t="shared" si="59"/>
        <v>99.765869322412513</v>
      </c>
      <c r="H136" s="32">
        <f>H141</f>
        <v>0</v>
      </c>
      <c r="I136" s="32">
        <f t="shared" ref="I136:AE136" si="62">I141</f>
        <v>0</v>
      </c>
      <c r="J136" s="32">
        <f t="shared" si="62"/>
        <v>0</v>
      </c>
      <c r="K136" s="32">
        <f t="shared" si="62"/>
        <v>0</v>
      </c>
      <c r="L136" s="32">
        <f t="shared" si="62"/>
        <v>0</v>
      </c>
      <c r="M136" s="32">
        <f t="shared" si="62"/>
        <v>0</v>
      </c>
      <c r="N136" s="32">
        <f t="shared" si="62"/>
        <v>0</v>
      </c>
      <c r="O136" s="32">
        <f t="shared" si="62"/>
        <v>0</v>
      </c>
      <c r="P136" s="32">
        <f t="shared" si="62"/>
        <v>0</v>
      </c>
      <c r="Q136" s="32">
        <f t="shared" si="62"/>
        <v>0</v>
      </c>
      <c r="R136" s="32">
        <f t="shared" si="62"/>
        <v>4250.1000000000004</v>
      </c>
      <c r="S136" s="32">
        <f t="shared" si="62"/>
        <v>4168.78</v>
      </c>
      <c r="T136" s="32">
        <f t="shared" si="62"/>
        <v>0</v>
      </c>
      <c r="U136" s="32">
        <f t="shared" si="62"/>
        <v>0</v>
      </c>
      <c r="V136" s="32">
        <f t="shared" si="62"/>
        <v>47.5</v>
      </c>
      <c r="W136" s="32">
        <f t="shared" si="62"/>
        <v>118.758</v>
      </c>
      <c r="X136" s="32">
        <f t="shared" si="62"/>
        <v>0</v>
      </c>
      <c r="Y136" s="32">
        <f t="shared" si="62"/>
        <v>0</v>
      </c>
      <c r="Z136" s="32">
        <f t="shared" si="62"/>
        <v>0</v>
      </c>
      <c r="AA136" s="32">
        <f t="shared" si="62"/>
        <v>0</v>
      </c>
      <c r="AB136" s="32">
        <f t="shared" si="62"/>
        <v>0</v>
      </c>
      <c r="AC136" s="32">
        <f t="shared" si="62"/>
        <v>0</v>
      </c>
      <c r="AD136" s="32">
        <f t="shared" si="62"/>
        <v>0</v>
      </c>
      <c r="AE136" s="32">
        <f t="shared" si="62"/>
        <v>0</v>
      </c>
      <c r="AF136" s="33"/>
      <c r="AG136" s="36"/>
    </row>
    <row r="137" spans="1:33" ht="21" x14ac:dyDescent="0.35">
      <c r="A137" s="54" t="s">
        <v>29</v>
      </c>
      <c r="B137" s="31">
        <f>B142+B146</f>
        <v>4875.71</v>
      </c>
      <c r="C137" s="31">
        <f>C40+C65+C130</f>
        <v>4875.71</v>
      </c>
      <c r="D137" s="31">
        <f>D40+D65+D130</f>
        <v>4875.18</v>
      </c>
      <c r="E137" s="31">
        <f>E40+E65+E130</f>
        <v>4875.18</v>
      </c>
      <c r="F137" s="53">
        <f t="shared" si="58"/>
        <v>99.989129788276998</v>
      </c>
      <c r="G137" s="53">
        <f t="shared" si="59"/>
        <v>99.989129788276998</v>
      </c>
      <c r="H137" s="32">
        <f t="shared" ref="H137:AE137" si="63">H40+H65+H130</f>
        <v>0</v>
      </c>
      <c r="I137" s="32">
        <f t="shared" si="63"/>
        <v>0</v>
      </c>
      <c r="J137" s="32">
        <f t="shared" si="63"/>
        <v>0</v>
      </c>
      <c r="K137" s="32">
        <f t="shared" si="63"/>
        <v>0</v>
      </c>
      <c r="L137" s="32">
        <f t="shared" si="63"/>
        <v>0</v>
      </c>
      <c r="M137" s="32">
        <f t="shared" si="63"/>
        <v>0</v>
      </c>
      <c r="N137" s="32">
        <f t="shared" si="63"/>
        <v>0</v>
      </c>
      <c r="O137" s="32">
        <f t="shared" si="63"/>
        <v>0</v>
      </c>
      <c r="P137" s="32">
        <f t="shared" si="63"/>
        <v>0</v>
      </c>
      <c r="Q137" s="32">
        <f t="shared" si="63"/>
        <v>0</v>
      </c>
      <c r="R137" s="32">
        <f t="shared" si="63"/>
        <v>4780.1099999999997</v>
      </c>
      <c r="S137" s="32">
        <f t="shared" si="63"/>
        <v>2164.2060000000001</v>
      </c>
      <c r="T137" s="32">
        <f t="shared" si="63"/>
        <v>0</v>
      </c>
      <c r="U137" s="32">
        <f t="shared" si="63"/>
        <v>2200</v>
      </c>
      <c r="V137" s="32">
        <f t="shared" si="63"/>
        <v>95.6</v>
      </c>
      <c r="W137" s="32">
        <f t="shared" si="63"/>
        <v>510.97399999999999</v>
      </c>
      <c r="X137" s="32">
        <f t="shared" si="63"/>
        <v>0</v>
      </c>
      <c r="Y137" s="32">
        <f t="shared" si="63"/>
        <v>0</v>
      </c>
      <c r="Z137" s="32">
        <f t="shared" si="63"/>
        <v>0</v>
      </c>
      <c r="AA137" s="32">
        <f t="shared" si="63"/>
        <v>0</v>
      </c>
      <c r="AB137" s="32">
        <f t="shared" si="63"/>
        <v>0</v>
      </c>
      <c r="AC137" s="32">
        <f t="shared" si="63"/>
        <v>0</v>
      </c>
      <c r="AD137" s="32">
        <f t="shared" si="63"/>
        <v>0</v>
      </c>
      <c r="AE137" s="32">
        <f t="shared" si="63"/>
        <v>0</v>
      </c>
      <c r="AF137" s="33"/>
      <c r="AG137" s="36"/>
    </row>
    <row r="138" spans="1:33" ht="37.5" x14ac:dyDescent="0.35">
      <c r="A138" s="91" t="s">
        <v>41</v>
      </c>
      <c r="B138" s="31">
        <f>B143</f>
        <v>226.20999999999998</v>
      </c>
      <c r="C138" s="31">
        <f t="shared" ref="C138:AE138" si="64">C143</f>
        <v>226.20999999999998</v>
      </c>
      <c r="D138" s="31">
        <f t="shared" si="64"/>
        <v>225.68</v>
      </c>
      <c r="E138" s="31">
        <f t="shared" si="64"/>
        <v>225.68</v>
      </c>
      <c r="F138" s="53">
        <f t="shared" si="58"/>
        <v>99.765704433933081</v>
      </c>
      <c r="G138" s="53">
        <f t="shared" si="59"/>
        <v>99.765704433933081</v>
      </c>
      <c r="H138" s="32">
        <f t="shared" si="64"/>
        <v>0</v>
      </c>
      <c r="I138" s="32">
        <f t="shared" si="64"/>
        <v>0</v>
      </c>
      <c r="J138" s="32">
        <f t="shared" si="64"/>
        <v>0</v>
      </c>
      <c r="K138" s="32">
        <f t="shared" si="64"/>
        <v>0</v>
      </c>
      <c r="L138" s="32">
        <f t="shared" si="64"/>
        <v>0</v>
      </c>
      <c r="M138" s="32">
        <f t="shared" si="64"/>
        <v>0</v>
      </c>
      <c r="N138" s="32">
        <f t="shared" si="64"/>
        <v>0</v>
      </c>
      <c r="O138" s="32">
        <f t="shared" si="64"/>
        <v>0</v>
      </c>
      <c r="P138" s="32">
        <f t="shared" si="64"/>
        <v>0</v>
      </c>
      <c r="Q138" s="32">
        <f t="shared" si="64"/>
        <v>0</v>
      </c>
      <c r="R138" s="32">
        <f t="shared" si="64"/>
        <v>223.70999999999998</v>
      </c>
      <c r="S138" s="32">
        <f t="shared" si="64"/>
        <v>219.43</v>
      </c>
      <c r="T138" s="32">
        <f t="shared" si="64"/>
        <v>0</v>
      </c>
      <c r="U138" s="32">
        <f t="shared" si="64"/>
        <v>0</v>
      </c>
      <c r="V138" s="32">
        <f t="shared" si="64"/>
        <v>2.5</v>
      </c>
      <c r="W138" s="32">
        <f t="shared" si="64"/>
        <v>6.25</v>
      </c>
      <c r="X138" s="32">
        <f t="shared" si="64"/>
        <v>0</v>
      </c>
      <c r="Y138" s="32">
        <f t="shared" si="64"/>
        <v>0</v>
      </c>
      <c r="Z138" s="32">
        <f t="shared" si="64"/>
        <v>0</v>
      </c>
      <c r="AA138" s="32">
        <f t="shared" si="64"/>
        <v>0</v>
      </c>
      <c r="AB138" s="32">
        <f t="shared" si="64"/>
        <v>0</v>
      </c>
      <c r="AC138" s="32">
        <f t="shared" si="64"/>
        <v>0</v>
      </c>
      <c r="AD138" s="32">
        <f t="shared" si="64"/>
        <v>0</v>
      </c>
      <c r="AE138" s="32">
        <f t="shared" si="64"/>
        <v>0</v>
      </c>
      <c r="AF138" s="33"/>
      <c r="AG138" s="36"/>
    </row>
    <row r="139" spans="1:33" ht="21" x14ac:dyDescent="0.35">
      <c r="A139" s="92" t="s">
        <v>70</v>
      </c>
      <c r="B139" s="93"/>
      <c r="C139" s="93"/>
      <c r="D139" s="93"/>
      <c r="E139" s="93"/>
      <c r="F139" s="94"/>
      <c r="G139" s="94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5"/>
      <c r="AE139" s="96"/>
      <c r="AF139" s="97"/>
      <c r="AG139" s="36"/>
    </row>
    <row r="140" spans="1:33" s="29" customFormat="1" ht="21" x14ac:dyDescent="0.35">
      <c r="A140" s="25" t="s">
        <v>28</v>
      </c>
      <c r="B140" s="89">
        <f>B141+B142</f>
        <v>9173.3100000000013</v>
      </c>
      <c r="C140" s="89">
        <f>C141+C142</f>
        <v>9173.3100000000013</v>
      </c>
      <c r="D140" s="89">
        <f>D141+D142</f>
        <v>9162.7180000000008</v>
      </c>
      <c r="E140" s="89">
        <f>E141+E142</f>
        <v>9162.7180000000008</v>
      </c>
      <c r="F140" s="89">
        <f t="shared" si="58"/>
        <v>99.884534590022568</v>
      </c>
      <c r="G140" s="89">
        <f t="shared" si="59"/>
        <v>99.884534590022568</v>
      </c>
      <c r="H140" s="90">
        <f>H141+H142</f>
        <v>0</v>
      </c>
      <c r="I140" s="90">
        <f t="shared" ref="I140:AE140" si="65">I141+I142</f>
        <v>0</v>
      </c>
      <c r="J140" s="90">
        <f t="shared" si="65"/>
        <v>0</v>
      </c>
      <c r="K140" s="90">
        <f t="shared" si="65"/>
        <v>0</v>
      </c>
      <c r="L140" s="90">
        <f t="shared" si="65"/>
        <v>0</v>
      </c>
      <c r="M140" s="90">
        <f t="shared" si="65"/>
        <v>0</v>
      </c>
      <c r="N140" s="90">
        <f t="shared" si="65"/>
        <v>0</v>
      </c>
      <c r="O140" s="90">
        <f t="shared" si="65"/>
        <v>0</v>
      </c>
      <c r="P140" s="90">
        <f t="shared" si="65"/>
        <v>0</v>
      </c>
      <c r="Q140" s="90">
        <f t="shared" si="65"/>
        <v>0</v>
      </c>
      <c r="R140" s="90">
        <f t="shared" si="65"/>
        <v>9030.2099999999991</v>
      </c>
      <c r="S140" s="90">
        <f t="shared" si="65"/>
        <v>6332.9859999999999</v>
      </c>
      <c r="T140" s="90">
        <f t="shared" si="65"/>
        <v>0</v>
      </c>
      <c r="U140" s="90">
        <f t="shared" si="65"/>
        <v>2200</v>
      </c>
      <c r="V140" s="90">
        <f t="shared" si="65"/>
        <v>143.1</v>
      </c>
      <c r="W140" s="90">
        <f t="shared" si="65"/>
        <v>629.73199999999997</v>
      </c>
      <c r="X140" s="90">
        <f t="shared" si="65"/>
        <v>0</v>
      </c>
      <c r="Y140" s="90">
        <f t="shared" si="65"/>
        <v>0</v>
      </c>
      <c r="Z140" s="90">
        <f t="shared" si="65"/>
        <v>0</v>
      </c>
      <c r="AA140" s="90">
        <f t="shared" si="65"/>
        <v>0</v>
      </c>
      <c r="AB140" s="90">
        <f t="shared" si="65"/>
        <v>0</v>
      </c>
      <c r="AC140" s="90">
        <f t="shared" si="65"/>
        <v>0</v>
      </c>
      <c r="AD140" s="90">
        <f t="shared" si="65"/>
        <v>0</v>
      </c>
      <c r="AE140" s="90">
        <f t="shared" si="65"/>
        <v>0</v>
      </c>
      <c r="AF140" s="89"/>
      <c r="AG140" s="36"/>
    </row>
    <row r="141" spans="1:33" ht="21" x14ac:dyDescent="0.35">
      <c r="A141" s="30" t="s">
        <v>34</v>
      </c>
      <c r="B141" s="31">
        <f t="shared" ref="B141:E143" si="66">B39+B64</f>
        <v>4297.6000000000004</v>
      </c>
      <c r="C141" s="31">
        <f t="shared" si="66"/>
        <v>4297.6000000000004</v>
      </c>
      <c r="D141" s="31">
        <f t="shared" si="66"/>
        <v>4287.5380000000005</v>
      </c>
      <c r="E141" s="31">
        <f t="shared" si="66"/>
        <v>4287.5380000000005</v>
      </c>
      <c r="F141" s="53">
        <f t="shared" si="58"/>
        <v>99.765869322412513</v>
      </c>
      <c r="G141" s="53">
        <f t="shared" si="59"/>
        <v>99.765869322412513</v>
      </c>
      <c r="H141" s="32">
        <f>H39+H64</f>
        <v>0</v>
      </c>
      <c r="I141" s="32">
        <f t="shared" ref="I141:AE143" si="67">I39+I64</f>
        <v>0</v>
      </c>
      <c r="J141" s="32">
        <f t="shared" si="67"/>
        <v>0</v>
      </c>
      <c r="K141" s="32">
        <f t="shared" si="67"/>
        <v>0</v>
      </c>
      <c r="L141" s="32">
        <f t="shared" si="67"/>
        <v>0</v>
      </c>
      <c r="M141" s="32">
        <f t="shared" si="67"/>
        <v>0</v>
      </c>
      <c r="N141" s="32">
        <f t="shared" si="67"/>
        <v>0</v>
      </c>
      <c r="O141" s="32">
        <f t="shared" si="67"/>
        <v>0</v>
      </c>
      <c r="P141" s="32">
        <f t="shared" si="67"/>
        <v>0</v>
      </c>
      <c r="Q141" s="32">
        <f t="shared" si="67"/>
        <v>0</v>
      </c>
      <c r="R141" s="32">
        <f t="shared" si="67"/>
        <v>4250.1000000000004</v>
      </c>
      <c r="S141" s="32">
        <f t="shared" si="67"/>
        <v>4168.78</v>
      </c>
      <c r="T141" s="32">
        <f t="shared" si="67"/>
        <v>0</v>
      </c>
      <c r="U141" s="32">
        <f t="shared" si="67"/>
        <v>0</v>
      </c>
      <c r="V141" s="32">
        <f t="shared" si="67"/>
        <v>47.5</v>
      </c>
      <c r="W141" s="32">
        <f t="shared" si="67"/>
        <v>118.758</v>
      </c>
      <c r="X141" s="32">
        <f t="shared" si="67"/>
        <v>0</v>
      </c>
      <c r="Y141" s="32">
        <f t="shared" si="67"/>
        <v>0</v>
      </c>
      <c r="Z141" s="32">
        <f t="shared" si="67"/>
        <v>0</v>
      </c>
      <c r="AA141" s="32">
        <f t="shared" si="67"/>
        <v>0</v>
      </c>
      <c r="AB141" s="32">
        <f t="shared" si="67"/>
        <v>0</v>
      </c>
      <c r="AC141" s="32">
        <f t="shared" si="67"/>
        <v>0</v>
      </c>
      <c r="AD141" s="32">
        <f t="shared" si="67"/>
        <v>0</v>
      </c>
      <c r="AE141" s="32">
        <f t="shared" si="67"/>
        <v>0</v>
      </c>
      <c r="AF141" s="33"/>
      <c r="AG141" s="36"/>
    </row>
    <row r="142" spans="1:33" ht="21" x14ac:dyDescent="0.35">
      <c r="A142" s="30" t="s">
        <v>29</v>
      </c>
      <c r="B142" s="31">
        <f t="shared" si="66"/>
        <v>4875.71</v>
      </c>
      <c r="C142" s="31">
        <f>C40+C65</f>
        <v>4875.71</v>
      </c>
      <c r="D142" s="31">
        <f t="shared" si="66"/>
        <v>4875.18</v>
      </c>
      <c r="E142" s="31">
        <f t="shared" si="66"/>
        <v>4875.18</v>
      </c>
      <c r="F142" s="53">
        <f t="shared" si="58"/>
        <v>99.989129788276998</v>
      </c>
      <c r="G142" s="53">
        <f t="shared" si="59"/>
        <v>99.989129788276998</v>
      </c>
      <c r="H142" s="32">
        <f t="shared" ref="H142:W143" si="68">H40+H65</f>
        <v>0</v>
      </c>
      <c r="I142" s="32">
        <f t="shared" si="68"/>
        <v>0</v>
      </c>
      <c r="J142" s="32">
        <f t="shared" si="68"/>
        <v>0</v>
      </c>
      <c r="K142" s="32">
        <f t="shared" si="68"/>
        <v>0</v>
      </c>
      <c r="L142" s="32">
        <f t="shared" si="68"/>
        <v>0</v>
      </c>
      <c r="M142" s="32">
        <f t="shared" si="68"/>
        <v>0</v>
      </c>
      <c r="N142" s="32">
        <f t="shared" si="68"/>
        <v>0</v>
      </c>
      <c r="O142" s="32">
        <f t="shared" si="68"/>
        <v>0</v>
      </c>
      <c r="P142" s="32">
        <f t="shared" si="68"/>
        <v>0</v>
      </c>
      <c r="Q142" s="32">
        <f t="shared" si="68"/>
        <v>0</v>
      </c>
      <c r="R142" s="32">
        <f t="shared" si="68"/>
        <v>4780.1099999999997</v>
      </c>
      <c r="S142" s="32">
        <f t="shared" si="68"/>
        <v>2164.2060000000001</v>
      </c>
      <c r="T142" s="32">
        <f t="shared" si="68"/>
        <v>0</v>
      </c>
      <c r="U142" s="32">
        <f t="shared" si="68"/>
        <v>2200</v>
      </c>
      <c r="V142" s="32">
        <f t="shared" si="68"/>
        <v>95.6</v>
      </c>
      <c r="W142" s="32">
        <f t="shared" si="68"/>
        <v>510.97399999999999</v>
      </c>
      <c r="X142" s="32">
        <f t="shared" si="67"/>
        <v>0</v>
      </c>
      <c r="Y142" s="32">
        <f t="shared" si="67"/>
        <v>0</v>
      </c>
      <c r="Z142" s="32">
        <f t="shared" si="67"/>
        <v>0</v>
      </c>
      <c r="AA142" s="32">
        <f t="shared" si="67"/>
        <v>0</v>
      </c>
      <c r="AB142" s="32">
        <f t="shared" si="67"/>
        <v>0</v>
      </c>
      <c r="AC142" s="32">
        <f t="shared" si="67"/>
        <v>0</v>
      </c>
      <c r="AD142" s="32">
        <f t="shared" si="67"/>
        <v>0</v>
      </c>
      <c r="AE142" s="32">
        <f t="shared" si="67"/>
        <v>0</v>
      </c>
      <c r="AF142" s="33"/>
      <c r="AG142" s="36"/>
    </row>
    <row r="143" spans="1:33" ht="37.5" x14ac:dyDescent="0.35">
      <c r="A143" s="65" t="s">
        <v>41</v>
      </c>
      <c r="B143" s="31">
        <f t="shared" si="66"/>
        <v>226.20999999999998</v>
      </c>
      <c r="C143" s="31">
        <f t="shared" si="66"/>
        <v>226.20999999999998</v>
      </c>
      <c r="D143" s="31">
        <f t="shared" si="66"/>
        <v>225.68</v>
      </c>
      <c r="E143" s="31">
        <f t="shared" si="66"/>
        <v>225.68</v>
      </c>
      <c r="F143" s="53">
        <f t="shared" si="58"/>
        <v>99.765704433933081</v>
      </c>
      <c r="G143" s="53">
        <f t="shared" si="59"/>
        <v>99.765704433933081</v>
      </c>
      <c r="H143" s="32">
        <f t="shared" si="68"/>
        <v>0</v>
      </c>
      <c r="I143" s="32">
        <f t="shared" si="68"/>
        <v>0</v>
      </c>
      <c r="J143" s="32">
        <f t="shared" si="68"/>
        <v>0</v>
      </c>
      <c r="K143" s="32">
        <f t="shared" si="68"/>
        <v>0</v>
      </c>
      <c r="L143" s="32">
        <f t="shared" si="68"/>
        <v>0</v>
      </c>
      <c r="M143" s="32">
        <f t="shared" si="68"/>
        <v>0</v>
      </c>
      <c r="N143" s="32">
        <f t="shared" si="68"/>
        <v>0</v>
      </c>
      <c r="O143" s="32">
        <f t="shared" si="68"/>
        <v>0</v>
      </c>
      <c r="P143" s="32">
        <f t="shared" si="68"/>
        <v>0</v>
      </c>
      <c r="Q143" s="32">
        <f t="shared" si="68"/>
        <v>0</v>
      </c>
      <c r="R143" s="32">
        <f t="shared" si="68"/>
        <v>223.70999999999998</v>
      </c>
      <c r="S143" s="32">
        <f t="shared" si="68"/>
        <v>219.43</v>
      </c>
      <c r="T143" s="32">
        <f t="shared" si="68"/>
        <v>0</v>
      </c>
      <c r="U143" s="32">
        <f t="shared" si="68"/>
        <v>0</v>
      </c>
      <c r="V143" s="32">
        <f t="shared" si="68"/>
        <v>2.5</v>
      </c>
      <c r="W143" s="32">
        <f t="shared" si="68"/>
        <v>6.25</v>
      </c>
      <c r="X143" s="32">
        <f t="shared" si="67"/>
        <v>0</v>
      </c>
      <c r="Y143" s="32">
        <f t="shared" si="67"/>
        <v>0</v>
      </c>
      <c r="Z143" s="32">
        <f t="shared" si="67"/>
        <v>0</v>
      </c>
      <c r="AA143" s="32">
        <f t="shared" si="67"/>
        <v>0</v>
      </c>
      <c r="AB143" s="32">
        <f t="shared" si="67"/>
        <v>0</v>
      </c>
      <c r="AC143" s="32">
        <f t="shared" si="67"/>
        <v>0</v>
      </c>
      <c r="AD143" s="32">
        <f t="shared" si="67"/>
        <v>0</v>
      </c>
      <c r="AE143" s="32">
        <f t="shared" si="67"/>
        <v>0</v>
      </c>
      <c r="AF143" s="33"/>
      <c r="AG143" s="36"/>
    </row>
    <row r="144" spans="1:33" ht="21" x14ac:dyDescent="0.35">
      <c r="A144" s="92" t="s">
        <v>71</v>
      </c>
      <c r="B144" s="93"/>
      <c r="C144" s="93"/>
      <c r="D144" s="93"/>
      <c r="E144" s="93"/>
      <c r="F144" s="94"/>
      <c r="G144" s="94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5"/>
      <c r="AE144" s="96"/>
      <c r="AF144" s="97"/>
      <c r="AG144" s="36"/>
    </row>
    <row r="145" spans="1:33" s="29" customFormat="1" ht="21" x14ac:dyDescent="0.35">
      <c r="A145" s="25" t="s">
        <v>28</v>
      </c>
      <c r="B145" s="89">
        <f>B146</f>
        <v>0</v>
      </c>
      <c r="C145" s="89">
        <f>C146</f>
        <v>0</v>
      </c>
      <c r="D145" s="89">
        <f>D146</f>
        <v>0</v>
      </c>
      <c r="E145" s="89">
        <f>E146</f>
        <v>0</v>
      </c>
      <c r="F145" s="89">
        <f t="shared" si="58"/>
        <v>0</v>
      </c>
      <c r="G145" s="89">
        <f t="shared" si="59"/>
        <v>0</v>
      </c>
      <c r="H145" s="90">
        <f>H146</f>
        <v>0</v>
      </c>
      <c r="I145" s="90">
        <f t="shared" ref="I145:AE145" si="69">I146</f>
        <v>0</v>
      </c>
      <c r="J145" s="90">
        <f t="shared" si="69"/>
        <v>0</v>
      </c>
      <c r="K145" s="90">
        <f t="shared" si="69"/>
        <v>0</v>
      </c>
      <c r="L145" s="90">
        <f t="shared" si="69"/>
        <v>0</v>
      </c>
      <c r="M145" s="90">
        <f t="shared" si="69"/>
        <v>0</v>
      </c>
      <c r="N145" s="90">
        <f t="shared" si="69"/>
        <v>0</v>
      </c>
      <c r="O145" s="90">
        <f t="shared" si="69"/>
        <v>0</v>
      </c>
      <c r="P145" s="90">
        <f t="shared" si="69"/>
        <v>0</v>
      </c>
      <c r="Q145" s="90">
        <f t="shared" si="69"/>
        <v>0</v>
      </c>
      <c r="R145" s="90">
        <f t="shared" si="69"/>
        <v>0</v>
      </c>
      <c r="S145" s="90">
        <f t="shared" si="69"/>
        <v>0</v>
      </c>
      <c r="T145" s="90">
        <f t="shared" si="69"/>
        <v>0</v>
      </c>
      <c r="U145" s="90">
        <f t="shared" si="69"/>
        <v>0</v>
      </c>
      <c r="V145" s="90">
        <f t="shared" si="69"/>
        <v>0</v>
      </c>
      <c r="W145" s="90">
        <f t="shared" si="69"/>
        <v>0</v>
      </c>
      <c r="X145" s="90">
        <f t="shared" si="69"/>
        <v>0</v>
      </c>
      <c r="Y145" s="90">
        <f t="shared" si="69"/>
        <v>0</v>
      </c>
      <c r="Z145" s="90">
        <f t="shared" si="69"/>
        <v>0</v>
      </c>
      <c r="AA145" s="90">
        <f t="shared" si="69"/>
        <v>0</v>
      </c>
      <c r="AB145" s="90">
        <f t="shared" si="69"/>
        <v>0</v>
      </c>
      <c r="AC145" s="90">
        <f t="shared" si="69"/>
        <v>0</v>
      </c>
      <c r="AD145" s="90">
        <f t="shared" si="69"/>
        <v>0</v>
      </c>
      <c r="AE145" s="90">
        <f t="shared" si="69"/>
        <v>0</v>
      </c>
      <c r="AF145" s="89"/>
      <c r="AG145" s="36"/>
    </row>
    <row r="146" spans="1:33" ht="21" x14ac:dyDescent="0.35">
      <c r="A146" s="30" t="s">
        <v>29</v>
      </c>
      <c r="B146" s="31">
        <f>B130</f>
        <v>0</v>
      </c>
      <c r="C146" s="31">
        <f>C130</f>
        <v>0</v>
      </c>
      <c r="D146" s="31">
        <f>D130</f>
        <v>0</v>
      </c>
      <c r="E146" s="31">
        <f>E130</f>
        <v>0</v>
      </c>
      <c r="F146" s="53">
        <f>F253</f>
        <v>0</v>
      </c>
      <c r="G146" s="53">
        <f>G253</f>
        <v>0</v>
      </c>
      <c r="H146" s="32">
        <f t="shared" ref="H146:AE146" si="70">H130</f>
        <v>0</v>
      </c>
      <c r="I146" s="32">
        <f t="shared" si="70"/>
        <v>0</v>
      </c>
      <c r="J146" s="32">
        <f t="shared" si="70"/>
        <v>0</v>
      </c>
      <c r="K146" s="32">
        <f t="shared" si="70"/>
        <v>0</v>
      </c>
      <c r="L146" s="32">
        <f t="shared" si="70"/>
        <v>0</v>
      </c>
      <c r="M146" s="32">
        <f t="shared" si="70"/>
        <v>0</v>
      </c>
      <c r="N146" s="32">
        <f t="shared" si="70"/>
        <v>0</v>
      </c>
      <c r="O146" s="32">
        <f t="shared" si="70"/>
        <v>0</v>
      </c>
      <c r="P146" s="32">
        <f t="shared" si="70"/>
        <v>0</v>
      </c>
      <c r="Q146" s="32">
        <f t="shared" si="70"/>
        <v>0</v>
      </c>
      <c r="R146" s="32">
        <f t="shared" si="70"/>
        <v>0</v>
      </c>
      <c r="S146" s="32">
        <f t="shared" si="70"/>
        <v>0</v>
      </c>
      <c r="T146" s="32">
        <f t="shared" si="70"/>
        <v>0</v>
      </c>
      <c r="U146" s="32">
        <f t="shared" si="70"/>
        <v>0</v>
      </c>
      <c r="V146" s="32">
        <f t="shared" si="70"/>
        <v>0</v>
      </c>
      <c r="W146" s="32">
        <f t="shared" si="70"/>
        <v>0</v>
      </c>
      <c r="X146" s="32">
        <f t="shared" si="70"/>
        <v>0</v>
      </c>
      <c r="Y146" s="32">
        <f t="shared" si="70"/>
        <v>0</v>
      </c>
      <c r="Z146" s="32">
        <f t="shared" si="70"/>
        <v>0</v>
      </c>
      <c r="AA146" s="32">
        <f t="shared" si="70"/>
        <v>0</v>
      </c>
      <c r="AB146" s="32">
        <f t="shared" si="70"/>
        <v>0</v>
      </c>
      <c r="AC146" s="32">
        <f t="shared" si="70"/>
        <v>0</v>
      </c>
      <c r="AD146" s="32">
        <f t="shared" si="70"/>
        <v>0</v>
      </c>
      <c r="AE146" s="32">
        <f t="shared" si="70"/>
        <v>0</v>
      </c>
      <c r="AF146" s="33"/>
      <c r="AG146" s="36"/>
    </row>
    <row r="147" spans="1:33" ht="36.75" customHeight="1" x14ac:dyDescent="0.35">
      <c r="A147" s="98" t="s">
        <v>72</v>
      </c>
      <c r="B147" s="42">
        <f>B148+B149</f>
        <v>65389.645999999993</v>
      </c>
      <c r="C147" s="42">
        <f>C148+C149</f>
        <v>58296.047999999995</v>
      </c>
      <c r="D147" s="42">
        <f>D148+D149</f>
        <v>52317.712000000007</v>
      </c>
      <c r="E147" s="42">
        <f>E148+E149</f>
        <v>52317.712000000007</v>
      </c>
      <c r="F147" s="42">
        <f t="shared" ref="F147:F157" si="71">IFERROR(E147/B147*100,0)</f>
        <v>80.009168424004031</v>
      </c>
      <c r="G147" s="42">
        <f t="shared" ref="G147:G157" si="72">IFERROR(E147/C147*100,0)</f>
        <v>89.744869154766732</v>
      </c>
      <c r="H147" s="43">
        <f>H148+H149</f>
        <v>7237.6</v>
      </c>
      <c r="I147" s="43">
        <f t="shared" ref="I147:AE147" si="73">I148+I149</f>
        <v>4175.2790000000005</v>
      </c>
      <c r="J147" s="43">
        <f t="shared" si="73"/>
        <v>4703.8739999999998</v>
      </c>
      <c r="K147" s="43">
        <f t="shared" si="73"/>
        <v>5381.9040000000005</v>
      </c>
      <c r="L147" s="43">
        <f t="shared" si="73"/>
        <v>3760.3250000000003</v>
      </c>
      <c r="M147" s="43">
        <f t="shared" si="73"/>
        <v>3679.2779999999998</v>
      </c>
      <c r="N147" s="43">
        <f t="shared" si="73"/>
        <v>5461.018</v>
      </c>
      <c r="O147" s="43">
        <f t="shared" si="73"/>
        <v>3373.585</v>
      </c>
      <c r="P147" s="43">
        <f t="shared" si="73"/>
        <v>4632.67</v>
      </c>
      <c r="Q147" s="43">
        <f t="shared" si="73"/>
        <v>4083.6669999999999</v>
      </c>
      <c r="R147" s="43">
        <f t="shared" si="73"/>
        <v>12770.096</v>
      </c>
      <c r="S147" s="43">
        <f t="shared" si="73"/>
        <v>11457.358</v>
      </c>
      <c r="T147" s="43">
        <f t="shared" si="73"/>
        <v>5475.5109999999995</v>
      </c>
      <c r="U147" s="43">
        <f t="shared" si="73"/>
        <v>7478.1549999999997</v>
      </c>
      <c r="V147" s="43">
        <f t="shared" si="73"/>
        <v>4894.848</v>
      </c>
      <c r="W147" s="43">
        <f t="shared" si="73"/>
        <v>5629.2110000000002</v>
      </c>
      <c r="X147" s="43">
        <f t="shared" si="73"/>
        <v>3849.056</v>
      </c>
      <c r="Y147" s="43">
        <f t="shared" si="73"/>
        <v>3475.502</v>
      </c>
      <c r="Z147" s="43">
        <f t="shared" si="73"/>
        <v>5511.0499999999993</v>
      </c>
      <c r="AA147" s="43">
        <f t="shared" si="73"/>
        <v>3583.7730000000001</v>
      </c>
      <c r="AB147" s="43">
        <f t="shared" si="73"/>
        <v>4262.7489999999998</v>
      </c>
      <c r="AC147" s="43">
        <f t="shared" si="73"/>
        <v>0</v>
      </c>
      <c r="AD147" s="43">
        <f t="shared" si="73"/>
        <v>2830.8489999999997</v>
      </c>
      <c r="AE147" s="43">
        <f t="shared" si="73"/>
        <v>0</v>
      </c>
      <c r="AF147" s="31"/>
      <c r="AG147" s="36"/>
    </row>
    <row r="148" spans="1:33" ht="21" x14ac:dyDescent="0.35">
      <c r="A148" s="30" t="s">
        <v>34</v>
      </c>
      <c r="B148" s="53">
        <f>B152+B156</f>
        <v>4668.933</v>
      </c>
      <c r="C148" s="53">
        <f>C152+C156</f>
        <v>4668.933</v>
      </c>
      <c r="D148" s="53">
        <f t="shared" ref="D148:AE148" si="74">D152+D156</f>
        <v>4658.8720000000003</v>
      </c>
      <c r="E148" s="53">
        <f t="shared" si="74"/>
        <v>4658.8720000000003</v>
      </c>
      <c r="F148" s="42">
        <f t="shared" si="71"/>
        <v>99.784511793165592</v>
      </c>
      <c r="G148" s="42">
        <f t="shared" si="72"/>
        <v>99.784511793165592</v>
      </c>
      <c r="H148" s="53">
        <f t="shared" si="74"/>
        <v>0</v>
      </c>
      <c r="I148" s="53">
        <f t="shared" si="74"/>
        <v>0</v>
      </c>
      <c r="J148" s="53">
        <f t="shared" si="74"/>
        <v>0</v>
      </c>
      <c r="K148" s="53">
        <f t="shared" si="74"/>
        <v>0</v>
      </c>
      <c r="L148" s="53">
        <f t="shared" si="74"/>
        <v>0</v>
      </c>
      <c r="M148" s="53">
        <f t="shared" si="74"/>
        <v>0</v>
      </c>
      <c r="N148" s="53">
        <f t="shared" si="74"/>
        <v>0</v>
      </c>
      <c r="O148" s="53">
        <f t="shared" si="74"/>
        <v>0</v>
      </c>
      <c r="P148" s="53">
        <f t="shared" si="74"/>
        <v>371.33300000000003</v>
      </c>
      <c r="Q148" s="53">
        <f t="shared" si="74"/>
        <v>371.334</v>
      </c>
      <c r="R148" s="53">
        <f t="shared" si="74"/>
        <v>4250.1000000000004</v>
      </c>
      <c r="S148" s="53">
        <f t="shared" si="74"/>
        <v>4168.78</v>
      </c>
      <c r="T148" s="53">
        <f t="shared" si="74"/>
        <v>0</v>
      </c>
      <c r="U148" s="53">
        <f t="shared" si="74"/>
        <v>0</v>
      </c>
      <c r="V148" s="53">
        <f t="shared" si="74"/>
        <v>47.5</v>
      </c>
      <c r="W148" s="53">
        <f t="shared" si="74"/>
        <v>118.758</v>
      </c>
      <c r="X148" s="53">
        <f t="shared" si="74"/>
        <v>0</v>
      </c>
      <c r="Y148" s="53">
        <f t="shared" si="74"/>
        <v>0</v>
      </c>
      <c r="Z148" s="53">
        <f t="shared" si="74"/>
        <v>0</v>
      </c>
      <c r="AA148" s="53">
        <f t="shared" si="74"/>
        <v>0</v>
      </c>
      <c r="AB148" s="53">
        <f t="shared" si="74"/>
        <v>0</v>
      </c>
      <c r="AC148" s="53">
        <f t="shared" si="74"/>
        <v>0</v>
      </c>
      <c r="AD148" s="53">
        <f t="shared" si="74"/>
        <v>0</v>
      </c>
      <c r="AE148" s="53">
        <f t="shared" si="74"/>
        <v>0</v>
      </c>
      <c r="AF148" s="31"/>
      <c r="AG148" s="36"/>
    </row>
    <row r="149" spans="1:33" ht="21" x14ac:dyDescent="0.35">
      <c r="A149" s="30" t="s">
        <v>29</v>
      </c>
      <c r="B149" s="53">
        <f>B153+B157</f>
        <v>60720.712999999996</v>
      </c>
      <c r="C149" s="53">
        <f>C153+C157</f>
        <v>53627.114999999998</v>
      </c>
      <c r="D149" s="53">
        <f>D153+D157</f>
        <v>47658.840000000004</v>
      </c>
      <c r="E149" s="53">
        <f>E153+E157</f>
        <v>47658.840000000004</v>
      </c>
      <c r="F149" s="31">
        <f t="shared" si="71"/>
        <v>78.488604045212725</v>
      </c>
      <c r="G149" s="31">
        <f t="shared" si="72"/>
        <v>88.870788592673705</v>
      </c>
      <c r="H149" s="55">
        <f t="shared" ref="H149:AE149" si="75">H34+H137</f>
        <v>7237.6</v>
      </c>
      <c r="I149" s="55">
        <f t="shared" si="75"/>
        <v>4175.2790000000005</v>
      </c>
      <c r="J149" s="55">
        <f t="shared" si="75"/>
        <v>4703.8739999999998</v>
      </c>
      <c r="K149" s="55">
        <f t="shared" si="75"/>
        <v>5381.9040000000005</v>
      </c>
      <c r="L149" s="55">
        <f t="shared" si="75"/>
        <v>3760.3250000000003</v>
      </c>
      <c r="M149" s="55">
        <f t="shared" si="75"/>
        <v>3679.2779999999998</v>
      </c>
      <c r="N149" s="55">
        <f t="shared" si="75"/>
        <v>5461.018</v>
      </c>
      <c r="O149" s="55">
        <f t="shared" si="75"/>
        <v>3373.585</v>
      </c>
      <c r="P149" s="55">
        <f t="shared" si="75"/>
        <v>4261.3370000000004</v>
      </c>
      <c r="Q149" s="55">
        <f t="shared" si="75"/>
        <v>3712.3330000000001</v>
      </c>
      <c r="R149" s="55">
        <f t="shared" si="75"/>
        <v>8519.9959999999992</v>
      </c>
      <c r="S149" s="55">
        <f t="shared" si="75"/>
        <v>7288.5779999999995</v>
      </c>
      <c r="T149" s="55">
        <f t="shared" si="75"/>
        <v>5475.5109999999995</v>
      </c>
      <c r="U149" s="55">
        <f t="shared" si="75"/>
        <v>7478.1549999999997</v>
      </c>
      <c r="V149" s="55">
        <f t="shared" si="75"/>
        <v>4847.348</v>
      </c>
      <c r="W149" s="55">
        <f t="shared" si="75"/>
        <v>5510.4530000000004</v>
      </c>
      <c r="X149" s="55">
        <f t="shared" si="75"/>
        <v>3849.056</v>
      </c>
      <c r="Y149" s="55">
        <f t="shared" si="75"/>
        <v>3475.502</v>
      </c>
      <c r="Z149" s="55">
        <f t="shared" si="75"/>
        <v>5511.0499999999993</v>
      </c>
      <c r="AA149" s="55">
        <f t="shared" si="75"/>
        <v>3583.7730000000001</v>
      </c>
      <c r="AB149" s="55">
        <f t="shared" si="75"/>
        <v>4262.7489999999998</v>
      </c>
      <c r="AC149" s="55">
        <f t="shared" si="75"/>
        <v>0</v>
      </c>
      <c r="AD149" s="55">
        <f t="shared" si="75"/>
        <v>2830.8489999999997</v>
      </c>
      <c r="AE149" s="55">
        <f t="shared" si="75"/>
        <v>0</v>
      </c>
      <c r="AF149" s="31"/>
      <c r="AG149" s="36"/>
    </row>
    <row r="150" spans="1:33" ht="37.5" x14ac:dyDescent="0.35">
      <c r="A150" s="65" t="s">
        <v>41</v>
      </c>
      <c r="B150" s="53">
        <f>B154</f>
        <v>226.20999999999998</v>
      </c>
      <c r="C150" s="53">
        <f t="shared" ref="C150:AE150" si="76">C154</f>
        <v>226.20999999999998</v>
      </c>
      <c r="D150" s="53">
        <f t="shared" si="76"/>
        <v>225.68</v>
      </c>
      <c r="E150" s="53">
        <f t="shared" si="76"/>
        <v>225.68</v>
      </c>
      <c r="F150" s="31">
        <f t="shared" si="71"/>
        <v>99.765704433933081</v>
      </c>
      <c r="G150" s="31">
        <f t="shared" si="72"/>
        <v>99.765704433933081</v>
      </c>
      <c r="H150" s="55">
        <f t="shared" si="76"/>
        <v>0</v>
      </c>
      <c r="I150" s="55">
        <f t="shared" si="76"/>
        <v>0</v>
      </c>
      <c r="J150" s="55">
        <f t="shared" si="76"/>
        <v>0</v>
      </c>
      <c r="K150" s="55">
        <f t="shared" si="76"/>
        <v>0</v>
      </c>
      <c r="L150" s="55">
        <f t="shared" si="76"/>
        <v>0</v>
      </c>
      <c r="M150" s="55">
        <f t="shared" si="76"/>
        <v>0</v>
      </c>
      <c r="N150" s="55">
        <f t="shared" si="76"/>
        <v>0</v>
      </c>
      <c r="O150" s="55">
        <f t="shared" si="76"/>
        <v>0</v>
      </c>
      <c r="P150" s="55">
        <f t="shared" si="76"/>
        <v>0</v>
      </c>
      <c r="Q150" s="55">
        <f t="shared" si="76"/>
        <v>0</v>
      </c>
      <c r="R150" s="55">
        <f t="shared" si="76"/>
        <v>223.70999999999998</v>
      </c>
      <c r="S150" s="55">
        <f t="shared" si="76"/>
        <v>219.43</v>
      </c>
      <c r="T150" s="55">
        <f t="shared" si="76"/>
        <v>0</v>
      </c>
      <c r="U150" s="55">
        <f t="shared" si="76"/>
        <v>0</v>
      </c>
      <c r="V150" s="55">
        <f t="shared" si="76"/>
        <v>2.5</v>
      </c>
      <c r="W150" s="55">
        <f t="shared" si="76"/>
        <v>6.25</v>
      </c>
      <c r="X150" s="55">
        <f t="shared" si="76"/>
        <v>0</v>
      </c>
      <c r="Y150" s="55">
        <f t="shared" si="76"/>
        <v>0</v>
      </c>
      <c r="Z150" s="55">
        <f t="shared" si="76"/>
        <v>0</v>
      </c>
      <c r="AA150" s="55">
        <f t="shared" si="76"/>
        <v>0</v>
      </c>
      <c r="AB150" s="55">
        <f t="shared" si="76"/>
        <v>0</v>
      </c>
      <c r="AC150" s="55">
        <f t="shared" si="76"/>
        <v>0</v>
      </c>
      <c r="AD150" s="55">
        <f t="shared" si="76"/>
        <v>0</v>
      </c>
      <c r="AE150" s="55">
        <f t="shared" si="76"/>
        <v>0</v>
      </c>
      <c r="AF150" s="31"/>
      <c r="AG150" s="36"/>
    </row>
    <row r="151" spans="1:33" ht="37.5" x14ac:dyDescent="0.35">
      <c r="A151" s="99" t="s">
        <v>73</v>
      </c>
      <c r="B151" s="31">
        <f>B152+B153</f>
        <v>9173.3100000000013</v>
      </c>
      <c r="C151" s="31">
        <f>C152+C153</f>
        <v>9173.3100000000013</v>
      </c>
      <c r="D151" s="31">
        <f>D152+D153</f>
        <v>9162.7180000000008</v>
      </c>
      <c r="E151" s="31">
        <f>E152+E153</f>
        <v>9162.7180000000008</v>
      </c>
      <c r="F151" s="31">
        <f t="shared" si="71"/>
        <v>99.884534590022568</v>
      </c>
      <c r="G151" s="31">
        <f t="shared" si="72"/>
        <v>99.884534590022568</v>
      </c>
      <c r="H151" s="32">
        <f>H152+H153</f>
        <v>0</v>
      </c>
      <c r="I151" s="32">
        <f t="shared" ref="I151:AE151" si="77">I152+I153</f>
        <v>0</v>
      </c>
      <c r="J151" s="32">
        <f t="shared" si="77"/>
        <v>0</v>
      </c>
      <c r="K151" s="32">
        <f t="shared" si="77"/>
        <v>0</v>
      </c>
      <c r="L151" s="32">
        <f t="shared" si="77"/>
        <v>0</v>
      </c>
      <c r="M151" s="32">
        <f t="shared" si="77"/>
        <v>0</v>
      </c>
      <c r="N151" s="32">
        <f t="shared" si="77"/>
        <v>0</v>
      </c>
      <c r="O151" s="32">
        <f t="shared" si="77"/>
        <v>0</v>
      </c>
      <c r="P151" s="32">
        <f t="shared" si="77"/>
        <v>0</v>
      </c>
      <c r="Q151" s="32">
        <f t="shared" si="77"/>
        <v>0</v>
      </c>
      <c r="R151" s="32">
        <f t="shared" si="77"/>
        <v>9030.2099999999991</v>
      </c>
      <c r="S151" s="32">
        <f t="shared" si="77"/>
        <v>6332.9859999999999</v>
      </c>
      <c r="T151" s="32">
        <f t="shared" si="77"/>
        <v>0</v>
      </c>
      <c r="U151" s="32">
        <f t="shared" si="77"/>
        <v>2200</v>
      </c>
      <c r="V151" s="32">
        <f t="shared" si="77"/>
        <v>143.1</v>
      </c>
      <c r="W151" s="32">
        <f t="shared" si="77"/>
        <v>629.73199999999997</v>
      </c>
      <c r="X151" s="32">
        <f t="shared" si="77"/>
        <v>0</v>
      </c>
      <c r="Y151" s="32">
        <f t="shared" si="77"/>
        <v>0</v>
      </c>
      <c r="Z151" s="32">
        <f t="shared" si="77"/>
        <v>0</v>
      </c>
      <c r="AA151" s="32">
        <f t="shared" si="77"/>
        <v>0</v>
      </c>
      <c r="AB151" s="32">
        <f t="shared" si="77"/>
        <v>0</v>
      </c>
      <c r="AC151" s="32">
        <f t="shared" si="77"/>
        <v>0</v>
      </c>
      <c r="AD151" s="32">
        <f t="shared" si="77"/>
        <v>0</v>
      </c>
      <c r="AE151" s="32">
        <f t="shared" si="77"/>
        <v>0</v>
      </c>
      <c r="AF151" s="31"/>
      <c r="AG151" s="36"/>
    </row>
    <row r="152" spans="1:33" ht="21" x14ac:dyDescent="0.35">
      <c r="A152" s="30" t="s">
        <v>34</v>
      </c>
      <c r="B152" s="53">
        <f>B141</f>
        <v>4297.6000000000004</v>
      </c>
      <c r="C152" s="53">
        <f t="shared" ref="B152:E154" si="78">C141</f>
        <v>4297.6000000000004</v>
      </c>
      <c r="D152" s="53">
        <f t="shared" si="78"/>
        <v>4287.5380000000005</v>
      </c>
      <c r="E152" s="53">
        <f t="shared" si="78"/>
        <v>4287.5380000000005</v>
      </c>
      <c r="F152" s="31">
        <f t="shared" si="71"/>
        <v>99.765869322412513</v>
      </c>
      <c r="G152" s="31">
        <f t="shared" si="72"/>
        <v>99.765869322412513</v>
      </c>
      <c r="H152" s="55">
        <f t="shared" ref="H152:AE154" si="79">H141</f>
        <v>0</v>
      </c>
      <c r="I152" s="55">
        <f t="shared" si="79"/>
        <v>0</v>
      </c>
      <c r="J152" s="55">
        <f t="shared" si="79"/>
        <v>0</v>
      </c>
      <c r="K152" s="55">
        <f t="shared" si="79"/>
        <v>0</v>
      </c>
      <c r="L152" s="55">
        <f t="shared" si="79"/>
        <v>0</v>
      </c>
      <c r="M152" s="55">
        <f t="shared" si="79"/>
        <v>0</v>
      </c>
      <c r="N152" s="55">
        <f t="shared" si="79"/>
        <v>0</v>
      </c>
      <c r="O152" s="55">
        <f t="shared" si="79"/>
        <v>0</v>
      </c>
      <c r="P152" s="55">
        <f t="shared" si="79"/>
        <v>0</v>
      </c>
      <c r="Q152" s="55">
        <f t="shared" si="79"/>
        <v>0</v>
      </c>
      <c r="R152" s="55">
        <f t="shared" si="79"/>
        <v>4250.1000000000004</v>
      </c>
      <c r="S152" s="55">
        <f t="shared" si="79"/>
        <v>4168.78</v>
      </c>
      <c r="T152" s="55">
        <f t="shared" si="79"/>
        <v>0</v>
      </c>
      <c r="U152" s="55">
        <f t="shared" si="79"/>
        <v>0</v>
      </c>
      <c r="V152" s="55">
        <f t="shared" si="79"/>
        <v>47.5</v>
      </c>
      <c r="W152" s="55">
        <f t="shared" si="79"/>
        <v>118.758</v>
      </c>
      <c r="X152" s="55">
        <f t="shared" si="79"/>
        <v>0</v>
      </c>
      <c r="Y152" s="55">
        <f t="shared" si="79"/>
        <v>0</v>
      </c>
      <c r="Z152" s="55">
        <f t="shared" si="79"/>
        <v>0</v>
      </c>
      <c r="AA152" s="55">
        <f t="shared" si="79"/>
        <v>0</v>
      </c>
      <c r="AB152" s="55">
        <f t="shared" si="79"/>
        <v>0</v>
      </c>
      <c r="AC152" s="55">
        <f t="shared" si="79"/>
        <v>0</v>
      </c>
      <c r="AD152" s="55">
        <f t="shared" si="79"/>
        <v>0</v>
      </c>
      <c r="AE152" s="55">
        <f t="shared" si="79"/>
        <v>0</v>
      </c>
      <c r="AF152" s="31"/>
      <c r="AG152" s="36"/>
    </row>
    <row r="153" spans="1:33" ht="21" x14ac:dyDescent="0.35">
      <c r="A153" s="30" t="s">
        <v>29</v>
      </c>
      <c r="B153" s="53">
        <f t="shared" si="78"/>
        <v>4875.71</v>
      </c>
      <c r="C153" s="53">
        <f t="shared" si="78"/>
        <v>4875.71</v>
      </c>
      <c r="D153" s="53">
        <f t="shared" si="78"/>
        <v>4875.18</v>
      </c>
      <c r="E153" s="53">
        <f t="shared" si="78"/>
        <v>4875.18</v>
      </c>
      <c r="F153" s="31">
        <f t="shared" si="71"/>
        <v>99.989129788276998</v>
      </c>
      <c r="G153" s="31">
        <f t="shared" si="72"/>
        <v>99.989129788276998</v>
      </c>
      <c r="H153" s="55">
        <f t="shared" si="79"/>
        <v>0</v>
      </c>
      <c r="I153" s="55">
        <f t="shared" si="79"/>
        <v>0</v>
      </c>
      <c r="J153" s="55">
        <f t="shared" si="79"/>
        <v>0</v>
      </c>
      <c r="K153" s="55">
        <f t="shared" si="79"/>
        <v>0</v>
      </c>
      <c r="L153" s="55">
        <f t="shared" si="79"/>
        <v>0</v>
      </c>
      <c r="M153" s="55">
        <f t="shared" si="79"/>
        <v>0</v>
      </c>
      <c r="N153" s="55">
        <f t="shared" si="79"/>
        <v>0</v>
      </c>
      <c r="O153" s="55">
        <f t="shared" si="79"/>
        <v>0</v>
      </c>
      <c r="P153" s="55">
        <f t="shared" si="79"/>
        <v>0</v>
      </c>
      <c r="Q153" s="55">
        <f t="shared" si="79"/>
        <v>0</v>
      </c>
      <c r="R153" s="55">
        <f t="shared" si="79"/>
        <v>4780.1099999999997</v>
      </c>
      <c r="S153" s="55">
        <f t="shared" si="79"/>
        <v>2164.2060000000001</v>
      </c>
      <c r="T153" s="55">
        <f t="shared" si="79"/>
        <v>0</v>
      </c>
      <c r="U153" s="55">
        <f t="shared" si="79"/>
        <v>2200</v>
      </c>
      <c r="V153" s="55">
        <f t="shared" si="79"/>
        <v>95.6</v>
      </c>
      <c r="W153" s="55">
        <f t="shared" si="79"/>
        <v>510.97399999999999</v>
      </c>
      <c r="X153" s="55">
        <f t="shared" si="79"/>
        <v>0</v>
      </c>
      <c r="Y153" s="55">
        <f t="shared" si="79"/>
        <v>0</v>
      </c>
      <c r="Z153" s="55">
        <f t="shared" si="79"/>
        <v>0</v>
      </c>
      <c r="AA153" s="55">
        <f t="shared" si="79"/>
        <v>0</v>
      </c>
      <c r="AB153" s="55">
        <f t="shared" si="79"/>
        <v>0</v>
      </c>
      <c r="AC153" s="55">
        <f t="shared" si="79"/>
        <v>0</v>
      </c>
      <c r="AD153" s="55">
        <f t="shared" si="79"/>
        <v>0</v>
      </c>
      <c r="AE153" s="55">
        <f t="shared" si="79"/>
        <v>0</v>
      </c>
      <c r="AF153" s="31"/>
      <c r="AG153" s="36"/>
    </row>
    <row r="154" spans="1:33" ht="37.5" x14ac:dyDescent="0.35">
      <c r="A154" s="65" t="s">
        <v>41</v>
      </c>
      <c r="B154" s="53">
        <f t="shared" si="78"/>
        <v>226.20999999999998</v>
      </c>
      <c r="C154" s="53">
        <f t="shared" si="78"/>
        <v>226.20999999999998</v>
      </c>
      <c r="D154" s="53">
        <f t="shared" si="78"/>
        <v>225.68</v>
      </c>
      <c r="E154" s="53">
        <f t="shared" si="78"/>
        <v>225.68</v>
      </c>
      <c r="F154" s="31">
        <f t="shared" si="71"/>
        <v>99.765704433933081</v>
      </c>
      <c r="G154" s="31">
        <f t="shared" si="72"/>
        <v>99.765704433933081</v>
      </c>
      <c r="H154" s="55">
        <f t="shared" si="79"/>
        <v>0</v>
      </c>
      <c r="I154" s="55">
        <f t="shared" si="79"/>
        <v>0</v>
      </c>
      <c r="J154" s="55">
        <f t="shared" si="79"/>
        <v>0</v>
      </c>
      <c r="K154" s="55">
        <f t="shared" si="79"/>
        <v>0</v>
      </c>
      <c r="L154" s="55">
        <f t="shared" si="79"/>
        <v>0</v>
      </c>
      <c r="M154" s="55">
        <f t="shared" si="79"/>
        <v>0</v>
      </c>
      <c r="N154" s="55">
        <f t="shared" si="79"/>
        <v>0</v>
      </c>
      <c r="O154" s="55">
        <f t="shared" si="79"/>
        <v>0</v>
      </c>
      <c r="P154" s="55">
        <f t="shared" si="79"/>
        <v>0</v>
      </c>
      <c r="Q154" s="55">
        <f t="shared" si="79"/>
        <v>0</v>
      </c>
      <c r="R154" s="55">
        <f t="shared" si="79"/>
        <v>223.70999999999998</v>
      </c>
      <c r="S154" s="55">
        <f t="shared" si="79"/>
        <v>219.43</v>
      </c>
      <c r="T154" s="55">
        <f t="shared" si="79"/>
        <v>0</v>
      </c>
      <c r="U154" s="55">
        <f t="shared" si="79"/>
        <v>0</v>
      </c>
      <c r="V154" s="55">
        <f t="shared" si="79"/>
        <v>2.5</v>
      </c>
      <c r="W154" s="55">
        <f t="shared" si="79"/>
        <v>6.25</v>
      </c>
      <c r="X154" s="55">
        <f t="shared" si="79"/>
        <v>0</v>
      </c>
      <c r="Y154" s="55">
        <f t="shared" si="79"/>
        <v>0</v>
      </c>
      <c r="Z154" s="55">
        <f t="shared" si="79"/>
        <v>0</v>
      </c>
      <c r="AA154" s="55">
        <f t="shared" si="79"/>
        <v>0</v>
      </c>
      <c r="AB154" s="55">
        <f t="shared" si="79"/>
        <v>0</v>
      </c>
      <c r="AC154" s="55">
        <f t="shared" si="79"/>
        <v>0</v>
      </c>
      <c r="AD154" s="55">
        <f t="shared" si="79"/>
        <v>0</v>
      </c>
      <c r="AE154" s="55">
        <f t="shared" si="79"/>
        <v>0</v>
      </c>
      <c r="AF154" s="31"/>
      <c r="AG154" s="36"/>
    </row>
    <row r="155" spans="1:33" ht="37.5" x14ac:dyDescent="0.35">
      <c r="A155" s="99" t="s">
        <v>74</v>
      </c>
      <c r="B155" s="31">
        <f>B157+B156</f>
        <v>56216.335999999996</v>
      </c>
      <c r="C155" s="31">
        <f t="shared" ref="C155:AE155" si="80">C157+C156</f>
        <v>49122.737999999998</v>
      </c>
      <c r="D155" s="31">
        <f t="shared" si="80"/>
        <v>43154.994000000006</v>
      </c>
      <c r="E155" s="31">
        <f t="shared" si="80"/>
        <v>43154.994000000006</v>
      </c>
      <c r="F155" s="31">
        <f t="shared" si="71"/>
        <v>76.765931525668989</v>
      </c>
      <c r="G155" s="31">
        <f t="shared" si="72"/>
        <v>87.851361216876811</v>
      </c>
      <c r="H155" s="31">
        <f t="shared" si="80"/>
        <v>7237.6</v>
      </c>
      <c r="I155" s="31">
        <f t="shared" si="80"/>
        <v>4175.2790000000005</v>
      </c>
      <c r="J155" s="31">
        <f t="shared" si="80"/>
        <v>4703.8739999999998</v>
      </c>
      <c r="K155" s="31">
        <f t="shared" si="80"/>
        <v>5381.9040000000005</v>
      </c>
      <c r="L155" s="31">
        <f t="shared" si="80"/>
        <v>3760.3250000000003</v>
      </c>
      <c r="M155" s="31">
        <f t="shared" si="80"/>
        <v>3679.2779999999998</v>
      </c>
      <c r="N155" s="31">
        <f t="shared" si="80"/>
        <v>5461.018</v>
      </c>
      <c r="O155" s="31">
        <f t="shared" si="80"/>
        <v>3373.585</v>
      </c>
      <c r="P155" s="31">
        <f t="shared" si="80"/>
        <v>4632.67</v>
      </c>
      <c r="Q155" s="31">
        <f t="shared" si="80"/>
        <v>4083.6669999999999</v>
      </c>
      <c r="R155" s="31">
        <f t="shared" si="80"/>
        <v>3739.886</v>
      </c>
      <c r="S155" s="31">
        <f t="shared" si="80"/>
        <v>5124.3719999999994</v>
      </c>
      <c r="T155" s="31">
        <f t="shared" si="80"/>
        <v>5475.5109999999995</v>
      </c>
      <c r="U155" s="31">
        <f t="shared" si="80"/>
        <v>5278.1549999999997</v>
      </c>
      <c r="V155" s="31">
        <f t="shared" si="80"/>
        <v>4751.7479999999996</v>
      </c>
      <c r="W155" s="31">
        <f t="shared" si="80"/>
        <v>4999.4790000000003</v>
      </c>
      <c r="X155" s="31">
        <f t="shared" si="80"/>
        <v>3849.056</v>
      </c>
      <c r="Y155" s="31">
        <f t="shared" si="80"/>
        <v>3475.502</v>
      </c>
      <c r="Z155" s="31">
        <f t="shared" si="80"/>
        <v>5511.0499999999993</v>
      </c>
      <c r="AA155" s="31">
        <f t="shared" si="80"/>
        <v>3583.7730000000001</v>
      </c>
      <c r="AB155" s="31">
        <f t="shared" si="80"/>
        <v>4262.7489999999998</v>
      </c>
      <c r="AC155" s="31">
        <f t="shared" si="80"/>
        <v>0</v>
      </c>
      <c r="AD155" s="31">
        <f t="shared" si="80"/>
        <v>2830.8489999999997</v>
      </c>
      <c r="AE155" s="31">
        <f t="shared" si="80"/>
        <v>0</v>
      </c>
      <c r="AF155" s="31"/>
      <c r="AG155" s="36"/>
    </row>
    <row r="156" spans="1:33" ht="21" x14ac:dyDescent="0.35">
      <c r="A156" s="30" t="s">
        <v>34</v>
      </c>
      <c r="B156" s="31">
        <f>B33</f>
        <v>371.33300000000003</v>
      </c>
      <c r="C156" s="31">
        <f t="shared" ref="C156:AE156" si="81">C33</f>
        <v>371.33300000000003</v>
      </c>
      <c r="D156" s="31">
        <f t="shared" si="81"/>
        <v>371.334</v>
      </c>
      <c r="E156" s="31">
        <f t="shared" si="81"/>
        <v>371.334</v>
      </c>
      <c r="F156" s="31">
        <f t="shared" si="71"/>
        <v>100.0002693000622</v>
      </c>
      <c r="G156" s="31">
        <f t="shared" si="72"/>
        <v>100.0002693000622</v>
      </c>
      <c r="H156" s="31">
        <f t="shared" si="81"/>
        <v>0</v>
      </c>
      <c r="I156" s="31">
        <f t="shared" si="81"/>
        <v>0</v>
      </c>
      <c r="J156" s="31">
        <f t="shared" si="81"/>
        <v>0</v>
      </c>
      <c r="K156" s="31">
        <f t="shared" si="81"/>
        <v>0</v>
      </c>
      <c r="L156" s="31">
        <f t="shared" si="81"/>
        <v>0</v>
      </c>
      <c r="M156" s="31">
        <f t="shared" si="81"/>
        <v>0</v>
      </c>
      <c r="N156" s="31">
        <f t="shared" si="81"/>
        <v>0</v>
      </c>
      <c r="O156" s="31">
        <f t="shared" si="81"/>
        <v>0</v>
      </c>
      <c r="P156" s="31">
        <f t="shared" si="81"/>
        <v>371.33300000000003</v>
      </c>
      <c r="Q156" s="31">
        <f t="shared" si="81"/>
        <v>371.334</v>
      </c>
      <c r="R156" s="31">
        <f t="shared" si="81"/>
        <v>0</v>
      </c>
      <c r="S156" s="31">
        <f t="shared" si="81"/>
        <v>0</v>
      </c>
      <c r="T156" s="31">
        <f t="shared" si="81"/>
        <v>0</v>
      </c>
      <c r="U156" s="31">
        <f t="shared" si="81"/>
        <v>0</v>
      </c>
      <c r="V156" s="31">
        <f t="shared" si="81"/>
        <v>0</v>
      </c>
      <c r="W156" s="31">
        <f t="shared" si="81"/>
        <v>0</v>
      </c>
      <c r="X156" s="31">
        <f t="shared" si="81"/>
        <v>0</v>
      </c>
      <c r="Y156" s="31">
        <f t="shared" si="81"/>
        <v>0</v>
      </c>
      <c r="Z156" s="31">
        <f t="shared" si="81"/>
        <v>0</v>
      </c>
      <c r="AA156" s="31">
        <f t="shared" si="81"/>
        <v>0</v>
      </c>
      <c r="AB156" s="31">
        <f t="shared" si="81"/>
        <v>0</v>
      </c>
      <c r="AC156" s="31">
        <f t="shared" si="81"/>
        <v>0</v>
      </c>
      <c r="AD156" s="31">
        <f t="shared" si="81"/>
        <v>0</v>
      </c>
      <c r="AE156" s="31">
        <f t="shared" si="81"/>
        <v>0</v>
      </c>
      <c r="AF156" s="31"/>
      <c r="AG156" s="36"/>
    </row>
    <row r="157" spans="1:33" ht="21" x14ac:dyDescent="0.35">
      <c r="A157" s="30" t="s">
        <v>29</v>
      </c>
      <c r="B157" s="53">
        <f>B12+B130</f>
        <v>55845.002999999997</v>
      </c>
      <c r="C157" s="53">
        <f>C12+C130</f>
        <v>48751.404999999999</v>
      </c>
      <c r="D157" s="53">
        <f>D12+D130</f>
        <v>42783.66</v>
      </c>
      <c r="E157" s="53">
        <f>E12+E130</f>
        <v>42783.66</v>
      </c>
      <c r="F157" s="31">
        <f t="shared" si="71"/>
        <v>76.611438269597741</v>
      </c>
      <c r="G157" s="31">
        <f t="shared" si="72"/>
        <v>87.758824591824592</v>
      </c>
      <c r="H157" s="55">
        <f t="shared" ref="H157:AE157" si="82">H12+H130</f>
        <v>7237.6</v>
      </c>
      <c r="I157" s="55">
        <f t="shared" si="82"/>
        <v>4175.2790000000005</v>
      </c>
      <c r="J157" s="55">
        <f t="shared" si="82"/>
        <v>4703.8739999999998</v>
      </c>
      <c r="K157" s="55">
        <f t="shared" si="82"/>
        <v>5381.9040000000005</v>
      </c>
      <c r="L157" s="55">
        <f t="shared" si="82"/>
        <v>3760.3250000000003</v>
      </c>
      <c r="M157" s="55">
        <f t="shared" si="82"/>
        <v>3679.2779999999998</v>
      </c>
      <c r="N157" s="55">
        <f t="shared" si="82"/>
        <v>5461.018</v>
      </c>
      <c r="O157" s="55">
        <f t="shared" si="82"/>
        <v>3373.585</v>
      </c>
      <c r="P157" s="55">
        <f t="shared" si="82"/>
        <v>4261.3370000000004</v>
      </c>
      <c r="Q157" s="55">
        <f t="shared" si="82"/>
        <v>3712.3330000000001</v>
      </c>
      <c r="R157" s="55">
        <f t="shared" si="82"/>
        <v>3739.886</v>
      </c>
      <c r="S157" s="55">
        <f t="shared" si="82"/>
        <v>5124.3719999999994</v>
      </c>
      <c r="T157" s="55">
        <f t="shared" si="82"/>
        <v>5475.5109999999995</v>
      </c>
      <c r="U157" s="55">
        <f t="shared" si="82"/>
        <v>5278.1549999999997</v>
      </c>
      <c r="V157" s="55">
        <f t="shared" si="82"/>
        <v>4751.7479999999996</v>
      </c>
      <c r="W157" s="55">
        <f t="shared" si="82"/>
        <v>4999.4790000000003</v>
      </c>
      <c r="X157" s="55">
        <f t="shared" si="82"/>
        <v>3849.056</v>
      </c>
      <c r="Y157" s="55">
        <f t="shared" si="82"/>
        <v>3475.502</v>
      </c>
      <c r="Z157" s="55">
        <f t="shared" si="82"/>
        <v>5511.0499999999993</v>
      </c>
      <c r="AA157" s="55">
        <f t="shared" si="82"/>
        <v>3583.7730000000001</v>
      </c>
      <c r="AB157" s="55">
        <f t="shared" si="82"/>
        <v>4262.7489999999998</v>
      </c>
      <c r="AC157" s="55">
        <f t="shared" si="82"/>
        <v>0</v>
      </c>
      <c r="AD157" s="55">
        <f t="shared" si="82"/>
        <v>2830.8489999999997</v>
      </c>
      <c r="AE157" s="55">
        <f t="shared" si="82"/>
        <v>0</v>
      </c>
      <c r="AF157" s="31"/>
      <c r="AG157" s="36"/>
    </row>
  </sheetData>
  <mergeCells count="42">
    <mergeCell ref="A128:AE128"/>
    <mergeCell ref="A131:AE131"/>
    <mergeCell ref="A62:AE62"/>
    <mergeCell ref="A67:AE67"/>
    <mergeCell ref="A72:AE72"/>
    <mergeCell ref="A77:AE77"/>
    <mergeCell ref="A82:AE82"/>
    <mergeCell ref="A87:AE87"/>
    <mergeCell ref="AF4:AF6"/>
    <mergeCell ref="A57:AE57"/>
    <mergeCell ref="A10:AE10"/>
    <mergeCell ref="A13:AE13"/>
    <mergeCell ref="A16:AE16"/>
    <mergeCell ref="A19:AE19"/>
    <mergeCell ref="A23:AE23"/>
    <mergeCell ref="A27:AE27"/>
    <mergeCell ref="A35:AE35"/>
    <mergeCell ref="A37:AE37"/>
    <mergeCell ref="A42:AE42"/>
    <mergeCell ref="A47:AE47"/>
    <mergeCell ref="A52:AE52"/>
    <mergeCell ref="A8:AE8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2:Q2"/>
    <mergeCell ref="A3:Q3"/>
    <mergeCell ref="A4:A6"/>
    <mergeCell ref="B4:B5"/>
    <mergeCell ref="C4:C5"/>
    <mergeCell ref="D4:D5"/>
    <mergeCell ref="E4:E5"/>
    <mergeCell ref="F4:G5"/>
    <mergeCell ref="H4:I5"/>
    <mergeCell ref="J4:K5"/>
  </mergeCells>
  <hyperlinks>
    <hyperlink ref="A3:Q3" location="Оглавление!A1" display=" &quot;Социально - экономическое развитие и инвестиции муниципального образования город Когалым&quot; 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'[!!! Заполнять!!! Сводный сетевой шаблон 2024.xlsx]Оглавление'!#REF!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14.МП СЭР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Митина Екатерина Сергеевна</cp:lastModifiedBy>
  <dcterms:created xsi:type="dcterms:W3CDTF">2024-11-18T07:02:23Z</dcterms:created>
  <dcterms:modified xsi:type="dcterms:W3CDTF">2024-11-18T09:31:11Z</dcterms:modified>
</cp:coreProperties>
</file>