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Общая\ОТДЕЛ ИНФОРМАТИЗАЦИИ\На сайт Комитет финансов\"/>
    </mc:Choice>
  </mc:AlternateContent>
  <bookViews>
    <workbookView xWindow="0" yWindow="0" windowWidth="23040" windowHeight="8640"/>
  </bookViews>
  <sheets>
    <sheet name="10.07.20" sheetId="19" r:id="rId1"/>
    <sheet name="03.07.20" sheetId="18" r:id="rId2"/>
    <sheet name="26.06.20" sheetId="17" r:id="rId3"/>
    <sheet name="19.06.20" sheetId="16" r:id="rId4"/>
  </sheets>
  <calcPr calcId="162913"/>
</workbook>
</file>

<file path=xl/calcChain.xml><?xml version="1.0" encoding="utf-8"?>
<calcChain xmlns="http://schemas.openxmlformats.org/spreadsheetml/2006/main">
  <c r="F56" i="16" l="1"/>
  <c r="F56" i="17"/>
  <c r="F56" i="18"/>
  <c r="F56" i="19" l="1"/>
  <c r="F58" i="19"/>
  <c r="F59" i="19"/>
  <c r="F15" i="19" l="1"/>
  <c r="F20" i="19" l="1"/>
  <c r="E59" i="19"/>
  <c r="G58" i="19"/>
  <c r="E58" i="19"/>
  <c r="F57" i="19"/>
  <c r="G57" i="19" s="1"/>
  <c r="E57" i="19"/>
  <c r="G55" i="19"/>
  <c r="G54" i="19"/>
  <c r="G53" i="19"/>
  <c r="G52" i="19"/>
  <c r="F52" i="19"/>
  <c r="E52" i="19"/>
  <c r="G50" i="19"/>
  <c r="G49" i="19"/>
  <c r="G48" i="19"/>
  <c r="F47" i="19"/>
  <c r="G47" i="19" s="1"/>
  <c r="E47" i="19"/>
  <c r="G45" i="19"/>
  <c r="G44" i="19"/>
  <c r="G43" i="19"/>
  <c r="G42" i="19"/>
  <c r="F42" i="19"/>
  <c r="E42" i="19"/>
  <c r="G40" i="19"/>
  <c r="G39" i="19"/>
  <c r="G38" i="19"/>
  <c r="F37" i="19"/>
  <c r="G37" i="19" s="1"/>
  <c r="E37" i="19"/>
  <c r="G35" i="19"/>
  <c r="G34" i="19"/>
  <c r="G33" i="19"/>
  <c r="G32" i="19"/>
  <c r="F32" i="19"/>
  <c r="E32" i="19"/>
  <c r="G30" i="19"/>
  <c r="G29" i="19"/>
  <c r="G28" i="19"/>
  <c r="F27" i="19"/>
  <c r="G27" i="19" s="1"/>
  <c r="E27" i="19"/>
  <c r="G25" i="19"/>
  <c r="G24" i="19"/>
  <c r="G23" i="19"/>
  <c r="G22" i="19"/>
  <c r="F22" i="19"/>
  <c r="E22" i="19"/>
  <c r="G19" i="19"/>
  <c r="G18" i="19"/>
  <c r="F17" i="19"/>
  <c r="G17" i="19" s="1"/>
  <c r="E17" i="19"/>
  <c r="G15" i="19"/>
  <c r="G14" i="19"/>
  <c r="G13" i="19"/>
  <c r="F12" i="19"/>
  <c r="E12" i="19"/>
  <c r="G10" i="19"/>
  <c r="G9" i="19"/>
  <c r="G8" i="19"/>
  <c r="F7" i="19"/>
  <c r="E7" i="19"/>
  <c r="E56" i="19" s="1"/>
  <c r="G12" i="19" l="1"/>
  <c r="G56" i="19"/>
  <c r="G59" i="19"/>
  <c r="G7" i="19"/>
  <c r="G20" i="19"/>
  <c r="F20" i="18"/>
  <c r="G20" i="18" s="1"/>
  <c r="F59" i="18"/>
  <c r="E59" i="18"/>
  <c r="F58" i="18"/>
  <c r="E58" i="18"/>
  <c r="G58" i="18" s="1"/>
  <c r="F57" i="18"/>
  <c r="E57" i="18"/>
  <c r="G57" i="18" s="1"/>
  <c r="G55" i="18"/>
  <c r="G54" i="18"/>
  <c r="G53" i="18"/>
  <c r="F52" i="18"/>
  <c r="G52" i="18" s="1"/>
  <c r="E52" i="18"/>
  <c r="G50" i="18"/>
  <c r="G49" i="18"/>
  <c r="G48" i="18"/>
  <c r="F47" i="18"/>
  <c r="G47" i="18" s="1"/>
  <c r="E47" i="18"/>
  <c r="G45" i="18"/>
  <c r="G44" i="18"/>
  <c r="G43" i="18"/>
  <c r="F42" i="18"/>
  <c r="G42" i="18" s="1"/>
  <c r="E42" i="18"/>
  <c r="G40" i="18"/>
  <c r="G39" i="18"/>
  <c r="G38" i="18"/>
  <c r="F37" i="18"/>
  <c r="G37" i="18" s="1"/>
  <c r="E37" i="18"/>
  <c r="G35" i="18"/>
  <c r="G34" i="18"/>
  <c r="G33" i="18"/>
  <c r="F32" i="18"/>
  <c r="G32" i="18" s="1"/>
  <c r="E32" i="18"/>
  <c r="G30" i="18"/>
  <c r="G29" i="18"/>
  <c r="G28" i="18"/>
  <c r="F27" i="18"/>
  <c r="G27" i="18" s="1"/>
  <c r="E27" i="18"/>
  <c r="G25" i="18"/>
  <c r="G24" i="18"/>
  <c r="G23" i="18"/>
  <c r="F22" i="18"/>
  <c r="G22" i="18" s="1"/>
  <c r="E22" i="18"/>
  <c r="G19" i="18"/>
  <c r="G18" i="18"/>
  <c r="F17" i="18"/>
  <c r="G17" i="18" s="1"/>
  <c r="E17" i="18"/>
  <c r="G15" i="18"/>
  <c r="G14" i="18"/>
  <c r="G13" i="18"/>
  <c r="F12" i="18"/>
  <c r="G12" i="18" s="1"/>
  <c r="E12" i="18"/>
  <c r="G10" i="18"/>
  <c r="G9" i="18"/>
  <c r="G8" i="18"/>
  <c r="F7" i="18"/>
  <c r="G7" i="18" s="1"/>
  <c r="E7" i="18"/>
  <c r="E56" i="18" s="1"/>
  <c r="G59" i="18" l="1"/>
  <c r="G56" i="18"/>
  <c r="F58" i="16"/>
  <c r="F58" i="17"/>
  <c r="F59" i="17" l="1"/>
  <c r="G59" i="17" s="1"/>
  <c r="E59" i="17"/>
  <c r="E58" i="17"/>
  <c r="G58" i="17" s="1"/>
  <c r="F57" i="17"/>
  <c r="E57" i="17"/>
  <c r="G57" i="17" s="1"/>
  <c r="G55" i="17"/>
  <c r="G54" i="17"/>
  <c r="G53" i="17"/>
  <c r="F52" i="17"/>
  <c r="G52" i="17" s="1"/>
  <c r="E52" i="17"/>
  <c r="G50" i="17"/>
  <c r="G49" i="17"/>
  <c r="G48" i="17"/>
  <c r="G47" i="17"/>
  <c r="F47" i="17"/>
  <c r="E47" i="17"/>
  <c r="G45" i="17"/>
  <c r="G44" i="17"/>
  <c r="G43" i="17"/>
  <c r="F42" i="17"/>
  <c r="G42" i="17" s="1"/>
  <c r="E42" i="17"/>
  <c r="G40" i="17"/>
  <c r="G39" i="17"/>
  <c r="G38" i="17"/>
  <c r="G37" i="17"/>
  <c r="F37" i="17"/>
  <c r="E37" i="17"/>
  <c r="G35" i="17"/>
  <c r="G34" i="17"/>
  <c r="G33" i="17"/>
  <c r="F32" i="17"/>
  <c r="G32" i="17" s="1"/>
  <c r="E32" i="17"/>
  <c r="G30" i="17"/>
  <c r="G29" i="17"/>
  <c r="G28" i="17"/>
  <c r="G27" i="17"/>
  <c r="F27" i="17"/>
  <c r="E27" i="17"/>
  <c r="G25" i="17"/>
  <c r="G24" i="17"/>
  <c r="G23" i="17"/>
  <c r="F22" i="17"/>
  <c r="G22" i="17" s="1"/>
  <c r="E22" i="17"/>
  <c r="G20" i="17"/>
  <c r="G19" i="17"/>
  <c r="G18" i="17"/>
  <c r="G17" i="17"/>
  <c r="F17" i="17"/>
  <c r="E17" i="17"/>
  <c r="G15" i="17"/>
  <c r="G14" i="17"/>
  <c r="G13" i="17"/>
  <c r="F12" i="17"/>
  <c r="G12" i="17" s="1"/>
  <c r="E12" i="17"/>
  <c r="E56" i="17" s="1"/>
  <c r="G10" i="17"/>
  <c r="G9" i="17"/>
  <c r="G8" i="17"/>
  <c r="G7" i="17"/>
  <c r="F7" i="17"/>
  <c r="E7" i="17"/>
  <c r="G56" i="17" l="1"/>
  <c r="E58" i="16"/>
  <c r="E59" i="16"/>
  <c r="E57" i="16"/>
  <c r="G55" i="16"/>
  <c r="G54" i="16"/>
  <c r="G53" i="16"/>
  <c r="F52" i="16"/>
  <c r="E52" i="16"/>
  <c r="G50" i="16"/>
  <c r="G49" i="16"/>
  <c r="G48" i="16"/>
  <c r="F47" i="16"/>
  <c r="E47" i="16"/>
  <c r="G45" i="16"/>
  <c r="G44" i="16"/>
  <c r="G43" i="16"/>
  <c r="F42" i="16"/>
  <c r="E42" i="16"/>
  <c r="G52" i="16" l="1"/>
  <c r="G42" i="16"/>
  <c r="G47" i="16"/>
  <c r="F59" i="16" l="1"/>
  <c r="F57" i="16" l="1"/>
  <c r="F12" i="16" l="1"/>
  <c r="G58" i="16"/>
  <c r="G57" i="16"/>
  <c r="G40" i="16"/>
  <c r="G39" i="16"/>
  <c r="G38" i="16"/>
  <c r="F37" i="16"/>
  <c r="E37" i="16"/>
  <c r="G35" i="16"/>
  <c r="G34" i="16"/>
  <c r="G33" i="16"/>
  <c r="F32" i="16"/>
  <c r="E32" i="16"/>
  <c r="G30" i="16"/>
  <c r="G29" i="16"/>
  <c r="G28" i="16"/>
  <c r="F27" i="16"/>
  <c r="E27" i="16"/>
  <c r="G25" i="16"/>
  <c r="G24" i="16"/>
  <c r="G23" i="16"/>
  <c r="F22" i="16"/>
  <c r="E22" i="16"/>
  <c r="G20" i="16"/>
  <c r="G19" i="16"/>
  <c r="G18" i="16"/>
  <c r="F17" i="16"/>
  <c r="E17" i="16"/>
  <c r="G14" i="16"/>
  <c r="G13" i="16"/>
  <c r="E12" i="16"/>
  <c r="G9" i="16"/>
  <c r="G8" i="16"/>
  <c r="F7" i="16"/>
  <c r="E7" i="16"/>
  <c r="E56" i="16" l="1"/>
  <c r="G37" i="16"/>
  <c r="G32" i="16"/>
  <c r="G27" i="16"/>
  <c r="G22" i="16"/>
  <c r="G17" i="16"/>
  <c r="G12" i="16"/>
  <c r="G7" i="16"/>
  <c r="G15" i="16"/>
  <c r="G59" i="16"/>
  <c r="G10" i="16"/>
  <c r="G56" i="16" l="1"/>
</calcChain>
</file>

<file path=xl/sharedStrings.xml><?xml version="1.0" encoding="utf-8"?>
<sst xmlns="http://schemas.openxmlformats.org/spreadsheetml/2006/main" count="336" uniqueCount="48">
  <si>
    <t>план</t>
  </si>
  <si>
    <t>факт</t>
  </si>
  <si>
    <t>средства бюджета города Когалыма</t>
  </si>
  <si>
    <t>средства физических лиц</t>
  </si>
  <si>
    <t>средства юр.лиц и индивидуальных предпринимателей</t>
  </si>
  <si>
    <t>Наименование проекта (инициативы)</t>
  </si>
  <si>
    <t>Примечание</t>
  </si>
  <si>
    <t>Всего средств на реализацию проекта, в т.ч.</t>
  </si>
  <si>
    <t>Сумма денежных средств (руб.)</t>
  </si>
  <si>
    <t>отклонение</t>
  </si>
  <si>
    <t>Всего по проектам, в т.ч.:</t>
  </si>
  <si>
    <t>№ п/п</t>
  </si>
  <si>
    <t>проект: "Праздник цветов" в рамках 35-летия города Когалыма</t>
  </si>
  <si>
    <t>Общая стоимость проекта 831 167 руб.,
в т.ч. передача товаров, услуги на безвозмездной основе (86 500 руб.)</t>
  </si>
  <si>
    <t>проект:  Музей славы</t>
  </si>
  <si>
    <t>Общая стоимость проекта 600 000 руб.</t>
  </si>
  <si>
    <t xml:space="preserve">проект:  Приобретение спортивной экипировки, спортивного инвентаря и специального оборудования, а также организация выездных тренировочных сборов отделения лыжные гонки </t>
  </si>
  <si>
    <t>Общая стоимость проекта 1 327 860 руб.,
в т.ч. передача товаров, услуги на безвозмездной основе (38 000 руб.)</t>
  </si>
  <si>
    <t>проект: Бережливое будущее 2.0</t>
  </si>
  <si>
    <t>Общая стоимость проекта 496 992 руб.</t>
  </si>
  <si>
    <t xml:space="preserve">проект:  Расширение материальной базы МАУ "МКЦ" Феникс" для проведения соревнований, аттестаций и занятий по каратэ Киокушинкайкан в городе Когалыме </t>
  </si>
  <si>
    <t>Общая стоимость проекта 800 100 руб.</t>
  </si>
  <si>
    <t>проект:  Академия кота Матроскина (финансовое просвещение населения)</t>
  </si>
  <si>
    <t>Общая стоимость проекта 515 000 руб.,
в т.ч. передача товаров, услуги на безвозмездной основе (60 000 руб.)</t>
  </si>
  <si>
    <t>проект: Э-КО-воркинг-Центр "УРБАН ЭКО"</t>
  </si>
  <si>
    <t>проект: "На радость людям": Приобретение сценических костюмов в фольклорном стиле с целью их использования творческой студией "Криница" в мероприятиях г. Когалыма</t>
  </si>
  <si>
    <t>проект: Модернизация мебели в раздевалках для фигуристов ЛД "Айсберг"</t>
  </si>
  <si>
    <t>проект: Юбилей встречаем, спортивное ориентирование развиваем</t>
  </si>
  <si>
    <t>Общая стоимость проекта 596 400 руб.</t>
  </si>
  <si>
    <t>Общая стоимость проекта 718 400 руб.,
в т.ч. передача товаров, услуги на безвозмездной основе (260 000 руб.)</t>
  </si>
  <si>
    <t>Общая стоимость проекта 216 780 руб.</t>
  </si>
  <si>
    <t>Общая стоимость проекта 217 650 руб.,
в т.ч. передача товаров, услуги на безвозмездной основе (60 000 руб.)</t>
  </si>
  <si>
    <t>тип средств</t>
  </si>
  <si>
    <t>01.13.01</t>
  </si>
  <si>
    <t>01.13.02</t>
  </si>
  <si>
    <t>01.13.03</t>
  </si>
  <si>
    <t>01.13.04</t>
  </si>
  <si>
    <t>01.13.05</t>
  </si>
  <si>
    <t>01.13.06</t>
  </si>
  <si>
    <t>01.13.07</t>
  </si>
  <si>
    <t>01.13.08</t>
  </si>
  <si>
    <t>01.13.09</t>
  </si>
  <si>
    <t>01.13.10</t>
  </si>
  <si>
    <t>01.13.11</t>
  </si>
  <si>
    <t>Финансовое обеспечение проектов (инициатив) граждан
по вопросам местного значения в городе Когалыме "Твоя инициатива"
по состоянию на 19 июня 2020 года</t>
  </si>
  <si>
    <t>Финансовое обеспечение проектов (инициатив) граждан
по вопросам местного значения в городе Когалыме "Твоя инициатива"
по состоянию на 26 июня 2020 года</t>
  </si>
  <si>
    <t>Финансовое обеспечение проектов (инициатив) граждан
по вопросам местного значения в городе Когалыме "Твоя инициатива"
по состоянию на 03 июля 2020 года</t>
  </si>
  <si>
    <t>Финансовое обеспечение проектов (инициатив) граждан
по вопросам местного значения в городе Когалыме "Твоя инициатива"
по состоянию на 10 июля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</si>
</sst>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Font="1"/>
    <xf numFmtId="49" fontId="0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wrapText="1"/>
    </xf>
    <xf numFmtId="0" fontId="2" fillId="0" borderId="0" xfId="0" applyFont="1"/>
    <xf numFmtId="49" fontId="1" fillId="0" borderId="0" xfId="0" applyNumberFormat="1" applyFont="1" applyFill="1" applyAlignment="1">
      <alignment wrapText="1"/>
    </xf>
    <xf numFmtId="4" fontId="3" fillId="0" borderId="1" xfId="0" applyNumberFormat="1" applyFont="1" applyBorder="1"/>
    <xf numFmtId="0" fontId="3" fillId="0" borderId="0" xfId="0" applyFont="1"/>
    <xf numFmtId="0" fontId="4" fillId="0" borderId="0" xfId="0" applyFont="1"/>
    <xf numFmtId="49" fontId="5" fillId="0" borderId="0" xfId="0" applyNumberFormat="1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0" fontId="1" fillId="0" borderId="0" xfId="0" applyFont="1"/>
    <xf numFmtId="4" fontId="2" fillId="0" borderId="0" xfId="0" applyNumberFormat="1" applyFont="1"/>
    <xf numFmtId="4" fontId="0" fillId="0" borderId="0" xfId="0" applyNumberFormat="1"/>
    <xf numFmtId="0" fontId="0" fillId="0" borderId="0" xfId="0" applyBorder="1"/>
    <xf numFmtId="49" fontId="8" fillId="0" borderId="6" xfId="0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wrapText="1"/>
    </xf>
    <xf numFmtId="49" fontId="4" fillId="0" borderId="8" xfId="0" applyNumberFormat="1" applyFont="1" applyFill="1" applyBorder="1" applyAlignment="1">
      <alignment wrapText="1"/>
    </xf>
    <xf numFmtId="0" fontId="7" fillId="0" borderId="9" xfId="0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4" fontId="3" fillId="0" borderId="9" xfId="0" applyNumberFormat="1" applyFont="1" applyBorder="1"/>
    <xf numFmtId="49" fontId="4" fillId="0" borderId="22" xfId="0" applyNumberFormat="1" applyFont="1" applyFill="1" applyBorder="1" applyAlignment="1">
      <alignment wrapText="1"/>
    </xf>
    <xf numFmtId="0" fontId="0" fillId="0" borderId="18" xfId="0" applyBorder="1"/>
    <xf numFmtId="0" fontId="0" fillId="0" borderId="19" xfId="0" applyBorder="1"/>
    <xf numFmtId="49" fontId="3" fillId="0" borderId="24" xfId="0" applyNumberFormat="1" applyFont="1" applyFill="1" applyBorder="1" applyAlignment="1">
      <alignment wrapText="1"/>
    </xf>
    <xf numFmtId="4" fontId="2" fillId="0" borderId="25" xfId="0" applyNumberFormat="1" applyFont="1" applyBorder="1"/>
    <xf numFmtId="0" fontId="0" fillId="0" borderId="26" xfId="0" applyBorder="1"/>
    <xf numFmtId="4" fontId="2" fillId="0" borderId="27" xfId="0" applyNumberFormat="1" applyFont="1" applyBorder="1"/>
    <xf numFmtId="4" fontId="8" fillId="0" borderId="2" xfId="0" applyNumberFormat="1" applyFont="1" applyFill="1" applyBorder="1" applyAlignment="1"/>
    <xf numFmtId="4" fontId="8" fillId="0" borderId="1" xfId="0" applyNumberFormat="1" applyFont="1" applyFill="1" applyBorder="1" applyAlignment="1"/>
    <xf numFmtId="4" fontId="3" fillId="0" borderId="1" xfId="0" applyNumberFormat="1" applyFont="1" applyFill="1" applyBorder="1"/>
    <xf numFmtId="4" fontId="4" fillId="0" borderId="1" xfId="0" applyNumberFormat="1" applyFont="1" applyFill="1" applyBorder="1"/>
    <xf numFmtId="4" fontId="4" fillId="0" borderId="9" xfId="0" applyNumberFormat="1" applyFont="1" applyFill="1" applyBorder="1"/>
    <xf numFmtId="4" fontId="2" fillId="0" borderId="1" xfId="0" applyNumberFormat="1" applyFont="1" applyFill="1" applyBorder="1"/>
    <xf numFmtId="4" fontId="0" fillId="0" borderId="1" xfId="0" applyNumberFormat="1" applyFont="1" applyFill="1" applyBorder="1"/>
    <xf numFmtId="4" fontId="0" fillId="0" borderId="1" xfId="0" applyNumberFormat="1" applyFill="1" applyBorder="1"/>
    <xf numFmtId="4" fontId="0" fillId="0" borderId="9" xfId="0" applyNumberFormat="1" applyFont="1" applyFill="1" applyBorder="1"/>
    <xf numFmtId="4" fontId="0" fillId="0" borderId="9" xfId="0" applyNumberFormat="1" applyFill="1" applyBorder="1"/>
    <xf numFmtId="4" fontId="0" fillId="0" borderId="23" xfId="0" applyNumberFormat="1" applyFont="1" applyFill="1" applyBorder="1"/>
    <xf numFmtId="4" fontId="0" fillId="0" borderId="23" xfId="0" applyNumberFormat="1" applyFill="1" applyBorder="1"/>
    <xf numFmtId="4" fontId="7" fillId="0" borderId="1" xfId="0" applyNumberFormat="1" applyFont="1" applyBorder="1" applyAlignment="1">
      <alignment horizontal="center"/>
    </xf>
    <xf numFmtId="4" fontId="7" fillId="0" borderId="0" xfId="0" applyNumberFormat="1" applyFont="1"/>
    <xf numFmtId="0" fontId="0" fillId="0" borderId="10" xfId="0" applyBorder="1"/>
    <xf numFmtId="49" fontId="11" fillId="0" borderId="17" xfId="0" applyNumberFormat="1" applyFont="1" applyFill="1" applyBorder="1" applyAlignment="1">
      <alignment horizontal="right" wrapText="1"/>
    </xf>
    <xf numFmtId="4" fontId="11" fillId="0" borderId="27" xfId="0" applyNumberFormat="1" applyFont="1" applyBorder="1"/>
    <xf numFmtId="4" fontId="3" fillId="0" borderId="9" xfId="0" applyNumberFormat="1" applyFont="1" applyFill="1" applyBorder="1"/>
    <xf numFmtId="49" fontId="2" fillId="0" borderId="0" xfId="0" applyNumberFormat="1" applyFont="1" applyFill="1" applyAlignment="1">
      <alignment horizontal="center" wrapText="1"/>
    </xf>
    <xf numFmtId="49" fontId="8" fillId="0" borderId="37" xfId="0" applyNumberFormat="1" applyFont="1" applyFill="1" applyBorder="1" applyAlignment="1">
      <alignment horizontal="center" wrapText="1"/>
    </xf>
    <xf numFmtId="49" fontId="3" fillId="0" borderId="33" xfId="0" applyNumberFormat="1" applyFont="1" applyFill="1" applyBorder="1" applyAlignment="1">
      <alignment horizontal="center" wrapText="1"/>
    </xf>
    <xf numFmtId="49" fontId="4" fillId="0" borderId="33" xfId="0" applyNumberFormat="1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center" wrapText="1"/>
    </xf>
    <xf numFmtId="49" fontId="4" fillId="0" borderId="35" xfId="0" applyNumberFormat="1" applyFont="1" applyFill="1" applyBorder="1" applyAlignment="1">
      <alignment horizontal="center" wrapText="1"/>
    </xf>
    <xf numFmtId="49" fontId="11" fillId="0" borderId="32" xfId="0" applyNumberFormat="1" applyFont="1" applyFill="1" applyBorder="1" applyAlignment="1">
      <alignment horizontal="center" wrapText="1"/>
    </xf>
    <xf numFmtId="49" fontId="3" fillId="0" borderId="36" xfId="0" applyNumberFormat="1" applyFont="1" applyFill="1" applyBorder="1" applyAlignment="1">
      <alignment horizontal="center" wrapText="1"/>
    </xf>
    <xf numFmtId="49" fontId="4" fillId="0" borderId="36" xfId="0" applyNumberFormat="1" applyFont="1" applyFill="1" applyBorder="1" applyAlignment="1">
      <alignment horizontal="center" wrapText="1"/>
    </xf>
    <xf numFmtId="49" fontId="4" fillId="0" borderId="32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5" fillId="0" borderId="31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2" fillId="0" borderId="38" xfId="0" applyNumberFormat="1" applyFont="1" applyFill="1" applyBorder="1" applyAlignment="1">
      <alignment horizontal="center" wrapText="1"/>
    </xf>
    <xf numFmtId="49" fontId="2" fillId="0" borderId="27" xfId="0" applyNumberFormat="1" applyFont="1" applyFill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59"/>
  <sheetViews>
    <sheetView tabSelected="1" topLeftCell="A31" zoomScale="77" zoomScaleNormal="77" workbookViewId="0">
      <selection activeCell="G56" sqref="G56"/>
    </sheetView>
  </sheetViews>
  <sheetFormatPr defaultRowHeight="15" x14ac:dyDescent="0.25"/>
  <cols>
    <col min="3" max="3" width="54.85546875" style="2" customWidth="1"/>
    <col min="4" max="4" width="10.7109375" style="58" customWidth="1"/>
    <col min="5" max="5" width="16.85546875" style="1" customWidth="1"/>
    <col min="6" max="7" width="16.85546875" style="14" customWidth="1"/>
    <col min="8" max="8" width="45.28515625" customWidth="1"/>
    <col min="10" max="10" width="15.42578125" customWidth="1"/>
    <col min="11" max="11" width="11.85546875" customWidth="1"/>
    <col min="12" max="12" width="15" customWidth="1"/>
  </cols>
  <sheetData>
    <row r="2" spans="2:12" ht="70.5" customHeight="1" x14ac:dyDescent="0.35">
      <c r="C2" s="77" t="s">
        <v>47</v>
      </c>
      <c r="D2" s="77"/>
      <c r="E2" s="77"/>
      <c r="F2" s="77"/>
      <c r="G2" s="77"/>
      <c r="H2" s="77"/>
      <c r="I2" s="5"/>
      <c r="J2" s="5"/>
      <c r="K2" s="5"/>
      <c r="L2" s="5"/>
    </row>
    <row r="3" spans="2:12" ht="15.75" thickBot="1" x14ac:dyDescent="0.3">
      <c r="C3" s="3"/>
      <c r="D3" s="48"/>
      <c r="E3" s="4"/>
      <c r="F3" s="13"/>
      <c r="G3" s="13"/>
      <c r="H3" s="4"/>
      <c r="I3" s="4"/>
      <c r="J3" s="4"/>
      <c r="K3" s="4"/>
      <c r="L3" s="4"/>
    </row>
    <row r="4" spans="2:12" ht="24.75" customHeight="1" x14ac:dyDescent="0.25">
      <c r="B4" s="78" t="s">
        <v>11</v>
      </c>
      <c r="C4" s="80" t="s">
        <v>5</v>
      </c>
      <c r="D4" s="82" t="s">
        <v>32</v>
      </c>
      <c r="E4" s="84" t="s">
        <v>8</v>
      </c>
      <c r="F4" s="85"/>
      <c r="G4" s="86"/>
      <c r="H4" s="87" t="s">
        <v>6</v>
      </c>
      <c r="I4" s="4"/>
      <c r="J4" s="4"/>
      <c r="K4" s="4"/>
      <c r="L4" s="4"/>
    </row>
    <row r="5" spans="2:12" ht="19.5" thickBot="1" x14ac:dyDescent="0.35">
      <c r="B5" s="79"/>
      <c r="C5" s="81"/>
      <c r="D5" s="83"/>
      <c r="E5" s="20" t="s">
        <v>0</v>
      </c>
      <c r="F5" s="21" t="s">
        <v>1</v>
      </c>
      <c r="G5" s="42" t="s">
        <v>9</v>
      </c>
      <c r="H5" s="88"/>
      <c r="I5" s="4"/>
      <c r="J5" s="4"/>
      <c r="K5" s="4"/>
      <c r="L5" s="4"/>
    </row>
    <row r="6" spans="2:12" s="10" customFormat="1" ht="22.5" customHeight="1" x14ac:dyDescent="0.35">
      <c r="B6" s="61">
        <v>1</v>
      </c>
      <c r="C6" s="64" t="s">
        <v>12</v>
      </c>
      <c r="D6" s="65"/>
      <c r="E6" s="65"/>
      <c r="F6" s="65"/>
      <c r="G6" s="76"/>
      <c r="H6" s="66"/>
      <c r="I6" s="9"/>
      <c r="J6" s="9"/>
      <c r="K6" s="9"/>
      <c r="L6" s="9"/>
    </row>
    <row r="7" spans="2:12" s="12" customFormat="1" ht="18.75" x14ac:dyDescent="0.3">
      <c r="B7" s="62"/>
      <c r="C7" s="16" t="s">
        <v>7</v>
      </c>
      <c r="D7" s="49"/>
      <c r="E7" s="30">
        <f>SUM(E8:E10)</f>
        <v>744667</v>
      </c>
      <c r="F7" s="31">
        <f>SUM(F8:F10)</f>
        <v>0</v>
      </c>
      <c r="G7" s="31">
        <f>F7-E7</f>
        <v>-744667</v>
      </c>
      <c r="H7" s="67" t="s">
        <v>13</v>
      </c>
      <c r="I7" s="11"/>
      <c r="J7" s="43"/>
      <c r="K7" s="11"/>
      <c r="L7" s="11"/>
    </row>
    <row r="8" spans="2:12" s="8" customFormat="1" ht="18" customHeight="1" x14ac:dyDescent="0.25">
      <c r="B8" s="62"/>
      <c r="C8" s="17" t="s">
        <v>2</v>
      </c>
      <c r="D8" s="50"/>
      <c r="E8" s="32">
        <v>570167</v>
      </c>
      <c r="F8" s="32"/>
      <c r="G8" s="32">
        <f>E8-F8</f>
        <v>570167</v>
      </c>
      <c r="H8" s="68"/>
      <c r="I8" s="7"/>
      <c r="J8" s="7"/>
      <c r="K8" s="7"/>
      <c r="L8" s="7"/>
    </row>
    <row r="9" spans="2:12" s="8" customFormat="1" ht="18" customHeight="1" x14ac:dyDescent="0.25">
      <c r="B9" s="62"/>
      <c r="C9" s="18" t="s">
        <v>3</v>
      </c>
      <c r="D9" s="51" t="s">
        <v>33</v>
      </c>
      <c r="E9" s="33">
        <v>84500</v>
      </c>
      <c r="F9" s="33"/>
      <c r="G9" s="32">
        <f t="shared" ref="G9:G10" si="0">E9-F9</f>
        <v>84500</v>
      </c>
      <c r="H9" s="68"/>
    </row>
    <row r="10" spans="2:12" s="8" customFormat="1" ht="18" customHeight="1" thickBot="1" x14ac:dyDescent="0.3">
      <c r="B10" s="63"/>
      <c r="C10" s="19" t="s">
        <v>4</v>
      </c>
      <c r="D10" s="52" t="s">
        <v>34</v>
      </c>
      <c r="E10" s="34">
        <v>90000</v>
      </c>
      <c r="F10" s="34"/>
      <c r="G10" s="32">
        <f t="shared" si="0"/>
        <v>90000</v>
      </c>
      <c r="H10" s="69"/>
    </row>
    <row r="11" spans="2:12" ht="22.5" customHeight="1" x14ac:dyDescent="0.25">
      <c r="B11" s="62">
        <v>2</v>
      </c>
      <c r="C11" s="73" t="s">
        <v>14</v>
      </c>
      <c r="D11" s="74"/>
      <c r="E11" s="74"/>
      <c r="F11" s="74"/>
      <c r="G11" s="74"/>
      <c r="H11" s="75"/>
    </row>
    <row r="12" spans="2:12" ht="18.75" customHeight="1" x14ac:dyDescent="0.3">
      <c r="B12" s="62"/>
      <c r="C12" s="16" t="s">
        <v>7</v>
      </c>
      <c r="D12" s="49"/>
      <c r="E12" s="30">
        <f>SUM(E13:E15)</f>
        <v>600000</v>
      </c>
      <c r="F12" s="30">
        <f>SUM(F13:F15)</f>
        <v>26000</v>
      </c>
      <c r="G12" s="30">
        <f>F12-E12</f>
        <v>-574000</v>
      </c>
      <c r="H12" s="70" t="s">
        <v>15</v>
      </c>
    </row>
    <row r="13" spans="2:12" ht="18" customHeight="1" x14ac:dyDescent="0.25">
      <c r="B13" s="62"/>
      <c r="C13" s="17" t="s">
        <v>2</v>
      </c>
      <c r="D13" s="50"/>
      <c r="E13" s="35">
        <v>474000</v>
      </c>
      <c r="F13" s="35"/>
      <c r="G13" s="32">
        <f>E13-F13</f>
        <v>474000</v>
      </c>
      <c r="H13" s="70"/>
    </row>
    <row r="14" spans="2:12" ht="18" customHeight="1" x14ac:dyDescent="0.25">
      <c r="B14" s="62"/>
      <c r="C14" s="18" t="s">
        <v>3</v>
      </c>
      <c r="D14" s="51" t="s">
        <v>35</v>
      </c>
      <c r="E14" s="36">
        <v>64000</v>
      </c>
      <c r="F14" s="37"/>
      <c r="G14" s="32">
        <f t="shared" ref="G14:G15" si="1">E14-F14</f>
        <v>64000</v>
      </c>
      <c r="H14" s="70"/>
    </row>
    <row r="15" spans="2:12" ht="18" customHeight="1" thickBot="1" x14ac:dyDescent="0.3">
      <c r="B15" s="62"/>
      <c r="C15" s="19" t="s">
        <v>4</v>
      </c>
      <c r="D15" s="52" t="s">
        <v>36</v>
      </c>
      <c r="E15" s="38">
        <v>62000</v>
      </c>
      <c r="F15" s="37">
        <f>6000+20000</f>
        <v>26000</v>
      </c>
      <c r="G15" s="32">
        <f t="shared" si="1"/>
        <v>36000</v>
      </c>
      <c r="H15" s="71"/>
    </row>
    <row r="16" spans="2:12" ht="39.75" customHeight="1" x14ac:dyDescent="0.25">
      <c r="B16" s="61">
        <v>3</v>
      </c>
      <c r="C16" s="73" t="s">
        <v>16</v>
      </c>
      <c r="D16" s="74"/>
      <c r="E16" s="74"/>
      <c r="F16" s="74"/>
      <c r="G16" s="74"/>
      <c r="H16" s="75"/>
    </row>
    <row r="17" spans="2:8" ht="18.75" x14ac:dyDescent="0.3">
      <c r="B17" s="62"/>
      <c r="C17" s="16" t="s">
        <v>7</v>
      </c>
      <c r="D17" s="49"/>
      <c r="E17" s="30">
        <f>SUM(E18:E20)</f>
        <v>1289860</v>
      </c>
      <c r="F17" s="30">
        <f>SUM(F18:F20)</f>
        <v>274860</v>
      </c>
      <c r="G17" s="30">
        <f t="shared" ref="G17" si="2">F17-E17</f>
        <v>-1015000</v>
      </c>
      <c r="H17" s="67" t="s">
        <v>17</v>
      </c>
    </row>
    <row r="18" spans="2:8" ht="18" customHeight="1" x14ac:dyDescent="0.25">
      <c r="B18" s="62"/>
      <c r="C18" s="17" t="s">
        <v>2</v>
      </c>
      <c r="D18" s="50"/>
      <c r="E18" s="35">
        <v>1000000</v>
      </c>
      <c r="F18" s="35"/>
      <c r="G18" s="32">
        <f>E18-F18</f>
        <v>1000000</v>
      </c>
      <c r="H18" s="68"/>
    </row>
    <row r="19" spans="2:8" ht="18" customHeight="1" x14ac:dyDescent="0.25">
      <c r="B19" s="62"/>
      <c r="C19" s="18" t="s">
        <v>3</v>
      </c>
      <c r="D19" s="51" t="s">
        <v>37</v>
      </c>
      <c r="E19" s="36">
        <v>84860</v>
      </c>
      <c r="F19" s="37">
        <v>84860</v>
      </c>
      <c r="G19" s="32">
        <f t="shared" ref="G19:G20" si="3">E19-F19</f>
        <v>0</v>
      </c>
      <c r="H19" s="68"/>
    </row>
    <row r="20" spans="2:8" ht="18" customHeight="1" thickBot="1" x14ac:dyDescent="0.3">
      <c r="B20" s="63"/>
      <c r="C20" s="19" t="s">
        <v>4</v>
      </c>
      <c r="D20" s="52" t="s">
        <v>38</v>
      </c>
      <c r="E20" s="38">
        <v>205000</v>
      </c>
      <c r="F20" s="39">
        <f>70000+70000+50000</f>
        <v>190000</v>
      </c>
      <c r="G20" s="32">
        <f t="shared" si="3"/>
        <v>15000</v>
      </c>
      <c r="H20" s="69"/>
    </row>
    <row r="21" spans="2:8" s="15" customFormat="1" ht="25.5" customHeight="1" x14ac:dyDescent="0.25">
      <c r="B21" s="62">
        <v>4</v>
      </c>
      <c r="C21" s="73" t="s">
        <v>18</v>
      </c>
      <c r="D21" s="74"/>
      <c r="E21" s="74"/>
      <c r="F21" s="74"/>
      <c r="G21" s="74"/>
      <c r="H21" s="75"/>
    </row>
    <row r="22" spans="2:8" s="15" customFormat="1" ht="18.75" x14ac:dyDescent="0.3">
      <c r="B22" s="62"/>
      <c r="C22" s="16" t="s">
        <v>7</v>
      </c>
      <c r="D22" s="49"/>
      <c r="E22" s="30">
        <f>SUM(E23:E25)</f>
        <v>496992</v>
      </c>
      <c r="F22" s="30">
        <f>SUM(F23:F25)</f>
        <v>0</v>
      </c>
      <c r="G22" s="30">
        <f>F22-E22</f>
        <v>-496992</v>
      </c>
      <c r="H22" s="70" t="s">
        <v>19</v>
      </c>
    </row>
    <row r="23" spans="2:8" s="15" customFormat="1" ht="18" customHeight="1" x14ac:dyDescent="0.25">
      <c r="B23" s="62"/>
      <c r="C23" s="17" t="s">
        <v>2</v>
      </c>
      <c r="D23" s="50"/>
      <c r="E23" s="35">
        <v>416992</v>
      </c>
      <c r="F23" s="35"/>
      <c r="G23" s="32">
        <f>E23-F23</f>
        <v>416992</v>
      </c>
      <c r="H23" s="70"/>
    </row>
    <row r="24" spans="2:8" s="15" customFormat="1" ht="18" customHeight="1" x14ac:dyDescent="0.25">
      <c r="B24" s="62"/>
      <c r="C24" s="18" t="s">
        <v>3</v>
      </c>
      <c r="D24" s="51" t="s">
        <v>39</v>
      </c>
      <c r="E24" s="36">
        <v>30000</v>
      </c>
      <c r="F24" s="37"/>
      <c r="G24" s="32">
        <f t="shared" ref="G24:G25" si="4">E24-F24</f>
        <v>30000</v>
      </c>
      <c r="H24" s="70"/>
    </row>
    <row r="25" spans="2:8" s="15" customFormat="1" ht="18" customHeight="1" thickBot="1" x14ac:dyDescent="0.3">
      <c r="B25" s="62"/>
      <c r="C25" s="19" t="s">
        <v>4</v>
      </c>
      <c r="D25" s="52" t="s">
        <v>40</v>
      </c>
      <c r="E25" s="38">
        <v>50000</v>
      </c>
      <c r="F25" s="39"/>
      <c r="G25" s="32">
        <f t="shared" si="4"/>
        <v>50000</v>
      </c>
      <c r="H25" s="71"/>
    </row>
    <row r="26" spans="2:8" s="15" customFormat="1" ht="41.25" customHeight="1" x14ac:dyDescent="0.25">
      <c r="B26" s="61">
        <v>5</v>
      </c>
      <c r="C26" s="73" t="s">
        <v>20</v>
      </c>
      <c r="D26" s="74"/>
      <c r="E26" s="74"/>
      <c r="F26" s="74"/>
      <c r="G26" s="74"/>
      <c r="H26" s="75"/>
    </row>
    <row r="27" spans="2:8" s="15" customFormat="1" ht="18" customHeight="1" x14ac:dyDescent="0.3">
      <c r="B27" s="62"/>
      <c r="C27" s="16" t="s">
        <v>7</v>
      </c>
      <c r="D27" s="49"/>
      <c r="E27" s="30">
        <f>SUM(E28:E30)</f>
        <v>800100</v>
      </c>
      <c r="F27" s="30">
        <f>SUM(F28:F30)</f>
        <v>0</v>
      </c>
      <c r="G27" s="30">
        <f>F27-E27</f>
        <v>-800100</v>
      </c>
      <c r="H27" s="70" t="s">
        <v>21</v>
      </c>
    </row>
    <row r="28" spans="2:8" s="15" customFormat="1" ht="18" customHeight="1" x14ac:dyDescent="0.25">
      <c r="B28" s="62"/>
      <c r="C28" s="17" t="s">
        <v>2</v>
      </c>
      <c r="D28" s="50"/>
      <c r="E28" s="35">
        <v>597700</v>
      </c>
      <c r="F28" s="35"/>
      <c r="G28" s="32">
        <f>E28-F28</f>
        <v>597700</v>
      </c>
      <c r="H28" s="70"/>
    </row>
    <row r="29" spans="2:8" s="15" customFormat="1" ht="18" customHeight="1" x14ac:dyDescent="0.25">
      <c r="B29" s="62"/>
      <c r="C29" s="18" t="s">
        <v>3</v>
      </c>
      <c r="D29" s="51" t="s">
        <v>41</v>
      </c>
      <c r="E29" s="36">
        <v>101200</v>
      </c>
      <c r="F29" s="37"/>
      <c r="G29" s="32">
        <f t="shared" ref="G29:G30" si="5">E29-F29</f>
        <v>101200</v>
      </c>
      <c r="H29" s="70"/>
    </row>
    <row r="30" spans="2:8" s="15" customFormat="1" ht="18" customHeight="1" thickBot="1" x14ac:dyDescent="0.3">
      <c r="B30" s="63"/>
      <c r="C30" s="23" t="s">
        <v>4</v>
      </c>
      <c r="D30" s="53" t="s">
        <v>42</v>
      </c>
      <c r="E30" s="40">
        <v>101200</v>
      </c>
      <c r="F30" s="41"/>
      <c r="G30" s="32">
        <f t="shared" si="5"/>
        <v>101200</v>
      </c>
      <c r="H30" s="71"/>
    </row>
    <row r="31" spans="2:8" s="15" customFormat="1" ht="22.5" customHeight="1" x14ac:dyDescent="0.25">
      <c r="B31" s="61">
        <v>6</v>
      </c>
      <c r="C31" s="64" t="s">
        <v>22</v>
      </c>
      <c r="D31" s="65"/>
      <c r="E31" s="65"/>
      <c r="F31" s="65"/>
      <c r="G31" s="65"/>
      <c r="H31" s="66"/>
    </row>
    <row r="32" spans="2:8" s="15" customFormat="1" ht="18" customHeight="1" x14ac:dyDescent="0.3">
      <c r="B32" s="62"/>
      <c r="C32" s="16" t="s">
        <v>7</v>
      </c>
      <c r="D32" s="49"/>
      <c r="E32" s="30">
        <f>SUM(E33:E35)</f>
        <v>455000</v>
      </c>
      <c r="F32" s="30">
        <f>SUM(F33:F35)</f>
        <v>0</v>
      </c>
      <c r="G32" s="30">
        <f>F32-E32</f>
        <v>-455000</v>
      </c>
      <c r="H32" s="67" t="s">
        <v>23</v>
      </c>
    </row>
    <row r="33" spans="2:8" s="15" customFormat="1" ht="18" customHeight="1" x14ac:dyDescent="0.25">
      <c r="B33" s="62"/>
      <c r="C33" s="17" t="s">
        <v>2</v>
      </c>
      <c r="D33" s="50"/>
      <c r="E33" s="35">
        <v>455000</v>
      </c>
      <c r="F33" s="35"/>
      <c r="G33" s="32">
        <f>E33-F33</f>
        <v>455000</v>
      </c>
      <c r="H33" s="68"/>
    </row>
    <row r="34" spans="2:8" s="15" customFormat="1" ht="18" customHeight="1" x14ac:dyDescent="0.25">
      <c r="B34" s="62"/>
      <c r="C34" s="18" t="s">
        <v>3</v>
      </c>
      <c r="D34" s="51"/>
      <c r="E34" s="36"/>
      <c r="F34" s="37"/>
      <c r="G34" s="32">
        <f t="shared" ref="G34:G35" si="6">E34-F34</f>
        <v>0</v>
      </c>
      <c r="H34" s="68"/>
    </row>
    <row r="35" spans="2:8" s="15" customFormat="1" ht="18" customHeight="1" thickBot="1" x14ac:dyDescent="0.3">
      <c r="B35" s="63"/>
      <c r="C35" s="23" t="s">
        <v>4</v>
      </c>
      <c r="D35" s="53"/>
      <c r="E35" s="40"/>
      <c r="F35" s="41"/>
      <c r="G35" s="32">
        <f t="shared" si="6"/>
        <v>0</v>
      </c>
      <c r="H35" s="69"/>
    </row>
    <row r="36" spans="2:8" s="15" customFormat="1" ht="22.5" customHeight="1" x14ac:dyDescent="0.25">
      <c r="B36" s="61">
        <v>7</v>
      </c>
      <c r="C36" s="64" t="s">
        <v>24</v>
      </c>
      <c r="D36" s="65"/>
      <c r="E36" s="65"/>
      <c r="F36" s="65"/>
      <c r="G36" s="65"/>
      <c r="H36" s="66"/>
    </row>
    <row r="37" spans="2:8" s="15" customFormat="1" ht="18" customHeight="1" x14ac:dyDescent="0.3">
      <c r="B37" s="62"/>
      <c r="C37" s="16" t="s">
        <v>7</v>
      </c>
      <c r="D37" s="49"/>
      <c r="E37" s="30">
        <f>SUM(E38:E40)</f>
        <v>202650</v>
      </c>
      <c r="F37" s="30">
        <f>SUM(F38:F40)</f>
        <v>0</v>
      </c>
      <c r="G37" s="30">
        <f>F37-E37</f>
        <v>-202650</v>
      </c>
      <c r="H37" s="67" t="s">
        <v>31</v>
      </c>
    </row>
    <row r="38" spans="2:8" s="15" customFormat="1" ht="18" customHeight="1" x14ac:dyDescent="0.25">
      <c r="B38" s="62"/>
      <c r="C38" s="17" t="s">
        <v>2</v>
      </c>
      <c r="D38" s="50"/>
      <c r="E38" s="35">
        <v>202650</v>
      </c>
      <c r="F38" s="35"/>
      <c r="G38" s="32">
        <f>E38-F38</f>
        <v>202650</v>
      </c>
      <c r="H38" s="68"/>
    </row>
    <row r="39" spans="2:8" s="15" customFormat="1" ht="18" customHeight="1" x14ac:dyDescent="0.25">
      <c r="B39" s="62"/>
      <c r="C39" s="18" t="s">
        <v>3</v>
      </c>
      <c r="D39" s="51"/>
      <c r="E39" s="36">
        <v>0</v>
      </c>
      <c r="F39" s="37"/>
      <c r="G39" s="32">
        <f t="shared" ref="G39:G40" si="7">E39-F39</f>
        <v>0</v>
      </c>
      <c r="H39" s="68"/>
    </row>
    <row r="40" spans="2:8" s="15" customFormat="1" ht="18" customHeight="1" thickBot="1" x14ac:dyDescent="0.3">
      <c r="B40" s="63"/>
      <c r="C40" s="23" t="s">
        <v>4</v>
      </c>
      <c r="D40" s="53"/>
      <c r="E40" s="40">
        <v>0</v>
      </c>
      <c r="F40" s="41"/>
      <c r="G40" s="32">
        <f t="shared" si="7"/>
        <v>0</v>
      </c>
      <c r="H40" s="69"/>
    </row>
    <row r="41" spans="2:8" s="15" customFormat="1" ht="41.25" customHeight="1" x14ac:dyDescent="0.25">
      <c r="B41" s="61">
        <v>8</v>
      </c>
      <c r="C41" s="64" t="s">
        <v>25</v>
      </c>
      <c r="D41" s="65"/>
      <c r="E41" s="65"/>
      <c r="F41" s="65"/>
      <c r="G41" s="65"/>
      <c r="H41" s="66"/>
    </row>
    <row r="42" spans="2:8" s="15" customFormat="1" ht="18" customHeight="1" x14ac:dyDescent="0.3">
      <c r="B42" s="62"/>
      <c r="C42" s="16" t="s">
        <v>7</v>
      </c>
      <c r="D42" s="49"/>
      <c r="E42" s="30">
        <f>SUM(E43:E45)</f>
        <v>216780</v>
      </c>
      <c r="F42" s="30">
        <f>SUM(F43:F45)</f>
        <v>11110</v>
      </c>
      <c r="G42" s="30">
        <f>F42-E42</f>
        <v>-205670</v>
      </c>
      <c r="H42" s="70" t="s">
        <v>30</v>
      </c>
    </row>
    <row r="43" spans="2:8" s="15" customFormat="1" ht="18" customHeight="1" x14ac:dyDescent="0.25">
      <c r="B43" s="62"/>
      <c r="C43" s="17" t="s">
        <v>2</v>
      </c>
      <c r="D43" s="50"/>
      <c r="E43" s="35">
        <v>205680</v>
      </c>
      <c r="F43" s="35"/>
      <c r="G43" s="32">
        <f>E43-F43</f>
        <v>205680</v>
      </c>
      <c r="H43" s="70"/>
    </row>
    <row r="44" spans="2:8" s="15" customFormat="1" ht="18" customHeight="1" x14ac:dyDescent="0.25">
      <c r="B44" s="62"/>
      <c r="C44" s="18" t="s">
        <v>3</v>
      </c>
      <c r="D44" s="51" t="s">
        <v>43</v>
      </c>
      <c r="E44" s="36">
        <v>11100</v>
      </c>
      <c r="F44" s="37">
        <v>11110</v>
      </c>
      <c r="G44" s="32">
        <f t="shared" ref="G44:G45" si="8">E44-F44</f>
        <v>-10</v>
      </c>
      <c r="H44" s="70"/>
    </row>
    <row r="45" spans="2:8" s="15" customFormat="1" ht="18" customHeight="1" thickBot="1" x14ac:dyDescent="0.3">
      <c r="B45" s="63"/>
      <c r="C45" s="23" t="s">
        <v>4</v>
      </c>
      <c r="D45" s="53"/>
      <c r="E45" s="40">
        <v>0</v>
      </c>
      <c r="F45" s="41"/>
      <c r="G45" s="32">
        <f t="shared" si="8"/>
        <v>0</v>
      </c>
      <c r="H45" s="72"/>
    </row>
    <row r="46" spans="2:8" s="15" customFormat="1" ht="18" customHeight="1" x14ac:dyDescent="0.25">
      <c r="B46" s="61">
        <v>9</v>
      </c>
      <c r="C46" s="64" t="s">
        <v>26</v>
      </c>
      <c r="D46" s="65"/>
      <c r="E46" s="65"/>
      <c r="F46" s="65"/>
      <c r="G46" s="65"/>
      <c r="H46" s="66"/>
    </row>
    <row r="47" spans="2:8" s="15" customFormat="1" ht="18" customHeight="1" x14ac:dyDescent="0.3">
      <c r="B47" s="62"/>
      <c r="C47" s="16" t="s">
        <v>7</v>
      </c>
      <c r="D47" s="49"/>
      <c r="E47" s="30">
        <f>SUM(E48:E50)</f>
        <v>458400</v>
      </c>
      <c r="F47" s="30">
        <f>SUM(F48:F50)</f>
        <v>0</v>
      </c>
      <c r="G47" s="30">
        <f>F47-E47</f>
        <v>-458400</v>
      </c>
      <c r="H47" s="67" t="s">
        <v>29</v>
      </c>
    </row>
    <row r="48" spans="2:8" s="15" customFormat="1" ht="18" customHeight="1" x14ac:dyDescent="0.25">
      <c r="B48" s="62"/>
      <c r="C48" s="17" t="s">
        <v>2</v>
      </c>
      <c r="D48" s="50"/>
      <c r="E48" s="35">
        <v>458400</v>
      </c>
      <c r="F48" s="35"/>
      <c r="G48" s="32">
        <f>E48-F48</f>
        <v>458400</v>
      </c>
      <c r="H48" s="68"/>
    </row>
    <row r="49" spans="2:8" s="15" customFormat="1" ht="18" customHeight="1" x14ac:dyDescent="0.25">
      <c r="B49" s="62"/>
      <c r="C49" s="18" t="s">
        <v>3</v>
      </c>
      <c r="D49" s="51"/>
      <c r="E49" s="36">
        <v>0</v>
      </c>
      <c r="F49" s="37"/>
      <c r="G49" s="32">
        <f t="shared" ref="G49:G50" si="9">E49-F49</f>
        <v>0</v>
      </c>
      <c r="H49" s="68"/>
    </row>
    <row r="50" spans="2:8" s="15" customFormat="1" ht="18" customHeight="1" thickBot="1" x14ac:dyDescent="0.3">
      <c r="B50" s="63"/>
      <c r="C50" s="23" t="s">
        <v>4</v>
      </c>
      <c r="D50" s="53"/>
      <c r="E50" s="40">
        <v>0</v>
      </c>
      <c r="F50" s="41"/>
      <c r="G50" s="32">
        <f t="shared" si="9"/>
        <v>0</v>
      </c>
      <c r="H50" s="69"/>
    </row>
    <row r="51" spans="2:8" s="15" customFormat="1" ht="18" customHeight="1" x14ac:dyDescent="0.25">
      <c r="B51" s="61">
        <v>10</v>
      </c>
      <c r="C51" s="64" t="s">
        <v>27</v>
      </c>
      <c r="D51" s="65"/>
      <c r="E51" s="65"/>
      <c r="F51" s="65"/>
      <c r="G51" s="65"/>
      <c r="H51" s="66"/>
    </row>
    <row r="52" spans="2:8" s="15" customFormat="1" ht="18" customHeight="1" x14ac:dyDescent="0.3">
      <c r="B52" s="62"/>
      <c r="C52" s="16" t="s">
        <v>7</v>
      </c>
      <c r="D52" s="49"/>
      <c r="E52" s="30">
        <f>SUM(E53:E55)</f>
        <v>596400</v>
      </c>
      <c r="F52" s="30">
        <f>SUM(F53:F55)</f>
        <v>0</v>
      </c>
      <c r="G52" s="30">
        <f>F52-E52</f>
        <v>-596400</v>
      </c>
      <c r="H52" s="70" t="s">
        <v>28</v>
      </c>
    </row>
    <row r="53" spans="2:8" s="15" customFormat="1" ht="18" customHeight="1" x14ac:dyDescent="0.25">
      <c r="B53" s="62"/>
      <c r="C53" s="17" t="s">
        <v>2</v>
      </c>
      <c r="D53" s="50"/>
      <c r="E53" s="35">
        <v>596400</v>
      </c>
      <c r="F53" s="35"/>
      <c r="G53" s="32">
        <f>E53-F53</f>
        <v>596400</v>
      </c>
      <c r="H53" s="70"/>
    </row>
    <row r="54" spans="2:8" s="15" customFormat="1" ht="18" customHeight="1" x14ac:dyDescent="0.25">
      <c r="B54" s="62"/>
      <c r="C54" s="18" t="s">
        <v>3</v>
      </c>
      <c r="D54" s="51"/>
      <c r="E54" s="36">
        <v>0</v>
      </c>
      <c r="F54" s="37"/>
      <c r="G54" s="32">
        <f t="shared" ref="G54:G55" si="10">E54-F54</f>
        <v>0</v>
      </c>
      <c r="H54" s="70"/>
    </row>
    <row r="55" spans="2:8" s="15" customFormat="1" ht="18" customHeight="1" thickBot="1" x14ac:dyDescent="0.3">
      <c r="B55" s="63"/>
      <c r="C55" s="19" t="s">
        <v>4</v>
      </c>
      <c r="D55" s="52"/>
      <c r="E55" s="38">
        <v>0</v>
      </c>
      <c r="F55" s="39"/>
      <c r="G55" s="47">
        <f t="shared" si="10"/>
        <v>0</v>
      </c>
      <c r="H55" s="71"/>
    </row>
    <row r="56" spans="2:8" s="15" customFormat="1" ht="19.5" thickBot="1" x14ac:dyDescent="0.35">
      <c r="B56" s="59"/>
      <c r="C56" s="45" t="s">
        <v>10</v>
      </c>
      <c r="D56" s="54"/>
      <c r="E56" s="46">
        <f>E7+E12+E17+E22+E27+E32+E37+E42+E47+E52</f>
        <v>5860849</v>
      </c>
      <c r="F56" s="46">
        <f>F7+F12+F17+F22+F27+F32+F37+F42+F52</f>
        <v>311970</v>
      </c>
      <c r="G56" s="46">
        <f>E56-F56</f>
        <v>5548879</v>
      </c>
      <c r="H56" s="44"/>
    </row>
    <row r="57" spans="2:8" x14ac:dyDescent="0.25">
      <c r="B57" s="59"/>
      <c r="C57" s="26" t="s">
        <v>2</v>
      </c>
      <c r="D57" s="55"/>
      <c r="E57" s="27">
        <f>E8+E13+E18+E23+E28+E33+E38+E43+E48+E53</f>
        <v>4976989</v>
      </c>
      <c r="F57" s="27">
        <f>F8+F13+F18+F23+F28+F33+F38</f>
        <v>0</v>
      </c>
      <c r="G57" s="6">
        <f>E57-F57</f>
        <v>4976989</v>
      </c>
      <c r="H57" s="28"/>
    </row>
    <row r="58" spans="2:8" x14ac:dyDescent="0.25">
      <c r="B58" s="59"/>
      <c r="C58" s="18" t="s">
        <v>3</v>
      </c>
      <c r="D58" s="56"/>
      <c r="E58" s="27">
        <f>E9+E14+E19+E34+E24+E29+E39+E44+E49+E54</f>
        <v>375660</v>
      </c>
      <c r="F58" s="27">
        <f>F9+F14+F19+F34+F24+F29+F39+F44+F49+F54</f>
        <v>95970</v>
      </c>
      <c r="G58" s="6">
        <f t="shared" ref="G58:G59" si="11">E58-F58</f>
        <v>279690</v>
      </c>
      <c r="H58" s="24"/>
    </row>
    <row r="59" spans="2:8" ht="15.75" customHeight="1" thickBot="1" x14ac:dyDescent="0.3">
      <c r="B59" s="60"/>
      <c r="C59" s="19" t="s">
        <v>4</v>
      </c>
      <c r="D59" s="57"/>
      <c r="E59" s="29">
        <f>E10+E15+E20+E35+E25+E30+E40+E45+E50+E55</f>
        <v>508200</v>
      </c>
      <c r="F59" s="29">
        <f>F10+F15+F20+F35+F25+F30+F40+F50+F55</f>
        <v>216000</v>
      </c>
      <c r="G59" s="22">
        <f t="shared" si="11"/>
        <v>292200</v>
      </c>
      <c r="H59" s="25"/>
    </row>
  </sheetData>
  <mergeCells count="37">
    <mergeCell ref="C2:H2"/>
    <mergeCell ref="B4:B5"/>
    <mergeCell ref="C4:C5"/>
    <mergeCell ref="D4:D5"/>
    <mergeCell ref="E4:G4"/>
    <mergeCell ref="H4:H5"/>
    <mergeCell ref="B6:B10"/>
    <mergeCell ref="C6:H6"/>
    <mergeCell ref="H7:H10"/>
    <mergeCell ref="B11:B15"/>
    <mergeCell ref="C11:H11"/>
    <mergeCell ref="H12:H15"/>
    <mergeCell ref="B16:B20"/>
    <mergeCell ref="C16:H16"/>
    <mergeCell ref="H17:H20"/>
    <mergeCell ref="B21:B25"/>
    <mergeCell ref="C21:H21"/>
    <mergeCell ref="H22:H25"/>
    <mergeCell ref="B26:B30"/>
    <mergeCell ref="C26:H26"/>
    <mergeCell ref="H27:H30"/>
    <mergeCell ref="B31:B35"/>
    <mergeCell ref="C31:H31"/>
    <mergeCell ref="H32:H35"/>
    <mergeCell ref="B36:B40"/>
    <mergeCell ref="C36:H36"/>
    <mergeCell ref="H37:H40"/>
    <mergeCell ref="B41:B45"/>
    <mergeCell ref="C41:H41"/>
    <mergeCell ref="H42:H45"/>
    <mergeCell ref="B56:B59"/>
    <mergeCell ref="B46:B50"/>
    <mergeCell ref="C46:H46"/>
    <mergeCell ref="H47:H50"/>
    <mergeCell ref="B51:B55"/>
    <mergeCell ref="C51:H51"/>
    <mergeCell ref="H52:H55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59"/>
  <sheetViews>
    <sheetView topLeftCell="A28" zoomScale="77" zoomScaleNormal="77" workbookViewId="0">
      <selection activeCell="L53" sqref="L53"/>
    </sheetView>
  </sheetViews>
  <sheetFormatPr defaultRowHeight="15" x14ac:dyDescent="0.25"/>
  <cols>
    <col min="3" max="3" width="54.85546875" style="2" customWidth="1"/>
    <col min="4" max="4" width="10.7109375" style="58" customWidth="1"/>
    <col min="5" max="5" width="16.85546875" style="1" customWidth="1"/>
    <col min="6" max="7" width="16.85546875" style="14" customWidth="1"/>
    <col min="8" max="8" width="45.28515625" customWidth="1"/>
    <col min="10" max="10" width="15.42578125" customWidth="1"/>
    <col min="11" max="11" width="11.85546875" customWidth="1"/>
    <col min="12" max="12" width="15" customWidth="1"/>
  </cols>
  <sheetData>
    <row r="2" spans="2:12" ht="70.5" customHeight="1" x14ac:dyDescent="0.35">
      <c r="C2" s="77" t="s">
        <v>46</v>
      </c>
      <c r="D2" s="77"/>
      <c r="E2" s="77"/>
      <c r="F2" s="77"/>
      <c r="G2" s="77"/>
      <c r="H2" s="77"/>
      <c r="I2" s="5"/>
      <c r="J2" s="5"/>
      <c r="K2" s="5"/>
      <c r="L2" s="5"/>
    </row>
    <row r="3" spans="2:12" ht="15.75" thickBot="1" x14ac:dyDescent="0.3">
      <c r="C3" s="3"/>
      <c r="D3" s="48"/>
      <c r="E3" s="4"/>
      <c r="F3" s="13"/>
      <c r="G3" s="13"/>
      <c r="H3" s="4"/>
      <c r="I3" s="4"/>
      <c r="J3" s="4"/>
      <c r="K3" s="4"/>
      <c r="L3" s="4"/>
    </row>
    <row r="4" spans="2:12" ht="24.75" customHeight="1" x14ac:dyDescent="0.25">
      <c r="B4" s="78" t="s">
        <v>11</v>
      </c>
      <c r="C4" s="80" t="s">
        <v>5</v>
      </c>
      <c r="D4" s="82" t="s">
        <v>32</v>
      </c>
      <c r="E4" s="84" t="s">
        <v>8</v>
      </c>
      <c r="F4" s="85"/>
      <c r="G4" s="86"/>
      <c r="H4" s="87" t="s">
        <v>6</v>
      </c>
      <c r="I4" s="4"/>
      <c r="J4" s="4"/>
      <c r="K4" s="4"/>
      <c r="L4" s="4"/>
    </row>
    <row r="5" spans="2:12" ht="19.5" thickBot="1" x14ac:dyDescent="0.35">
      <c r="B5" s="79"/>
      <c r="C5" s="81"/>
      <c r="D5" s="83"/>
      <c r="E5" s="20" t="s">
        <v>0</v>
      </c>
      <c r="F5" s="21" t="s">
        <v>1</v>
      </c>
      <c r="G5" s="42" t="s">
        <v>9</v>
      </c>
      <c r="H5" s="88"/>
      <c r="I5" s="4"/>
      <c r="J5" s="4"/>
      <c r="K5" s="4"/>
      <c r="L5" s="4"/>
    </row>
    <row r="6" spans="2:12" s="10" customFormat="1" ht="22.5" customHeight="1" x14ac:dyDescent="0.35">
      <c r="B6" s="61">
        <v>1</v>
      </c>
      <c r="C6" s="64" t="s">
        <v>12</v>
      </c>
      <c r="D6" s="65"/>
      <c r="E6" s="65"/>
      <c r="F6" s="65"/>
      <c r="G6" s="76"/>
      <c r="H6" s="66"/>
      <c r="I6" s="9"/>
      <c r="J6" s="9"/>
      <c r="K6" s="9"/>
      <c r="L6" s="9"/>
    </row>
    <row r="7" spans="2:12" s="12" customFormat="1" ht="18.75" x14ac:dyDescent="0.3">
      <c r="B7" s="62"/>
      <c r="C7" s="16" t="s">
        <v>7</v>
      </c>
      <c r="D7" s="49"/>
      <c r="E7" s="30">
        <f>SUM(E8:E10)</f>
        <v>744667</v>
      </c>
      <c r="F7" s="31">
        <f>SUM(F8:F10)</f>
        <v>0</v>
      </c>
      <c r="G7" s="31">
        <f>F7-E7</f>
        <v>-744667</v>
      </c>
      <c r="H7" s="67" t="s">
        <v>13</v>
      </c>
      <c r="I7" s="11"/>
      <c r="J7" s="43"/>
      <c r="K7" s="11"/>
      <c r="L7" s="11"/>
    </row>
    <row r="8" spans="2:12" s="8" customFormat="1" ht="18" customHeight="1" x14ac:dyDescent="0.25">
      <c r="B8" s="62"/>
      <c r="C8" s="17" t="s">
        <v>2</v>
      </c>
      <c r="D8" s="50"/>
      <c r="E8" s="32">
        <v>570167</v>
      </c>
      <c r="F8" s="32"/>
      <c r="G8" s="32">
        <f>E8-F8</f>
        <v>570167</v>
      </c>
      <c r="H8" s="68"/>
      <c r="I8" s="7"/>
      <c r="J8" s="7"/>
      <c r="K8" s="7"/>
      <c r="L8" s="7"/>
    </row>
    <row r="9" spans="2:12" s="8" customFormat="1" ht="18" customHeight="1" x14ac:dyDescent="0.25">
      <c r="B9" s="62"/>
      <c r="C9" s="18" t="s">
        <v>3</v>
      </c>
      <c r="D9" s="51" t="s">
        <v>33</v>
      </c>
      <c r="E9" s="33">
        <v>84500</v>
      </c>
      <c r="F9" s="33"/>
      <c r="G9" s="32">
        <f t="shared" ref="G9:G10" si="0">E9-F9</f>
        <v>84500</v>
      </c>
      <c r="H9" s="68"/>
    </row>
    <row r="10" spans="2:12" s="8" customFormat="1" ht="18" customHeight="1" thickBot="1" x14ac:dyDescent="0.3">
      <c r="B10" s="63"/>
      <c r="C10" s="19" t="s">
        <v>4</v>
      </c>
      <c r="D10" s="52" t="s">
        <v>34</v>
      </c>
      <c r="E10" s="34">
        <v>90000</v>
      </c>
      <c r="F10" s="34"/>
      <c r="G10" s="32">
        <f t="shared" si="0"/>
        <v>90000</v>
      </c>
      <c r="H10" s="69"/>
    </row>
    <row r="11" spans="2:12" ht="22.5" customHeight="1" x14ac:dyDescent="0.25">
      <c r="B11" s="62">
        <v>2</v>
      </c>
      <c r="C11" s="73" t="s">
        <v>14</v>
      </c>
      <c r="D11" s="74"/>
      <c r="E11" s="74"/>
      <c r="F11" s="74"/>
      <c r="G11" s="74"/>
      <c r="H11" s="75"/>
    </row>
    <row r="12" spans="2:12" ht="18.75" customHeight="1" x14ac:dyDescent="0.3">
      <c r="B12" s="62"/>
      <c r="C12" s="16" t="s">
        <v>7</v>
      </c>
      <c r="D12" s="49"/>
      <c r="E12" s="30">
        <f>SUM(E13:E15)</f>
        <v>600000</v>
      </c>
      <c r="F12" s="30">
        <f>SUM(F13:F15)</f>
        <v>6000</v>
      </c>
      <c r="G12" s="30">
        <f>F12-E12</f>
        <v>-594000</v>
      </c>
      <c r="H12" s="70" t="s">
        <v>15</v>
      </c>
    </row>
    <row r="13" spans="2:12" ht="18" customHeight="1" x14ac:dyDescent="0.25">
      <c r="B13" s="62"/>
      <c r="C13" s="17" t="s">
        <v>2</v>
      </c>
      <c r="D13" s="50"/>
      <c r="E13" s="35">
        <v>474000</v>
      </c>
      <c r="F13" s="35"/>
      <c r="G13" s="32">
        <f>E13-F13</f>
        <v>474000</v>
      </c>
      <c r="H13" s="70"/>
    </row>
    <row r="14" spans="2:12" ht="18" customHeight="1" x14ac:dyDescent="0.25">
      <c r="B14" s="62"/>
      <c r="C14" s="18" t="s">
        <v>3</v>
      </c>
      <c r="D14" s="51" t="s">
        <v>35</v>
      </c>
      <c r="E14" s="36">
        <v>64000</v>
      </c>
      <c r="F14" s="37"/>
      <c r="G14" s="32">
        <f t="shared" ref="G14:G15" si="1">E14-F14</f>
        <v>64000</v>
      </c>
      <c r="H14" s="70"/>
    </row>
    <row r="15" spans="2:12" ht="18" customHeight="1" thickBot="1" x14ac:dyDescent="0.3">
      <c r="B15" s="62"/>
      <c r="C15" s="19" t="s">
        <v>4</v>
      </c>
      <c r="D15" s="52" t="s">
        <v>36</v>
      </c>
      <c r="E15" s="38">
        <v>62000</v>
      </c>
      <c r="F15" s="37">
        <v>6000</v>
      </c>
      <c r="G15" s="32">
        <f t="shared" si="1"/>
        <v>56000</v>
      </c>
      <c r="H15" s="71"/>
    </row>
    <row r="16" spans="2:12" ht="39.75" customHeight="1" x14ac:dyDescent="0.25">
      <c r="B16" s="61">
        <v>3</v>
      </c>
      <c r="C16" s="73" t="s">
        <v>16</v>
      </c>
      <c r="D16" s="74"/>
      <c r="E16" s="74"/>
      <c r="F16" s="74"/>
      <c r="G16" s="74"/>
      <c r="H16" s="75"/>
    </row>
    <row r="17" spans="2:8" ht="18.75" x14ac:dyDescent="0.3">
      <c r="B17" s="62"/>
      <c r="C17" s="16" t="s">
        <v>7</v>
      </c>
      <c r="D17" s="49"/>
      <c r="E17" s="30">
        <f>SUM(E18:E20)</f>
        <v>1289860</v>
      </c>
      <c r="F17" s="30">
        <f>SUM(F18:F20)</f>
        <v>224860</v>
      </c>
      <c r="G17" s="30">
        <f t="shared" ref="G17" si="2">F17-E17</f>
        <v>-1065000</v>
      </c>
      <c r="H17" s="67" t="s">
        <v>17</v>
      </c>
    </row>
    <row r="18" spans="2:8" ht="18" customHeight="1" x14ac:dyDescent="0.25">
      <c r="B18" s="62"/>
      <c r="C18" s="17" t="s">
        <v>2</v>
      </c>
      <c r="D18" s="50"/>
      <c r="E18" s="35">
        <v>1000000</v>
      </c>
      <c r="F18" s="35"/>
      <c r="G18" s="32">
        <f>E18-F18</f>
        <v>1000000</v>
      </c>
      <c r="H18" s="68"/>
    </row>
    <row r="19" spans="2:8" ht="18" customHeight="1" x14ac:dyDescent="0.25">
      <c r="B19" s="62"/>
      <c r="C19" s="18" t="s">
        <v>3</v>
      </c>
      <c r="D19" s="51" t="s">
        <v>37</v>
      </c>
      <c r="E19" s="36">
        <v>84860</v>
      </c>
      <c r="F19" s="37">
        <v>84860</v>
      </c>
      <c r="G19" s="32">
        <f t="shared" ref="G19:G20" si="3">E19-F19</f>
        <v>0</v>
      </c>
      <c r="H19" s="68"/>
    </row>
    <row r="20" spans="2:8" ht="18" customHeight="1" thickBot="1" x14ac:dyDescent="0.3">
      <c r="B20" s="63"/>
      <c r="C20" s="19" t="s">
        <v>4</v>
      </c>
      <c r="D20" s="52" t="s">
        <v>38</v>
      </c>
      <c r="E20" s="38">
        <v>205000</v>
      </c>
      <c r="F20" s="39">
        <f>70000+70000</f>
        <v>140000</v>
      </c>
      <c r="G20" s="32">
        <f t="shared" si="3"/>
        <v>65000</v>
      </c>
      <c r="H20" s="69"/>
    </row>
    <row r="21" spans="2:8" s="15" customFormat="1" ht="25.5" customHeight="1" x14ac:dyDescent="0.25">
      <c r="B21" s="62">
        <v>4</v>
      </c>
      <c r="C21" s="73" t="s">
        <v>18</v>
      </c>
      <c r="D21" s="74"/>
      <c r="E21" s="74"/>
      <c r="F21" s="74"/>
      <c r="G21" s="74"/>
      <c r="H21" s="75"/>
    </row>
    <row r="22" spans="2:8" s="15" customFormat="1" ht="18.75" x14ac:dyDescent="0.3">
      <c r="B22" s="62"/>
      <c r="C22" s="16" t="s">
        <v>7</v>
      </c>
      <c r="D22" s="49"/>
      <c r="E22" s="30">
        <f>SUM(E23:E25)</f>
        <v>496992</v>
      </c>
      <c r="F22" s="30">
        <f>SUM(F23:F25)</f>
        <v>0</v>
      </c>
      <c r="G22" s="30">
        <f>F22-E22</f>
        <v>-496992</v>
      </c>
      <c r="H22" s="70" t="s">
        <v>19</v>
      </c>
    </row>
    <row r="23" spans="2:8" s="15" customFormat="1" ht="18" customHeight="1" x14ac:dyDescent="0.25">
      <c r="B23" s="62"/>
      <c r="C23" s="17" t="s">
        <v>2</v>
      </c>
      <c r="D23" s="50"/>
      <c r="E23" s="35">
        <v>416992</v>
      </c>
      <c r="F23" s="35"/>
      <c r="G23" s="32">
        <f>E23-F23</f>
        <v>416992</v>
      </c>
      <c r="H23" s="70"/>
    </row>
    <row r="24" spans="2:8" s="15" customFormat="1" ht="18" customHeight="1" x14ac:dyDescent="0.25">
      <c r="B24" s="62"/>
      <c r="C24" s="18" t="s">
        <v>3</v>
      </c>
      <c r="D24" s="51" t="s">
        <v>39</v>
      </c>
      <c r="E24" s="36">
        <v>30000</v>
      </c>
      <c r="F24" s="37"/>
      <c r="G24" s="32">
        <f t="shared" ref="G24:G25" si="4">E24-F24</f>
        <v>30000</v>
      </c>
      <c r="H24" s="70"/>
    </row>
    <row r="25" spans="2:8" s="15" customFormat="1" ht="18" customHeight="1" thickBot="1" x14ac:dyDescent="0.3">
      <c r="B25" s="62"/>
      <c r="C25" s="19" t="s">
        <v>4</v>
      </c>
      <c r="D25" s="52" t="s">
        <v>40</v>
      </c>
      <c r="E25" s="38">
        <v>50000</v>
      </c>
      <c r="F25" s="39"/>
      <c r="G25" s="32">
        <f t="shared" si="4"/>
        <v>50000</v>
      </c>
      <c r="H25" s="71"/>
    </row>
    <row r="26" spans="2:8" s="15" customFormat="1" ht="41.25" customHeight="1" x14ac:dyDescent="0.25">
      <c r="B26" s="61">
        <v>5</v>
      </c>
      <c r="C26" s="73" t="s">
        <v>20</v>
      </c>
      <c r="D26" s="74"/>
      <c r="E26" s="74"/>
      <c r="F26" s="74"/>
      <c r="G26" s="74"/>
      <c r="H26" s="75"/>
    </row>
    <row r="27" spans="2:8" s="15" customFormat="1" ht="18" customHeight="1" x14ac:dyDescent="0.3">
      <c r="B27" s="62"/>
      <c r="C27" s="16" t="s">
        <v>7</v>
      </c>
      <c r="D27" s="49"/>
      <c r="E27" s="30">
        <f>SUM(E28:E30)</f>
        <v>800100</v>
      </c>
      <c r="F27" s="30">
        <f>SUM(F28:F30)</f>
        <v>0</v>
      </c>
      <c r="G27" s="30">
        <f>F27-E27</f>
        <v>-800100</v>
      </c>
      <c r="H27" s="70" t="s">
        <v>21</v>
      </c>
    </row>
    <row r="28" spans="2:8" s="15" customFormat="1" ht="18" customHeight="1" x14ac:dyDescent="0.25">
      <c r="B28" s="62"/>
      <c r="C28" s="17" t="s">
        <v>2</v>
      </c>
      <c r="D28" s="50"/>
      <c r="E28" s="35">
        <v>597700</v>
      </c>
      <c r="F28" s="35"/>
      <c r="G28" s="32">
        <f>E28-F28</f>
        <v>597700</v>
      </c>
      <c r="H28" s="70"/>
    </row>
    <row r="29" spans="2:8" s="15" customFormat="1" ht="18" customHeight="1" x14ac:dyDescent="0.25">
      <c r="B29" s="62"/>
      <c r="C29" s="18" t="s">
        <v>3</v>
      </c>
      <c r="D29" s="51" t="s">
        <v>41</v>
      </c>
      <c r="E29" s="36">
        <v>101200</v>
      </c>
      <c r="F29" s="37"/>
      <c r="G29" s="32">
        <f t="shared" ref="G29:G30" si="5">E29-F29</f>
        <v>101200</v>
      </c>
      <c r="H29" s="70"/>
    </row>
    <row r="30" spans="2:8" s="15" customFormat="1" ht="18" customHeight="1" thickBot="1" x14ac:dyDescent="0.3">
      <c r="B30" s="63"/>
      <c r="C30" s="23" t="s">
        <v>4</v>
      </c>
      <c r="D30" s="53" t="s">
        <v>42</v>
      </c>
      <c r="E30" s="40">
        <v>101200</v>
      </c>
      <c r="F30" s="41"/>
      <c r="G30" s="32">
        <f t="shared" si="5"/>
        <v>101200</v>
      </c>
      <c r="H30" s="71"/>
    </row>
    <row r="31" spans="2:8" s="15" customFormat="1" ht="22.5" customHeight="1" x14ac:dyDescent="0.25">
      <c r="B31" s="61">
        <v>6</v>
      </c>
      <c r="C31" s="64" t="s">
        <v>22</v>
      </c>
      <c r="D31" s="65"/>
      <c r="E31" s="65"/>
      <c r="F31" s="65"/>
      <c r="G31" s="65"/>
      <c r="H31" s="66"/>
    </row>
    <row r="32" spans="2:8" s="15" customFormat="1" ht="18" customHeight="1" x14ac:dyDescent="0.3">
      <c r="B32" s="62"/>
      <c r="C32" s="16" t="s">
        <v>7</v>
      </c>
      <c r="D32" s="49"/>
      <c r="E32" s="30">
        <f>SUM(E33:E35)</f>
        <v>455000</v>
      </c>
      <c r="F32" s="30">
        <f>SUM(F33:F35)</f>
        <v>0</v>
      </c>
      <c r="G32" s="30">
        <f>F32-E32</f>
        <v>-455000</v>
      </c>
      <c r="H32" s="67" t="s">
        <v>23</v>
      </c>
    </row>
    <row r="33" spans="2:8" s="15" customFormat="1" ht="18" customHeight="1" x14ac:dyDescent="0.25">
      <c r="B33" s="62"/>
      <c r="C33" s="17" t="s">
        <v>2</v>
      </c>
      <c r="D33" s="50"/>
      <c r="E33" s="35">
        <v>455000</v>
      </c>
      <c r="F33" s="35"/>
      <c r="G33" s="32">
        <f>E33-F33</f>
        <v>455000</v>
      </c>
      <c r="H33" s="68"/>
    </row>
    <row r="34" spans="2:8" s="15" customFormat="1" ht="18" customHeight="1" x14ac:dyDescent="0.25">
      <c r="B34" s="62"/>
      <c r="C34" s="18" t="s">
        <v>3</v>
      </c>
      <c r="D34" s="51"/>
      <c r="E34" s="36"/>
      <c r="F34" s="37"/>
      <c r="G34" s="32">
        <f t="shared" ref="G34:G35" si="6">E34-F34</f>
        <v>0</v>
      </c>
      <c r="H34" s="68"/>
    </row>
    <row r="35" spans="2:8" s="15" customFormat="1" ht="18" customHeight="1" thickBot="1" x14ac:dyDescent="0.3">
      <c r="B35" s="63"/>
      <c r="C35" s="23" t="s">
        <v>4</v>
      </c>
      <c r="D35" s="53"/>
      <c r="E35" s="40"/>
      <c r="F35" s="41"/>
      <c r="G35" s="32">
        <f t="shared" si="6"/>
        <v>0</v>
      </c>
      <c r="H35" s="69"/>
    </row>
    <row r="36" spans="2:8" s="15" customFormat="1" ht="22.5" customHeight="1" x14ac:dyDescent="0.25">
      <c r="B36" s="61">
        <v>7</v>
      </c>
      <c r="C36" s="64" t="s">
        <v>24</v>
      </c>
      <c r="D36" s="65"/>
      <c r="E36" s="65"/>
      <c r="F36" s="65"/>
      <c r="G36" s="65"/>
      <c r="H36" s="66"/>
    </row>
    <row r="37" spans="2:8" s="15" customFormat="1" ht="18" customHeight="1" x14ac:dyDescent="0.3">
      <c r="B37" s="62"/>
      <c r="C37" s="16" t="s">
        <v>7</v>
      </c>
      <c r="D37" s="49"/>
      <c r="E37" s="30">
        <f>SUM(E38:E40)</f>
        <v>202650</v>
      </c>
      <c r="F37" s="30">
        <f>SUM(F38:F40)</f>
        <v>0</v>
      </c>
      <c r="G37" s="30">
        <f>F37-E37</f>
        <v>-202650</v>
      </c>
      <c r="H37" s="67" t="s">
        <v>31</v>
      </c>
    </row>
    <row r="38" spans="2:8" s="15" customFormat="1" ht="18" customHeight="1" x14ac:dyDescent="0.25">
      <c r="B38" s="62"/>
      <c r="C38" s="17" t="s">
        <v>2</v>
      </c>
      <c r="D38" s="50"/>
      <c r="E38" s="35">
        <v>202650</v>
      </c>
      <c r="F38" s="35"/>
      <c r="G38" s="32">
        <f>E38-F38</f>
        <v>202650</v>
      </c>
      <c r="H38" s="68"/>
    </row>
    <row r="39" spans="2:8" s="15" customFormat="1" ht="18" customHeight="1" x14ac:dyDescent="0.25">
      <c r="B39" s="62"/>
      <c r="C39" s="18" t="s">
        <v>3</v>
      </c>
      <c r="D39" s="51"/>
      <c r="E39" s="36">
        <v>0</v>
      </c>
      <c r="F39" s="37"/>
      <c r="G39" s="32">
        <f t="shared" ref="G39:G40" si="7">E39-F39</f>
        <v>0</v>
      </c>
      <c r="H39" s="68"/>
    </row>
    <row r="40" spans="2:8" s="15" customFormat="1" ht="18" customHeight="1" thickBot="1" x14ac:dyDescent="0.3">
      <c r="B40" s="63"/>
      <c r="C40" s="23" t="s">
        <v>4</v>
      </c>
      <c r="D40" s="53"/>
      <c r="E40" s="40">
        <v>0</v>
      </c>
      <c r="F40" s="41"/>
      <c r="G40" s="32">
        <f t="shared" si="7"/>
        <v>0</v>
      </c>
      <c r="H40" s="69"/>
    </row>
    <row r="41" spans="2:8" s="15" customFormat="1" ht="41.25" customHeight="1" x14ac:dyDescent="0.25">
      <c r="B41" s="61">
        <v>8</v>
      </c>
      <c r="C41" s="64" t="s">
        <v>25</v>
      </c>
      <c r="D41" s="65"/>
      <c r="E41" s="65"/>
      <c r="F41" s="65"/>
      <c r="G41" s="65"/>
      <c r="H41" s="66"/>
    </row>
    <row r="42" spans="2:8" s="15" customFormat="1" ht="18" customHeight="1" x14ac:dyDescent="0.3">
      <c r="B42" s="62"/>
      <c r="C42" s="16" t="s">
        <v>7</v>
      </c>
      <c r="D42" s="49"/>
      <c r="E42" s="30">
        <f>SUM(E43:E45)</f>
        <v>216780</v>
      </c>
      <c r="F42" s="30">
        <f>SUM(F43:F45)</f>
        <v>11110</v>
      </c>
      <c r="G42" s="30">
        <f>F42-E42</f>
        <v>-205670</v>
      </c>
      <c r="H42" s="70" t="s">
        <v>30</v>
      </c>
    </row>
    <row r="43" spans="2:8" s="15" customFormat="1" ht="18" customHeight="1" x14ac:dyDescent="0.25">
      <c r="B43" s="62"/>
      <c r="C43" s="17" t="s">
        <v>2</v>
      </c>
      <c r="D43" s="50"/>
      <c r="E43" s="35">
        <v>205680</v>
      </c>
      <c r="F43" s="35"/>
      <c r="G43" s="32">
        <f>E43-F43</f>
        <v>205680</v>
      </c>
      <c r="H43" s="70"/>
    </row>
    <row r="44" spans="2:8" s="15" customFormat="1" ht="18" customHeight="1" x14ac:dyDescent="0.25">
      <c r="B44" s="62"/>
      <c r="C44" s="18" t="s">
        <v>3</v>
      </c>
      <c r="D44" s="51" t="s">
        <v>43</v>
      </c>
      <c r="E44" s="36">
        <v>11100</v>
      </c>
      <c r="F44" s="37">
        <v>11110</v>
      </c>
      <c r="G44" s="32">
        <f t="shared" ref="G44:G45" si="8">E44-F44</f>
        <v>-10</v>
      </c>
      <c r="H44" s="70"/>
    </row>
    <row r="45" spans="2:8" s="15" customFormat="1" ht="18" customHeight="1" thickBot="1" x14ac:dyDescent="0.3">
      <c r="B45" s="63"/>
      <c r="C45" s="23" t="s">
        <v>4</v>
      </c>
      <c r="D45" s="53"/>
      <c r="E45" s="40">
        <v>0</v>
      </c>
      <c r="F45" s="41"/>
      <c r="G45" s="32">
        <f t="shared" si="8"/>
        <v>0</v>
      </c>
      <c r="H45" s="72"/>
    </row>
    <row r="46" spans="2:8" s="15" customFormat="1" ht="18" customHeight="1" x14ac:dyDescent="0.25">
      <c r="B46" s="61">
        <v>9</v>
      </c>
      <c r="C46" s="64" t="s">
        <v>26</v>
      </c>
      <c r="D46" s="65"/>
      <c r="E46" s="65"/>
      <c r="F46" s="65"/>
      <c r="G46" s="65"/>
      <c r="H46" s="66"/>
    </row>
    <row r="47" spans="2:8" s="15" customFormat="1" ht="18" customHeight="1" x14ac:dyDescent="0.3">
      <c r="B47" s="62"/>
      <c r="C47" s="16" t="s">
        <v>7</v>
      </c>
      <c r="D47" s="49"/>
      <c r="E47" s="30">
        <f>SUM(E48:E50)</f>
        <v>458400</v>
      </c>
      <c r="F47" s="30">
        <f>SUM(F48:F50)</f>
        <v>0</v>
      </c>
      <c r="G47" s="30">
        <f>F47-E47</f>
        <v>-458400</v>
      </c>
      <c r="H47" s="67" t="s">
        <v>29</v>
      </c>
    </row>
    <row r="48" spans="2:8" s="15" customFormat="1" ht="18" customHeight="1" x14ac:dyDescent="0.25">
      <c r="B48" s="62"/>
      <c r="C48" s="17" t="s">
        <v>2</v>
      </c>
      <c r="D48" s="50"/>
      <c r="E48" s="35">
        <v>458400</v>
      </c>
      <c r="F48" s="35"/>
      <c r="G48" s="32">
        <f>E48-F48</f>
        <v>458400</v>
      </c>
      <c r="H48" s="68"/>
    </row>
    <row r="49" spans="2:8" s="15" customFormat="1" ht="18" customHeight="1" x14ac:dyDescent="0.25">
      <c r="B49" s="62"/>
      <c r="C49" s="18" t="s">
        <v>3</v>
      </c>
      <c r="D49" s="51"/>
      <c r="E49" s="36">
        <v>0</v>
      </c>
      <c r="F49" s="37"/>
      <c r="G49" s="32">
        <f t="shared" ref="G49:G50" si="9">E49-F49</f>
        <v>0</v>
      </c>
      <c r="H49" s="68"/>
    </row>
    <row r="50" spans="2:8" s="15" customFormat="1" ht="18" customHeight="1" thickBot="1" x14ac:dyDescent="0.3">
      <c r="B50" s="63"/>
      <c r="C50" s="23" t="s">
        <v>4</v>
      </c>
      <c r="D50" s="53"/>
      <c r="E50" s="40">
        <v>0</v>
      </c>
      <c r="F50" s="41"/>
      <c r="G50" s="32">
        <f t="shared" si="9"/>
        <v>0</v>
      </c>
      <c r="H50" s="69"/>
    </row>
    <row r="51" spans="2:8" s="15" customFormat="1" ht="18" customHeight="1" x14ac:dyDescent="0.25">
      <c r="B51" s="61">
        <v>10</v>
      </c>
      <c r="C51" s="64" t="s">
        <v>27</v>
      </c>
      <c r="D51" s="65"/>
      <c r="E51" s="65"/>
      <c r="F51" s="65"/>
      <c r="G51" s="65"/>
      <c r="H51" s="66"/>
    </row>
    <row r="52" spans="2:8" s="15" customFormat="1" ht="18" customHeight="1" x14ac:dyDescent="0.3">
      <c r="B52" s="62"/>
      <c r="C52" s="16" t="s">
        <v>7</v>
      </c>
      <c r="D52" s="49"/>
      <c r="E52" s="30">
        <f>SUM(E53:E55)</f>
        <v>596400</v>
      </c>
      <c r="F52" s="30">
        <f>SUM(F53:F55)</f>
        <v>0</v>
      </c>
      <c r="G52" s="30">
        <f>F52-E52</f>
        <v>-596400</v>
      </c>
      <c r="H52" s="70" t="s">
        <v>28</v>
      </c>
    </row>
    <row r="53" spans="2:8" s="15" customFormat="1" ht="18" customHeight="1" x14ac:dyDescent="0.25">
      <c r="B53" s="62"/>
      <c r="C53" s="17" t="s">
        <v>2</v>
      </c>
      <c r="D53" s="50"/>
      <c r="E53" s="35">
        <v>596400</v>
      </c>
      <c r="F53" s="35"/>
      <c r="G53" s="32">
        <f>E53-F53</f>
        <v>596400</v>
      </c>
      <c r="H53" s="70"/>
    </row>
    <row r="54" spans="2:8" s="15" customFormat="1" ht="18" customHeight="1" x14ac:dyDescent="0.25">
      <c r="B54" s="62"/>
      <c r="C54" s="18" t="s">
        <v>3</v>
      </c>
      <c r="D54" s="51"/>
      <c r="E54" s="36">
        <v>0</v>
      </c>
      <c r="F54" s="37"/>
      <c r="G54" s="32">
        <f t="shared" ref="G54:G55" si="10">E54-F54</f>
        <v>0</v>
      </c>
      <c r="H54" s="70"/>
    </row>
    <row r="55" spans="2:8" s="15" customFormat="1" ht="18" customHeight="1" thickBot="1" x14ac:dyDescent="0.3">
      <c r="B55" s="63"/>
      <c r="C55" s="19" t="s">
        <v>4</v>
      </c>
      <c r="D55" s="52"/>
      <c r="E55" s="38">
        <v>0</v>
      </c>
      <c r="F55" s="39"/>
      <c r="G55" s="47">
        <f t="shared" si="10"/>
        <v>0</v>
      </c>
      <c r="H55" s="71"/>
    </row>
    <row r="56" spans="2:8" s="15" customFormat="1" ht="19.5" thickBot="1" x14ac:dyDescent="0.35">
      <c r="B56" s="59"/>
      <c r="C56" s="45" t="s">
        <v>10</v>
      </c>
      <c r="D56" s="54"/>
      <c r="E56" s="46">
        <f>E7+E12+E17+E22+E27+E32+E37+E42+E47+E52</f>
        <v>5860849</v>
      </c>
      <c r="F56" s="46">
        <f>F7+F12+F17+F22+F27+F32+F37+F42+F47+F52</f>
        <v>241970</v>
      </c>
      <c r="G56" s="46">
        <f>E56-F56</f>
        <v>5618879</v>
      </c>
      <c r="H56" s="44"/>
    </row>
    <row r="57" spans="2:8" x14ac:dyDescent="0.25">
      <c r="B57" s="59"/>
      <c r="C57" s="26" t="s">
        <v>2</v>
      </c>
      <c r="D57" s="55"/>
      <c r="E57" s="27">
        <f>E8+E13+E18+E23+E28+E33+E38+E43+E48+E53</f>
        <v>4976989</v>
      </c>
      <c r="F57" s="27">
        <f>F8+F13+F18+F23+F28+F33+F38</f>
        <v>0</v>
      </c>
      <c r="G57" s="6">
        <f>E57-F57</f>
        <v>4976989</v>
      </c>
      <c r="H57" s="28"/>
    </row>
    <row r="58" spans="2:8" x14ac:dyDescent="0.25">
      <c r="B58" s="59"/>
      <c r="C58" s="18" t="s">
        <v>3</v>
      </c>
      <c r="D58" s="56"/>
      <c r="E58" s="27">
        <f>E9+E14+E19+E34+E24+E29+E39+E44+E49+E54</f>
        <v>375660</v>
      </c>
      <c r="F58" s="27">
        <f>F9+F14+F19+F34+F24+F29+F39+F44</f>
        <v>95970</v>
      </c>
      <c r="G58" s="6">
        <f t="shared" ref="G58:G59" si="11">E58-F58</f>
        <v>279690</v>
      </c>
      <c r="H58" s="24"/>
    </row>
    <row r="59" spans="2:8" ht="15.75" customHeight="1" thickBot="1" x14ac:dyDescent="0.3">
      <c r="B59" s="60"/>
      <c r="C59" s="19" t="s">
        <v>4</v>
      </c>
      <c r="D59" s="57"/>
      <c r="E59" s="29">
        <f>E10+E15+E20+E35+E25+E30+E40+E45+E50+E55</f>
        <v>508200</v>
      </c>
      <c r="F59" s="29">
        <f>F10+F15+F20+F35+F25+F30+F40</f>
        <v>146000</v>
      </c>
      <c r="G59" s="22">
        <f t="shared" si="11"/>
        <v>362200</v>
      </c>
      <c r="H59" s="25"/>
    </row>
  </sheetData>
  <mergeCells count="37">
    <mergeCell ref="B56:B59"/>
    <mergeCell ref="B46:B50"/>
    <mergeCell ref="C46:H46"/>
    <mergeCell ref="H47:H50"/>
    <mergeCell ref="B51:B55"/>
    <mergeCell ref="C51:H51"/>
    <mergeCell ref="H52:H55"/>
    <mergeCell ref="B36:B40"/>
    <mergeCell ref="C36:H36"/>
    <mergeCell ref="H37:H40"/>
    <mergeCell ref="B41:B45"/>
    <mergeCell ref="C41:H41"/>
    <mergeCell ref="H42:H45"/>
    <mergeCell ref="B26:B30"/>
    <mergeCell ref="C26:H26"/>
    <mergeCell ref="H27:H30"/>
    <mergeCell ref="B31:B35"/>
    <mergeCell ref="C31:H31"/>
    <mergeCell ref="H32:H35"/>
    <mergeCell ref="B16:B20"/>
    <mergeCell ref="C16:H16"/>
    <mergeCell ref="H17:H20"/>
    <mergeCell ref="B21:B25"/>
    <mergeCell ref="C21:H21"/>
    <mergeCell ref="H22:H25"/>
    <mergeCell ref="B6:B10"/>
    <mergeCell ref="C6:H6"/>
    <mergeCell ref="H7:H10"/>
    <mergeCell ref="B11:B15"/>
    <mergeCell ref="C11:H11"/>
    <mergeCell ref="H12:H15"/>
    <mergeCell ref="C2:H2"/>
    <mergeCell ref="B4:B5"/>
    <mergeCell ref="C4:C5"/>
    <mergeCell ref="D4:D5"/>
    <mergeCell ref="E4:G4"/>
    <mergeCell ref="H4:H5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59"/>
  <sheetViews>
    <sheetView topLeftCell="A28" zoomScale="77" zoomScaleNormal="77" workbookViewId="0">
      <selection activeCell="F57" sqref="F57"/>
    </sheetView>
  </sheetViews>
  <sheetFormatPr defaultRowHeight="15" x14ac:dyDescent="0.25"/>
  <cols>
    <col min="3" max="3" width="54.85546875" style="2" customWidth="1"/>
    <col min="4" max="4" width="10.7109375" style="58" customWidth="1"/>
    <col min="5" max="5" width="16.85546875" style="1" customWidth="1"/>
    <col min="6" max="7" width="16.85546875" style="14" customWidth="1"/>
    <col min="8" max="8" width="45.28515625" customWidth="1"/>
    <col min="10" max="10" width="15.42578125" customWidth="1"/>
    <col min="11" max="11" width="11.85546875" customWidth="1"/>
    <col min="12" max="12" width="15" customWidth="1"/>
  </cols>
  <sheetData>
    <row r="2" spans="2:12" ht="70.5" customHeight="1" x14ac:dyDescent="0.35">
      <c r="C2" s="77" t="s">
        <v>45</v>
      </c>
      <c r="D2" s="77"/>
      <c r="E2" s="77"/>
      <c r="F2" s="77"/>
      <c r="G2" s="77"/>
      <c r="H2" s="77"/>
      <c r="I2" s="5"/>
      <c r="J2" s="5"/>
      <c r="K2" s="5"/>
      <c r="L2" s="5"/>
    </row>
    <row r="3" spans="2:12" ht="15.75" thickBot="1" x14ac:dyDescent="0.3">
      <c r="C3" s="3"/>
      <c r="D3" s="48"/>
      <c r="E3" s="4"/>
      <c r="F3" s="13"/>
      <c r="G3" s="13"/>
      <c r="H3" s="4"/>
      <c r="I3" s="4"/>
      <c r="J3" s="4"/>
      <c r="K3" s="4"/>
      <c r="L3" s="4"/>
    </row>
    <row r="4" spans="2:12" ht="24.75" customHeight="1" x14ac:dyDescent="0.25">
      <c r="B4" s="78" t="s">
        <v>11</v>
      </c>
      <c r="C4" s="80" t="s">
        <v>5</v>
      </c>
      <c r="D4" s="82" t="s">
        <v>32</v>
      </c>
      <c r="E4" s="84" t="s">
        <v>8</v>
      </c>
      <c r="F4" s="85"/>
      <c r="G4" s="86"/>
      <c r="H4" s="87" t="s">
        <v>6</v>
      </c>
      <c r="I4" s="4"/>
      <c r="J4" s="4"/>
      <c r="K4" s="4"/>
      <c r="L4" s="4"/>
    </row>
    <row r="5" spans="2:12" ht="19.5" thickBot="1" x14ac:dyDescent="0.35">
      <c r="B5" s="79"/>
      <c r="C5" s="81"/>
      <c r="D5" s="83"/>
      <c r="E5" s="20" t="s">
        <v>0</v>
      </c>
      <c r="F5" s="21" t="s">
        <v>1</v>
      </c>
      <c r="G5" s="42" t="s">
        <v>9</v>
      </c>
      <c r="H5" s="88"/>
      <c r="I5" s="4"/>
      <c r="J5" s="4"/>
      <c r="K5" s="4"/>
      <c r="L5" s="4"/>
    </row>
    <row r="6" spans="2:12" s="10" customFormat="1" ht="22.5" customHeight="1" x14ac:dyDescent="0.35">
      <c r="B6" s="61">
        <v>1</v>
      </c>
      <c r="C6" s="64" t="s">
        <v>12</v>
      </c>
      <c r="D6" s="65"/>
      <c r="E6" s="65"/>
      <c r="F6" s="65"/>
      <c r="G6" s="76"/>
      <c r="H6" s="66"/>
      <c r="I6" s="9"/>
      <c r="J6" s="9"/>
      <c r="K6" s="9"/>
      <c r="L6" s="9"/>
    </row>
    <row r="7" spans="2:12" s="12" customFormat="1" ht="18.75" x14ac:dyDescent="0.3">
      <c r="B7" s="62"/>
      <c r="C7" s="16" t="s">
        <v>7</v>
      </c>
      <c r="D7" s="49"/>
      <c r="E7" s="30">
        <f>SUM(E8:E10)</f>
        <v>744667</v>
      </c>
      <c r="F7" s="31">
        <f>SUM(F8:F10)</f>
        <v>0</v>
      </c>
      <c r="G7" s="31">
        <f>F7-E7</f>
        <v>-744667</v>
      </c>
      <c r="H7" s="67" t="s">
        <v>13</v>
      </c>
      <c r="I7" s="11"/>
      <c r="J7" s="43"/>
      <c r="K7" s="11"/>
      <c r="L7" s="11"/>
    </row>
    <row r="8" spans="2:12" s="8" customFormat="1" ht="18" customHeight="1" x14ac:dyDescent="0.25">
      <c r="B8" s="62"/>
      <c r="C8" s="17" t="s">
        <v>2</v>
      </c>
      <c r="D8" s="50"/>
      <c r="E8" s="32">
        <v>570167</v>
      </c>
      <c r="F8" s="32"/>
      <c r="G8" s="32">
        <f>E8-F8</f>
        <v>570167</v>
      </c>
      <c r="H8" s="68"/>
      <c r="I8" s="7"/>
      <c r="J8" s="7"/>
      <c r="K8" s="7"/>
      <c r="L8" s="7"/>
    </row>
    <row r="9" spans="2:12" s="8" customFormat="1" ht="18" customHeight="1" x14ac:dyDescent="0.25">
      <c r="B9" s="62"/>
      <c r="C9" s="18" t="s">
        <v>3</v>
      </c>
      <c r="D9" s="51" t="s">
        <v>33</v>
      </c>
      <c r="E9" s="33">
        <v>84500</v>
      </c>
      <c r="F9" s="33"/>
      <c r="G9" s="32">
        <f t="shared" ref="G9:G10" si="0">E9-F9</f>
        <v>84500</v>
      </c>
      <c r="H9" s="68"/>
    </row>
    <row r="10" spans="2:12" s="8" customFormat="1" ht="18" customHeight="1" thickBot="1" x14ac:dyDescent="0.3">
      <c r="B10" s="63"/>
      <c r="C10" s="19" t="s">
        <v>4</v>
      </c>
      <c r="D10" s="52" t="s">
        <v>34</v>
      </c>
      <c r="E10" s="34">
        <v>90000</v>
      </c>
      <c r="F10" s="34"/>
      <c r="G10" s="32">
        <f t="shared" si="0"/>
        <v>90000</v>
      </c>
      <c r="H10" s="69"/>
    </row>
    <row r="11" spans="2:12" ht="22.5" customHeight="1" x14ac:dyDescent="0.25">
      <c r="B11" s="62">
        <v>2</v>
      </c>
      <c r="C11" s="73" t="s">
        <v>14</v>
      </c>
      <c r="D11" s="74"/>
      <c r="E11" s="74"/>
      <c r="F11" s="74"/>
      <c r="G11" s="74"/>
      <c r="H11" s="75"/>
    </row>
    <row r="12" spans="2:12" ht="18.75" customHeight="1" x14ac:dyDescent="0.3">
      <c r="B12" s="62"/>
      <c r="C12" s="16" t="s">
        <v>7</v>
      </c>
      <c r="D12" s="49"/>
      <c r="E12" s="30">
        <f>SUM(E13:E15)</f>
        <v>600000</v>
      </c>
      <c r="F12" s="30">
        <f>SUM(F13:F15)</f>
        <v>6000</v>
      </c>
      <c r="G12" s="30">
        <f>F12-E12</f>
        <v>-594000</v>
      </c>
      <c r="H12" s="70" t="s">
        <v>15</v>
      </c>
    </row>
    <row r="13" spans="2:12" ht="18" customHeight="1" x14ac:dyDescent="0.25">
      <c r="B13" s="62"/>
      <c r="C13" s="17" t="s">
        <v>2</v>
      </c>
      <c r="D13" s="50"/>
      <c r="E13" s="35">
        <v>474000</v>
      </c>
      <c r="F13" s="35"/>
      <c r="G13" s="32">
        <f>E13-F13</f>
        <v>474000</v>
      </c>
      <c r="H13" s="70"/>
    </row>
    <row r="14" spans="2:12" ht="18" customHeight="1" x14ac:dyDescent="0.25">
      <c r="B14" s="62"/>
      <c r="C14" s="18" t="s">
        <v>3</v>
      </c>
      <c r="D14" s="51" t="s">
        <v>35</v>
      </c>
      <c r="E14" s="36">
        <v>64000</v>
      </c>
      <c r="F14" s="37"/>
      <c r="G14" s="32">
        <f t="shared" ref="G14:G15" si="1">E14-F14</f>
        <v>64000</v>
      </c>
      <c r="H14" s="70"/>
    </row>
    <row r="15" spans="2:12" ht="18" customHeight="1" thickBot="1" x14ac:dyDescent="0.3">
      <c r="B15" s="62"/>
      <c r="C15" s="19" t="s">
        <v>4</v>
      </c>
      <c r="D15" s="52" t="s">
        <v>36</v>
      </c>
      <c r="E15" s="38">
        <v>62000</v>
      </c>
      <c r="F15" s="37">
        <v>6000</v>
      </c>
      <c r="G15" s="32">
        <f t="shared" si="1"/>
        <v>56000</v>
      </c>
      <c r="H15" s="71"/>
    </row>
    <row r="16" spans="2:12" ht="39.75" customHeight="1" x14ac:dyDescent="0.25">
      <c r="B16" s="61">
        <v>3</v>
      </c>
      <c r="C16" s="73" t="s">
        <v>16</v>
      </c>
      <c r="D16" s="74"/>
      <c r="E16" s="74"/>
      <c r="F16" s="74"/>
      <c r="G16" s="74"/>
      <c r="H16" s="75"/>
    </row>
    <row r="17" spans="2:8" ht="18.75" x14ac:dyDescent="0.3">
      <c r="B17" s="62"/>
      <c r="C17" s="16" t="s">
        <v>7</v>
      </c>
      <c r="D17" s="49"/>
      <c r="E17" s="30">
        <f>SUM(E18:E20)</f>
        <v>1289860</v>
      </c>
      <c r="F17" s="30">
        <f>SUM(F18:F20)</f>
        <v>154860</v>
      </c>
      <c r="G17" s="30">
        <f t="shared" ref="G17" si="2">F17-E17</f>
        <v>-1135000</v>
      </c>
      <c r="H17" s="67" t="s">
        <v>17</v>
      </c>
    </row>
    <row r="18" spans="2:8" ht="18" customHeight="1" x14ac:dyDescent="0.25">
      <c r="B18" s="62"/>
      <c r="C18" s="17" t="s">
        <v>2</v>
      </c>
      <c r="D18" s="50"/>
      <c r="E18" s="35">
        <v>1000000</v>
      </c>
      <c r="F18" s="35"/>
      <c r="G18" s="32">
        <f>E18-F18</f>
        <v>1000000</v>
      </c>
      <c r="H18" s="68"/>
    </row>
    <row r="19" spans="2:8" ht="18" customHeight="1" x14ac:dyDescent="0.25">
      <c r="B19" s="62"/>
      <c r="C19" s="18" t="s">
        <v>3</v>
      </c>
      <c r="D19" s="51" t="s">
        <v>37</v>
      </c>
      <c r="E19" s="36">
        <v>84860</v>
      </c>
      <c r="F19" s="37">
        <v>84860</v>
      </c>
      <c r="G19" s="32">
        <f t="shared" ref="G19:G20" si="3">E19-F19</f>
        <v>0</v>
      </c>
      <c r="H19" s="68"/>
    </row>
    <row r="20" spans="2:8" ht="18" customHeight="1" thickBot="1" x14ac:dyDescent="0.3">
      <c r="B20" s="63"/>
      <c r="C20" s="19" t="s">
        <v>4</v>
      </c>
      <c r="D20" s="52" t="s">
        <v>38</v>
      </c>
      <c r="E20" s="38">
        <v>205000</v>
      </c>
      <c r="F20" s="39">
        <v>70000</v>
      </c>
      <c r="G20" s="32">
        <f t="shared" si="3"/>
        <v>135000</v>
      </c>
      <c r="H20" s="69"/>
    </row>
    <row r="21" spans="2:8" s="15" customFormat="1" ht="25.5" customHeight="1" x14ac:dyDescent="0.25">
      <c r="B21" s="62">
        <v>4</v>
      </c>
      <c r="C21" s="73" t="s">
        <v>18</v>
      </c>
      <c r="D21" s="74"/>
      <c r="E21" s="74"/>
      <c r="F21" s="74"/>
      <c r="G21" s="74"/>
      <c r="H21" s="75"/>
    </row>
    <row r="22" spans="2:8" s="15" customFormat="1" ht="18.75" x14ac:dyDescent="0.3">
      <c r="B22" s="62"/>
      <c r="C22" s="16" t="s">
        <v>7</v>
      </c>
      <c r="D22" s="49"/>
      <c r="E22" s="30">
        <f>SUM(E23:E25)</f>
        <v>496992</v>
      </c>
      <c r="F22" s="30">
        <f>SUM(F23:F25)</f>
        <v>0</v>
      </c>
      <c r="G22" s="30">
        <f>F22-E22</f>
        <v>-496992</v>
      </c>
      <c r="H22" s="70" t="s">
        <v>19</v>
      </c>
    </row>
    <row r="23" spans="2:8" s="15" customFormat="1" ht="18" customHeight="1" x14ac:dyDescent="0.25">
      <c r="B23" s="62"/>
      <c r="C23" s="17" t="s">
        <v>2</v>
      </c>
      <c r="D23" s="50"/>
      <c r="E23" s="35">
        <v>416992</v>
      </c>
      <c r="F23" s="35"/>
      <c r="G23" s="32">
        <f>E23-F23</f>
        <v>416992</v>
      </c>
      <c r="H23" s="70"/>
    </row>
    <row r="24" spans="2:8" s="15" customFormat="1" ht="18" customHeight="1" x14ac:dyDescent="0.25">
      <c r="B24" s="62"/>
      <c r="C24" s="18" t="s">
        <v>3</v>
      </c>
      <c r="D24" s="51" t="s">
        <v>39</v>
      </c>
      <c r="E24" s="36">
        <v>30000</v>
      </c>
      <c r="F24" s="37"/>
      <c r="G24" s="32">
        <f t="shared" ref="G24:G25" si="4">E24-F24</f>
        <v>30000</v>
      </c>
      <c r="H24" s="70"/>
    </row>
    <row r="25" spans="2:8" s="15" customFormat="1" ht="18" customHeight="1" thickBot="1" x14ac:dyDescent="0.3">
      <c r="B25" s="62"/>
      <c r="C25" s="19" t="s">
        <v>4</v>
      </c>
      <c r="D25" s="52" t="s">
        <v>40</v>
      </c>
      <c r="E25" s="38">
        <v>50000</v>
      </c>
      <c r="F25" s="39"/>
      <c r="G25" s="32">
        <f t="shared" si="4"/>
        <v>50000</v>
      </c>
      <c r="H25" s="71"/>
    </row>
    <row r="26" spans="2:8" s="15" customFormat="1" ht="41.25" customHeight="1" x14ac:dyDescent="0.25">
      <c r="B26" s="61">
        <v>5</v>
      </c>
      <c r="C26" s="73" t="s">
        <v>20</v>
      </c>
      <c r="D26" s="74"/>
      <c r="E26" s="74"/>
      <c r="F26" s="74"/>
      <c r="G26" s="74"/>
      <c r="H26" s="75"/>
    </row>
    <row r="27" spans="2:8" s="15" customFormat="1" ht="18" customHeight="1" x14ac:dyDescent="0.3">
      <c r="B27" s="62"/>
      <c r="C27" s="16" t="s">
        <v>7</v>
      </c>
      <c r="D27" s="49"/>
      <c r="E27" s="30">
        <f>SUM(E28:E30)</f>
        <v>800100</v>
      </c>
      <c r="F27" s="30">
        <f>SUM(F28:F30)</f>
        <v>0</v>
      </c>
      <c r="G27" s="30">
        <f>F27-E27</f>
        <v>-800100</v>
      </c>
      <c r="H27" s="70" t="s">
        <v>21</v>
      </c>
    </row>
    <row r="28" spans="2:8" s="15" customFormat="1" ht="18" customHeight="1" x14ac:dyDescent="0.25">
      <c r="B28" s="62"/>
      <c r="C28" s="17" t="s">
        <v>2</v>
      </c>
      <c r="D28" s="50"/>
      <c r="E28" s="35">
        <v>597700</v>
      </c>
      <c r="F28" s="35"/>
      <c r="G28" s="32">
        <f>E28-F28</f>
        <v>597700</v>
      </c>
      <c r="H28" s="70"/>
    </row>
    <row r="29" spans="2:8" s="15" customFormat="1" ht="18" customHeight="1" x14ac:dyDescent="0.25">
      <c r="B29" s="62"/>
      <c r="C29" s="18" t="s">
        <v>3</v>
      </c>
      <c r="D29" s="51" t="s">
        <v>41</v>
      </c>
      <c r="E29" s="36">
        <v>101200</v>
      </c>
      <c r="F29" s="37"/>
      <c r="G29" s="32">
        <f t="shared" ref="G29:G30" si="5">E29-F29</f>
        <v>101200</v>
      </c>
      <c r="H29" s="70"/>
    </row>
    <row r="30" spans="2:8" s="15" customFormat="1" ht="18" customHeight="1" thickBot="1" x14ac:dyDescent="0.3">
      <c r="B30" s="63"/>
      <c r="C30" s="23" t="s">
        <v>4</v>
      </c>
      <c r="D30" s="53" t="s">
        <v>42</v>
      </c>
      <c r="E30" s="40">
        <v>101200</v>
      </c>
      <c r="F30" s="41"/>
      <c r="G30" s="32">
        <f t="shared" si="5"/>
        <v>101200</v>
      </c>
      <c r="H30" s="71"/>
    </row>
    <row r="31" spans="2:8" s="15" customFormat="1" ht="22.5" customHeight="1" x14ac:dyDescent="0.25">
      <c r="B31" s="61">
        <v>6</v>
      </c>
      <c r="C31" s="64" t="s">
        <v>22</v>
      </c>
      <c r="D31" s="65"/>
      <c r="E31" s="65"/>
      <c r="F31" s="65"/>
      <c r="G31" s="65"/>
      <c r="H31" s="66"/>
    </row>
    <row r="32" spans="2:8" s="15" customFormat="1" ht="18" customHeight="1" x14ac:dyDescent="0.3">
      <c r="B32" s="62"/>
      <c r="C32" s="16" t="s">
        <v>7</v>
      </c>
      <c r="D32" s="49"/>
      <c r="E32" s="30">
        <f>SUM(E33:E35)</f>
        <v>455000</v>
      </c>
      <c r="F32" s="30">
        <f>SUM(F33:F35)</f>
        <v>0</v>
      </c>
      <c r="G32" s="30">
        <f>F32-E32</f>
        <v>-455000</v>
      </c>
      <c r="H32" s="67" t="s">
        <v>23</v>
      </c>
    </row>
    <row r="33" spans="2:8" s="15" customFormat="1" ht="18" customHeight="1" x14ac:dyDescent="0.25">
      <c r="B33" s="62"/>
      <c r="C33" s="17" t="s">
        <v>2</v>
      </c>
      <c r="D33" s="50"/>
      <c r="E33" s="35">
        <v>455000</v>
      </c>
      <c r="F33" s="35"/>
      <c r="G33" s="32">
        <f>E33-F33</f>
        <v>455000</v>
      </c>
      <c r="H33" s="68"/>
    </row>
    <row r="34" spans="2:8" s="15" customFormat="1" ht="18" customHeight="1" x14ac:dyDescent="0.25">
      <c r="B34" s="62"/>
      <c r="C34" s="18" t="s">
        <v>3</v>
      </c>
      <c r="D34" s="51"/>
      <c r="E34" s="36"/>
      <c r="F34" s="37"/>
      <c r="G34" s="32">
        <f t="shared" ref="G34:G35" si="6">E34-F34</f>
        <v>0</v>
      </c>
      <c r="H34" s="68"/>
    </row>
    <row r="35" spans="2:8" s="15" customFormat="1" ht="18" customHeight="1" thickBot="1" x14ac:dyDescent="0.3">
      <c r="B35" s="63"/>
      <c r="C35" s="23" t="s">
        <v>4</v>
      </c>
      <c r="D35" s="53"/>
      <c r="E35" s="40"/>
      <c r="F35" s="41"/>
      <c r="G35" s="32">
        <f t="shared" si="6"/>
        <v>0</v>
      </c>
      <c r="H35" s="69"/>
    </row>
    <row r="36" spans="2:8" s="15" customFormat="1" ht="22.5" customHeight="1" x14ac:dyDescent="0.25">
      <c r="B36" s="61">
        <v>7</v>
      </c>
      <c r="C36" s="64" t="s">
        <v>24</v>
      </c>
      <c r="D36" s="65"/>
      <c r="E36" s="65"/>
      <c r="F36" s="65"/>
      <c r="G36" s="65"/>
      <c r="H36" s="66"/>
    </row>
    <row r="37" spans="2:8" s="15" customFormat="1" ht="18" customHeight="1" x14ac:dyDescent="0.3">
      <c r="B37" s="62"/>
      <c r="C37" s="16" t="s">
        <v>7</v>
      </c>
      <c r="D37" s="49"/>
      <c r="E37" s="30">
        <f>SUM(E38:E40)</f>
        <v>202650</v>
      </c>
      <c r="F37" s="30">
        <f>SUM(F38:F40)</f>
        <v>0</v>
      </c>
      <c r="G37" s="30">
        <f>F37-E37</f>
        <v>-202650</v>
      </c>
      <c r="H37" s="67" t="s">
        <v>31</v>
      </c>
    </row>
    <row r="38" spans="2:8" s="15" customFormat="1" ht="18" customHeight="1" x14ac:dyDescent="0.25">
      <c r="B38" s="62"/>
      <c r="C38" s="17" t="s">
        <v>2</v>
      </c>
      <c r="D38" s="50"/>
      <c r="E38" s="35">
        <v>202650</v>
      </c>
      <c r="F38" s="35"/>
      <c r="G38" s="32">
        <f>E38-F38</f>
        <v>202650</v>
      </c>
      <c r="H38" s="68"/>
    </row>
    <row r="39" spans="2:8" s="15" customFormat="1" ht="18" customHeight="1" x14ac:dyDescent="0.25">
      <c r="B39" s="62"/>
      <c r="C39" s="18" t="s">
        <v>3</v>
      </c>
      <c r="D39" s="51"/>
      <c r="E39" s="36">
        <v>0</v>
      </c>
      <c r="F39" s="37"/>
      <c r="G39" s="32">
        <f t="shared" ref="G39:G40" si="7">E39-F39</f>
        <v>0</v>
      </c>
      <c r="H39" s="68"/>
    </row>
    <row r="40" spans="2:8" s="15" customFormat="1" ht="18" customHeight="1" thickBot="1" x14ac:dyDescent="0.3">
      <c r="B40" s="63"/>
      <c r="C40" s="23" t="s">
        <v>4</v>
      </c>
      <c r="D40" s="53"/>
      <c r="E40" s="40">
        <v>0</v>
      </c>
      <c r="F40" s="41"/>
      <c r="G40" s="32">
        <f t="shared" si="7"/>
        <v>0</v>
      </c>
      <c r="H40" s="69"/>
    </row>
    <row r="41" spans="2:8" s="15" customFormat="1" ht="41.25" customHeight="1" x14ac:dyDescent="0.25">
      <c r="B41" s="61">
        <v>8</v>
      </c>
      <c r="C41" s="64" t="s">
        <v>25</v>
      </c>
      <c r="D41" s="65"/>
      <c r="E41" s="65"/>
      <c r="F41" s="65"/>
      <c r="G41" s="65"/>
      <c r="H41" s="66"/>
    </row>
    <row r="42" spans="2:8" s="15" customFormat="1" ht="18" customHeight="1" x14ac:dyDescent="0.3">
      <c r="B42" s="62"/>
      <c r="C42" s="16" t="s">
        <v>7</v>
      </c>
      <c r="D42" s="49"/>
      <c r="E42" s="30">
        <f>SUM(E43:E45)</f>
        <v>216780</v>
      </c>
      <c r="F42" s="30">
        <f>SUM(F43:F45)</f>
        <v>11110</v>
      </c>
      <c r="G42" s="30">
        <f>F42-E42</f>
        <v>-205670</v>
      </c>
      <c r="H42" s="70" t="s">
        <v>30</v>
      </c>
    </row>
    <row r="43" spans="2:8" s="15" customFormat="1" ht="18" customHeight="1" x14ac:dyDescent="0.25">
      <c r="B43" s="62"/>
      <c r="C43" s="17" t="s">
        <v>2</v>
      </c>
      <c r="D43" s="50"/>
      <c r="E43" s="35">
        <v>205680</v>
      </c>
      <c r="F43" s="35"/>
      <c r="G43" s="32">
        <f>E43-F43</f>
        <v>205680</v>
      </c>
      <c r="H43" s="70"/>
    </row>
    <row r="44" spans="2:8" s="15" customFormat="1" ht="18" customHeight="1" x14ac:dyDescent="0.25">
      <c r="B44" s="62"/>
      <c r="C44" s="18" t="s">
        <v>3</v>
      </c>
      <c r="D44" s="51" t="s">
        <v>43</v>
      </c>
      <c r="E44" s="36">
        <v>11100</v>
      </c>
      <c r="F44" s="37">
        <v>11110</v>
      </c>
      <c r="G44" s="32">
        <f t="shared" ref="G44:G45" si="8">E44-F44</f>
        <v>-10</v>
      </c>
      <c r="H44" s="70"/>
    </row>
    <row r="45" spans="2:8" s="15" customFormat="1" ht="18" customHeight="1" thickBot="1" x14ac:dyDescent="0.3">
      <c r="B45" s="63"/>
      <c r="C45" s="23" t="s">
        <v>4</v>
      </c>
      <c r="D45" s="53"/>
      <c r="E45" s="40">
        <v>0</v>
      </c>
      <c r="F45" s="41"/>
      <c r="G45" s="32">
        <f t="shared" si="8"/>
        <v>0</v>
      </c>
      <c r="H45" s="72"/>
    </row>
    <row r="46" spans="2:8" s="15" customFormat="1" ht="18" customHeight="1" x14ac:dyDescent="0.25">
      <c r="B46" s="61">
        <v>9</v>
      </c>
      <c r="C46" s="64" t="s">
        <v>26</v>
      </c>
      <c r="D46" s="65"/>
      <c r="E46" s="65"/>
      <c r="F46" s="65"/>
      <c r="G46" s="65"/>
      <c r="H46" s="66"/>
    </row>
    <row r="47" spans="2:8" s="15" customFormat="1" ht="18" customHeight="1" x14ac:dyDescent="0.3">
      <c r="B47" s="62"/>
      <c r="C47" s="16" t="s">
        <v>7</v>
      </c>
      <c r="D47" s="49"/>
      <c r="E47" s="30">
        <f>SUM(E48:E50)</f>
        <v>458400</v>
      </c>
      <c r="F47" s="30">
        <f>SUM(F48:F50)</f>
        <v>0</v>
      </c>
      <c r="G47" s="30">
        <f>F47-E47</f>
        <v>-458400</v>
      </c>
      <c r="H47" s="67" t="s">
        <v>29</v>
      </c>
    </row>
    <row r="48" spans="2:8" s="15" customFormat="1" ht="18" customHeight="1" x14ac:dyDescent="0.25">
      <c r="B48" s="62"/>
      <c r="C48" s="17" t="s">
        <v>2</v>
      </c>
      <c r="D48" s="50"/>
      <c r="E48" s="35">
        <v>458400</v>
      </c>
      <c r="F48" s="35"/>
      <c r="G48" s="32">
        <f>E48-F48</f>
        <v>458400</v>
      </c>
      <c r="H48" s="68"/>
    </row>
    <row r="49" spans="2:8" s="15" customFormat="1" ht="18" customHeight="1" x14ac:dyDescent="0.25">
      <c r="B49" s="62"/>
      <c r="C49" s="18" t="s">
        <v>3</v>
      </c>
      <c r="D49" s="51"/>
      <c r="E49" s="36">
        <v>0</v>
      </c>
      <c r="F49" s="37"/>
      <c r="G49" s="32">
        <f t="shared" ref="G49:G50" si="9">E49-F49</f>
        <v>0</v>
      </c>
      <c r="H49" s="68"/>
    </row>
    <row r="50" spans="2:8" s="15" customFormat="1" ht="18" customHeight="1" thickBot="1" x14ac:dyDescent="0.3">
      <c r="B50" s="63"/>
      <c r="C50" s="23" t="s">
        <v>4</v>
      </c>
      <c r="D50" s="53"/>
      <c r="E50" s="40">
        <v>0</v>
      </c>
      <c r="F50" s="41"/>
      <c r="G50" s="32">
        <f t="shared" si="9"/>
        <v>0</v>
      </c>
      <c r="H50" s="69"/>
    </row>
    <row r="51" spans="2:8" s="15" customFormat="1" ht="18" customHeight="1" x14ac:dyDescent="0.25">
      <c r="B51" s="61">
        <v>10</v>
      </c>
      <c r="C51" s="64" t="s">
        <v>27</v>
      </c>
      <c r="D51" s="65"/>
      <c r="E51" s="65"/>
      <c r="F51" s="65"/>
      <c r="G51" s="65"/>
      <c r="H51" s="66"/>
    </row>
    <row r="52" spans="2:8" s="15" customFormat="1" ht="18" customHeight="1" x14ac:dyDescent="0.3">
      <c r="B52" s="62"/>
      <c r="C52" s="16" t="s">
        <v>7</v>
      </c>
      <c r="D52" s="49"/>
      <c r="E52" s="30">
        <f>SUM(E53:E55)</f>
        <v>596400</v>
      </c>
      <c r="F52" s="30">
        <f>SUM(F53:F55)</f>
        <v>0</v>
      </c>
      <c r="G52" s="30">
        <f>F52-E52</f>
        <v>-596400</v>
      </c>
      <c r="H52" s="70" t="s">
        <v>28</v>
      </c>
    </row>
    <row r="53" spans="2:8" s="15" customFormat="1" ht="18" customHeight="1" x14ac:dyDescent="0.25">
      <c r="B53" s="62"/>
      <c r="C53" s="17" t="s">
        <v>2</v>
      </c>
      <c r="D53" s="50"/>
      <c r="E53" s="35">
        <v>596400</v>
      </c>
      <c r="F53" s="35"/>
      <c r="G53" s="32">
        <f>E53-F53</f>
        <v>596400</v>
      </c>
      <c r="H53" s="70"/>
    </row>
    <row r="54" spans="2:8" s="15" customFormat="1" ht="18" customHeight="1" x14ac:dyDescent="0.25">
      <c r="B54" s="62"/>
      <c r="C54" s="18" t="s">
        <v>3</v>
      </c>
      <c r="D54" s="51"/>
      <c r="E54" s="36">
        <v>0</v>
      </c>
      <c r="F54" s="37"/>
      <c r="G54" s="32">
        <f t="shared" ref="G54:G55" si="10">E54-F54</f>
        <v>0</v>
      </c>
      <c r="H54" s="70"/>
    </row>
    <row r="55" spans="2:8" s="15" customFormat="1" ht="18" customHeight="1" thickBot="1" x14ac:dyDescent="0.3">
      <c r="B55" s="63"/>
      <c r="C55" s="19" t="s">
        <v>4</v>
      </c>
      <c r="D55" s="52"/>
      <c r="E55" s="38">
        <v>0</v>
      </c>
      <c r="F55" s="39"/>
      <c r="G55" s="47">
        <f t="shared" si="10"/>
        <v>0</v>
      </c>
      <c r="H55" s="71"/>
    </row>
    <row r="56" spans="2:8" s="15" customFormat="1" ht="19.5" thickBot="1" x14ac:dyDescent="0.35">
      <c r="B56" s="59"/>
      <c r="C56" s="45" t="s">
        <v>10</v>
      </c>
      <c r="D56" s="54"/>
      <c r="E56" s="46">
        <f>E7+E12+E17+E22+E27+E32+E37+E42+E47+E52</f>
        <v>5860849</v>
      </c>
      <c r="F56" s="46">
        <f>F7+F12+F17+F22+F27+F32+F37+F42+F47+F52</f>
        <v>171970</v>
      </c>
      <c r="G56" s="46">
        <f>E56-F56</f>
        <v>5688879</v>
      </c>
      <c r="H56" s="44"/>
    </row>
    <row r="57" spans="2:8" x14ac:dyDescent="0.25">
      <c r="B57" s="59"/>
      <c r="C57" s="26" t="s">
        <v>2</v>
      </c>
      <c r="D57" s="55"/>
      <c r="E57" s="27">
        <f>E8+E13+E18+E23+E28+E33+E38+E43+E48+E53</f>
        <v>4976989</v>
      </c>
      <c r="F57" s="27">
        <f>F8+F13+F18+F23+F28+F33+F38</f>
        <v>0</v>
      </c>
      <c r="G57" s="6">
        <f>E57-F57</f>
        <v>4976989</v>
      </c>
      <c r="H57" s="28"/>
    </row>
    <row r="58" spans="2:8" x14ac:dyDescent="0.25">
      <c r="B58" s="59"/>
      <c r="C58" s="18" t="s">
        <v>3</v>
      </c>
      <c r="D58" s="56"/>
      <c r="E58" s="27">
        <f>E9+E14+E19+E34+E24+E29+E39+E44+E49+E54</f>
        <v>375660</v>
      </c>
      <c r="F58" s="27">
        <f>F9+F14+F19+F34+F24+F29+F39+F44</f>
        <v>95970</v>
      </c>
      <c r="G58" s="6">
        <f t="shared" ref="G58:G59" si="11">E58-F58</f>
        <v>279690</v>
      </c>
      <c r="H58" s="24"/>
    </row>
    <row r="59" spans="2:8" ht="15.75" customHeight="1" thickBot="1" x14ac:dyDescent="0.3">
      <c r="B59" s="60"/>
      <c r="C59" s="19" t="s">
        <v>4</v>
      </c>
      <c r="D59" s="57"/>
      <c r="E59" s="29">
        <f>E10+E15+E20+E35+E25+E30+E40+E45+E50+E55</f>
        <v>508200</v>
      </c>
      <c r="F59" s="29">
        <f>F10+F15+F20+F35+F25+F30+F40</f>
        <v>76000</v>
      </c>
      <c r="G59" s="22">
        <f t="shared" si="11"/>
        <v>432200</v>
      </c>
      <c r="H59" s="25"/>
    </row>
  </sheetData>
  <mergeCells count="37">
    <mergeCell ref="B56:B59"/>
    <mergeCell ref="B46:B50"/>
    <mergeCell ref="C46:H46"/>
    <mergeCell ref="H47:H50"/>
    <mergeCell ref="B51:B55"/>
    <mergeCell ref="C51:H51"/>
    <mergeCell ref="H52:H55"/>
    <mergeCell ref="B36:B40"/>
    <mergeCell ref="C36:H36"/>
    <mergeCell ref="H37:H40"/>
    <mergeCell ref="B41:B45"/>
    <mergeCell ref="C41:H41"/>
    <mergeCell ref="H42:H45"/>
    <mergeCell ref="B26:B30"/>
    <mergeCell ref="C26:H26"/>
    <mergeCell ref="H27:H30"/>
    <mergeCell ref="B31:B35"/>
    <mergeCell ref="C31:H31"/>
    <mergeCell ref="H32:H35"/>
    <mergeCell ref="B16:B20"/>
    <mergeCell ref="C16:H16"/>
    <mergeCell ref="H17:H20"/>
    <mergeCell ref="B21:B25"/>
    <mergeCell ref="C21:H21"/>
    <mergeCell ref="H22:H25"/>
    <mergeCell ref="B6:B10"/>
    <mergeCell ref="C6:H6"/>
    <mergeCell ref="H7:H10"/>
    <mergeCell ref="B11:B15"/>
    <mergeCell ref="C11:H11"/>
    <mergeCell ref="H12:H15"/>
    <mergeCell ref="C2:H2"/>
    <mergeCell ref="B4:B5"/>
    <mergeCell ref="C4:C5"/>
    <mergeCell ref="D4:D5"/>
    <mergeCell ref="E4:G4"/>
    <mergeCell ref="H4:H5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59"/>
  <sheetViews>
    <sheetView topLeftCell="A28" zoomScale="77" zoomScaleNormal="77" workbookViewId="0">
      <selection activeCell="G58" sqref="G58"/>
    </sheetView>
  </sheetViews>
  <sheetFormatPr defaultRowHeight="15" x14ac:dyDescent="0.25"/>
  <cols>
    <col min="3" max="3" width="54.85546875" style="2" customWidth="1"/>
    <col min="4" max="4" width="10.7109375" style="58" customWidth="1"/>
    <col min="5" max="5" width="16.85546875" style="1" customWidth="1"/>
    <col min="6" max="7" width="16.85546875" style="14" customWidth="1"/>
    <col min="8" max="8" width="45.28515625" customWidth="1"/>
    <col min="10" max="10" width="15.42578125" customWidth="1"/>
    <col min="11" max="11" width="11.85546875" customWidth="1"/>
    <col min="12" max="12" width="15" customWidth="1"/>
  </cols>
  <sheetData>
    <row r="2" spans="2:12" ht="70.5" customHeight="1" x14ac:dyDescent="0.35">
      <c r="C2" s="77" t="s">
        <v>44</v>
      </c>
      <c r="D2" s="77"/>
      <c r="E2" s="77"/>
      <c r="F2" s="77"/>
      <c r="G2" s="77"/>
      <c r="H2" s="77"/>
      <c r="I2" s="5"/>
      <c r="J2" s="5"/>
      <c r="K2" s="5"/>
      <c r="L2" s="5"/>
    </row>
    <row r="3" spans="2:12" ht="15.75" thickBot="1" x14ac:dyDescent="0.3">
      <c r="C3" s="3"/>
      <c r="D3" s="48"/>
      <c r="E3" s="4"/>
      <c r="F3" s="13"/>
      <c r="G3" s="13"/>
      <c r="H3" s="4"/>
      <c r="I3" s="4"/>
      <c r="J3" s="4"/>
      <c r="K3" s="4"/>
      <c r="L3" s="4"/>
    </row>
    <row r="4" spans="2:12" ht="24.75" customHeight="1" x14ac:dyDescent="0.25">
      <c r="B4" s="78" t="s">
        <v>11</v>
      </c>
      <c r="C4" s="80" t="s">
        <v>5</v>
      </c>
      <c r="D4" s="82" t="s">
        <v>32</v>
      </c>
      <c r="E4" s="84" t="s">
        <v>8</v>
      </c>
      <c r="F4" s="85"/>
      <c r="G4" s="86"/>
      <c r="H4" s="87" t="s">
        <v>6</v>
      </c>
      <c r="I4" s="4"/>
      <c r="J4" s="4"/>
      <c r="K4" s="4"/>
      <c r="L4" s="4"/>
    </row>
    <row r="5" spans="2:12" ht="19.5" thickBot="1" x14ac:dyDescent="0.35">
      <c r="B5" s="79"/>
      <c r="C5" s="81"/>
      <c r="D5" s="83"/>
      <c r="E5" s="20" t="s">
        <v>0</v>
      </c>
      <c r="F5" s="21" t="s">
        <v>1</v>
      </c>
      <c r="G5" s="42" t="s">
        <v>9</v>
      </c>
      <c r="H5" s="88"/>
      <c r="I5" s="4"/>
      <c r="J5" s="4"/>
      <c r="K5" s="4"/>
      <c r="L5" s="4"/>
    </row>
    <row r="6" spans="2:12" s="10" customFormat="1" ht="22.5" customHeight="1" x14ac:dyDescent="0.35">
      <c r="B6" s="61">
        <v>1</v>
      </c>
      <c r="C6" s="64" t="s">
        <v>12</v>
      </c>
      <c r="D6" s="65"/>
      <c r="E6" s="65"/>
      <c r="F6" s="65"/>
      <c r="G6" s="76"/>
      <c r="H6" s="66"/>
      <c r="I6" s="9"/>
      <c r="J6" s="9"/>
      <c r="K6" s="9"/>
      <c r="L6" s="9"/>
    </row>
    <row r="7" spans="2:12" s="12" customFormat="1" ht="18.75" x14ac:dyDescent="0.3">
      <c r="B7" s="62"/>
      <c r="C7" s="16" t="s">
        <v>7</v>
      </c>
      <c r="D7" s="49"/>
      <c r="E7" s="30">
        <f>SUM(E8:E10)</f>
        <v>744667</v>
      </c>
      <c r="F7" s="31">
        <f>SUM(F8:F10)</f>
        <v>0</v>
      </c>
      <c r="G7" s="31">
        <f>F7-E7</f>
        <v>-744667</v>
      </c>
      <c r="H7" s="67" t="s">
        <v>13</v>
      </c>
      <c r="I7" s="11"/>
      <c r="J7" s="43"/>
      <c r="K7" s="11"/>
      <c r="L7" s="11"/>
    </row>
    <row r="8" spans="2:12" s="8" customFormat="1" ht="18" customHeight="1" x14ac:dyDescent="0.25">
      <c r="B8" s="62"/>
      <c r="C8" s="17" t="s">
        <v>2</v>
      </c>
      <c r="D8" s="50"/>
      <c r="E8" s="32">
        <v>570167</v>
      </c>
      <c r="F8" s="32"/>
      <c r="G8" s="32">
        <f>E8-F8</f>
        <v>570167</v>
      </c>
      <c r="H8" s="68"/>
      <c r="I8" s="7"/>
      <c r="J8" s="7"/>
      <c r="K8" s="7"/>
      <c r="L8" s="7"/>
    </row>
    <row r="9" spans="2:12" s="8" customFormat="1" ht="18" customHeight="1" x14ac:dyDescent="0.25">
      <c r="B9" s="62"/>
      <c r="C9" s="18" t="s">
        <v>3</v>
      </c>
      <c r="D9" s="51" t="s">
        <v>33</v>
      </c>
      <c r="E9" s="33">
        <v>84500</v>
      </c>
      <c r="F9" s="33"/>
      <c r="G9" s="32">
        <f t="shared" ref="G9:G10" si="0">E9-F9</f>
        <v>84500</v>
      </c>
      <c r="H9" s="68"/>
    </row>
    <row r="10" spans="2:12" s="8" customFormat="1" ht="18" customHeight="1" thickBot="1" x14ac:dyDescent="0.3">
      <c r="B10" s="63"/>
      <c r="C10" s="19" t="s">
        <v>4</v>
      </c>
      <c r="D10" s="52" t="s">
        <v>34</v>
      </c>
      <c r="E10" s="34">
        <v>90000</v>
      </c>
      <c r="F10" s="34"/>
      <c r="G10" s="32">
        <f t="shared" si="0"/>
        <v>90000</v>
      </c>
      <c r="H10" s="69"/>
    </row>
    <row r="11" spans="2:12" ht="22.5" customHeight="1" x14ac:dyDescent="0.25">
      <c r="B11" s="62">
        <v>2</v>
      </c>
      <c r="C11" s="73" t="s">
        <v>14</v>
      </c>
      <c r="D11" s="74"/>
      <c r="E11" s="74"/>
      <c r="F11" s="74"/>
      <c r="G11" s="74"/>
      <c r="H11" s="75"/>
    </row>
    <row r="12" spans="2:12" ht="18.75" customHeight="1" x14ac:dyDescent="0.3">
      <c r="B12" s="62"/>
      <c r="C12" s="16" t="s">
        <v>7</v>
      </c>
      <c r="D12" s="49"/>
      <c r="E12" s="30">
        <f>SUM(E13:E15)</f>
        <v>600000</v>
      </c>
      <c r="F12" s="30">
        <f>SUM(F13:F15)</f>
        <v>0</v>
      </c>
      <c r="G12" s="30">
        <f>F12-E12</f>
        <v>-600000</v>
      </c>
      <c r="H12" s="70" t="s">
        <v>15</v>
      </c>
    </row>
    <row r="13" spans="2:12" ht="18" customHeight="1" x14ac:dyDescent="0.25">
      <c r="B13" s="62"/>
      <c r="C13" s="17" t="s">
        <v>2</v>
      </c>
      <c r="D13" s="50"/>
      <c r="E13" s="35">
        <v>474000</v>
      </c>
      <c r="F13" s="35"/>
      <c r="G13" s="32">
        <f>E13-F13</f>
        <v>474000</v>
      </c>
      <c r="H13" s="70"/>
    </row>
    <row r="14" spans="2:12" ht="18" customHeight="1" x14ac:dyDescent="0.25">
      <c r="B14" s="62"/>
      <c r="C14" s="18" t="s">
        <v>3</v>
      </c>
      <c r="D14" s="51" t="s">
        <v>35</v>
      </c>
      <c r="E14" s="36">
        <v>64000</v>
      </c>
      <c r="F14" s="37"/>
      <c r="G14" s="32">
        <f t="shared" ref="G14:G15" si="1">E14-F14</f>
        <v>64000</v>
      </c>
      <c r="H14" s="70"/>
    </row>
    <row r="15" spans="2:12" ht="18" customHeight="1" thickBot="1" x14ac:dyDescent="0.3">
      <c r="B15" s="62"/>
      <c r="C15" s="19" t="s">
        <v>4</v>
      </c>
      <c r="D15" s="52" t="s">
        <v>36</v>
      </c>
      <c r="E15" s="38">
        <v>62000</v>
      </c>
      <c r="F15" s="37"/>
      <c r="G15" s="32">
        <f t="shared" si="1"/>
        <v>62000</v>
      </c>
      <c r="H15" s="71"/>
    </row>
    <row r="16" spans="2:12" ht="39.75" customHeight="1" x14ac:dyDescent="0.25">
      <c r="B16" s="61">
        <v>3</v>
      </c>
      <c r="C16" s="73" t="s">
        <v>16</v>
      </c>
      <c r="D16" s="74"/>
      <c r="E16" s="74"/>
      <c r="F16" s="74"/>
      <c r="G16" s="74"/>
      <c r="H16" s="75"/>
    </row>
    <row r="17" spans="2:8" ht="18.75" x14ac:dyDescent="0.3">
      <c r="B17" s="62"/>
      <c r="C17" s="16" t="s">
        <v>7</v>
      </c>
      <c r="D17" s="49"/>
      <c r="E17" s="30">
        <f>SUM(E18:E20)</f>
        <v>1289860</v>
      </c>
      <c r="F17" s="30">
        <f>SUM(F18:F20)</f>
        <v>154860</v>
      </c>
      <c r="G17" s="30">
        <f t="shared" ref="G17" si="2">F17-E17</f>
        <v>-1135000</v>
      </c>
      <c r="H17" s="67" t="s">
        <v>17</v>
      </c>
    </row>
    <row r="18" spans="2:8" ht="18" customHeight="1" x14ac:dyDescent="0.25">
      <c r="B18" s="62"/>
      <c r="C18" s="17" t="s">
        <v>2</v>
      </c>
      <c r="D18" s="50"/>
      <c r="E18" s="35">
        <v>1000000</v>
      </c>
      <c r="F18" s="35"/>
      <c r="G18" s="32">
        <f>E18-F18</f>
        <v>1000000</v>
      </c>
      <c r="H18" s="68"/>
    </row>
    <row r="19" spans="2:8" ht="18" customHeight="1" x14ac:dyDescent="0.25">
      <c r="B19" s="62"/>
      <c r="C19" s="18" t="s">
        <v>3</v>
      </c>
      <c r="D19" s="51" t="s">
        <v>37</v>
      </c>
      <c r="E19" s="36">
        <v>84860</v>
      </c>
      <c r="F19" s="37">
        <v>84860</v>
      </c>
      <c r="G19" s="32">
        <f t="shared" ref="G19:G20" si="3">E19-F19</f>
        <v>0</v>
      </c>
      <c r="H19" s="68"/>
    </row>
    <row r="20" spans="2:8" ht="18" customHeight="1" thickBot="1" x14ac:dyDescent="0.3">
      <c r="B20" s="63"/>
      <c r="C20" s="19" t="s">
        <v>4</v>
      </c>
      <c r="D20" s="52" t="s">
        <v>38</v>
      </c>
      <c r="E20" s="38">
        <v>205000</v>
      </c>
      <c r="F20" s="39">
        <v>70000</v>
      </c>
      <c r="G20" s="32">
        <f t="shared" si="3"/>
        <v>135000</v>
      </c>
      <c r="H20" s="69"/>
    </row>
    <row r="21" spans="2:8" s="15" customFormat="1" ht="25.5" customHeight="1" x14ac:dyDescent="0.25">
      <c r="B21" s="62">
        <v>4</v>
      </c>
      <c r="C21" s="73" t="s">
        <v>18</v>
      </c>
      <c r="D21" s="74"/>
      <c r="E21" s="74"/>
      <c r="F21" s="74"/>
      <c r="G21" s="74"/>
      <c r="H21" s="75"/>
    </row>
    <row r="22" spans="2:8" s="15" customFormat="1" ht="18.75" x14ac:dyDescent="0.3">
      <c r="B22" s="62"/>
      <c r="C22" s="16" t="s">
        <v>7</v>
      </c>
      <c r="D22" s="49"/>
      <c r="E22" s="30">
        <f>SUM(E23:E25)</f>
        <v>496992</v>
      </c>
      <c r="F22" s="30">
        <f>SUM(F23:F25)</f>
        <v>0</v>
      </c>
      <c r="G22" s="30">
        <f>F22-E22</f>
        <v>-496992</v>
      </c>
      <c r="H22" s="70" t="s">
        <v>19</v>
      </c>
    </row>
    <row r="23" spans="2:8" s="15" customFormat="1" ht="18" customHeight="1" x14ac:dyDescent="0.25">
      <c r="B23" s="62"/>
      <c r="C23" s="17" t="s">
        <v>2</v>
      </c>
      <c r="D23" s="50"/>
      <c r="E23" s="35">
        <v>416992</v>
      </c>
      <c r="F23" s="35"/>
      <c r="G23" s="32">
        <f>E23-F23</f>
        <v>416992</v>
      </c>
      <c r="H23" s="70"/>
    </row>
    <row r="24" spans="2:8" s="15" customFormat="1" ht="18" customHeight="1" x14ac:dyDescent="0.25">
      <c r="B24" s="62"/>
      <c r="C24" s="18" t="s">
        <v>3</v>
      </c>
      <c r="D24" s="51" t="s">
        <v>39</v>
      </c>
      <c r="E24" s="36">
        <v>30000</v>
      </c>
      <c r="F24" s="37"/>
      <c r="G24" s="32">
        <f t="shared" ref="G24:G25" si="4">E24-F24</f>
        <v>30000</v>
      </c>
      <c r="H24" s="70"/>
    </row>
    <row r="25" spans="2:8" s="15" customFormat="1" ht="18" customHeight="1" thickBot="1" x14ac:dyDescent="0.3">
      <c r="B25" s="62"/>
      <c r="C25" s="19" t="s">
        <v>4</v>
      </c>
      <c r="D25" s="52" t="s">
        <v>40</v>
      </c>
      <c r="E25" s="38">
        <v>50000</v>
      </c>
      <c r="F25" s="39"/>
      <c r="G25" s="32">
        <f t="shared" si="4"/>
        <v>50000</v>
      </c>
      <c r="H25" s="71"/>
    </row>
    <row r="26" spans="2:8" s="15" customFormat="1" ht="41.25" customHeight="1" x14ac:dyDescent="0.25">
      <c r="B26" s="61">
        <v>5</v>
      </c>
      <c r="C26" s="73" t="s">
        <v>20</v>
      </c>
      <c r="D26" s="74"/>
      <c r="E26" s="74"/>
      <c r="F26" s="74"/>
      <c r="G26" s="74"/>
      <c r="H26" s="75"/>
    </row>
    <row r="27" spans="2:8" s="15" customFormat="1" ht="18" customHeight="1" x14ac:dyDescent="0.3">
      <c r="B27" s="62"/>
      <c r="C27" s="16" t="s">
        <v>7</v>
      </c>
      <c r="D27" s="49"/>
      <c r="E27" s="30">
        <f>SUM(E28:E30)</f>
        <v>800100</v>
      </c>
      <c r="F27" s="30">
        <f>SUM(F28:F30)</f>
        <v>0</v>
      </c>
      <c r="G27" s="30">
        <f>F27-E27</f>
        <v>-800100</v>
      </c>
      <c r="H27" s="70" t="s">
        <v>21</v>
      </c>
    </row>
    <row r="28" spans="2:8" s="15" customFormat="1" ht="18" customHeight="1" x14ac:dyDescent="0.25">
      <c r="B28" s="62"/>
      <c r="C28" s="17" t="s">
        <v>2</v>
      </c>
      <c r="D28" s="50"/>
      <c r="E28" s="35">
        <v>597700</v>
      </c>
      <c r="F28" s="35"/>
      <c r="G28" s="32">
        <f>E28-F28</f>
        <v>597700</v>
      </c>
      <c r="H28" s="70"/>
    </row>
    <row r="29" spans="2:8" s="15" customFormat="1" ht="18" customHeight="1" x14ac:dyDescent="0.25">
      <c r="B29" s="62"/>
      <c r="C29" s="18" t="s">
        <v>3</v>
      </c>
      <c r="D29" s="51" t="s">
        <v>41</v>
      </c>
      <c r="E29" s="36">
        <v>101200</v>
      </c>
      <c r="F29" s="37"/>
      <c r="G29" s="32">
        <f t="shared" ref="G29:G30" si="5">E29-F29</f>
        <v>101200</v>
      </c>
      <c r="H29" s="70"/>
    </row>
    <row r="30" spans="2:8" s="15" customFormat="1" ht="18" customHeight="1" thickBot="1" x14ac:dyDescent="0.3">
      <c r="B30" s="63"/>
      <c r="C30" s="23" t="s">
        <v>4</v>
      </c>
      <c r="D30" s="53" t="s">
        <v>42</v>
      </c>
      <c r="E30" s="40">
        <v>101200</v>
      </c>
      <c r="F30" s="41"/>
      <c r="G30" s="32">
        <f t="shared" si="5"/>
        <v>101200</v>
      </c>
      <c r="H30" s="71"/>
    </row>
    <row r="31" spans="2:8" s="15" customFormat="1" ht="22.5" customHeight="1" x14ac:dyDescent="0.25">
      <c r="B31" s="61">
        <v>6</v>
      </c>
      <c r="C31" s="64" t="s">
        <v>22</v>
      </c>
      <c r="D31" s="65"/>
      <c r="E31" s="65"/>
      <c r="F31" s="65"/>
      <c r="G31" s="65"/>
      <c r="H31" s="66"/>
    </row>
    <row r="32" spans="2:8" s="15" customFormat="1" ht="18" customHeight="1" x14ac:dyDescent="0.3">
      <c r="B32" s="62"/>
      <c r="C32" s="16" t="s">
        <v>7</v>
      </c>
      <c r="D32" s="49"/>
      <c r="E32" s="30">
        <f>SUM(E33:E35)</f>
        <v>455000</v>
      </c>
      <c r="F32" s="30">
        <f>SUM(F33:F35)</f>
        <v>0</v>
      </c>
      <c r="G32" s="30">
        <f>F32-E32</f>
        <v>-455000</v>
      </c>
      <c r="H32" s="67" t="s">
        <v>23</v>
      </c>
    </row>
    <row r="33" spans="2:8" s="15" customFormat="1" ht="18" customHeight="1" x14ac:dyDescent="0.25">
      <c r="B33" s="62"/>
      <c r="C33" s="17" t="s">
        <v>2</v>
      </c>
      <c r="D33" s="50"/>
      <c r="E33" s="35">
        <v>455000</v>
      </c>
      <c r="F33" s="35"/>
      <c r="G33" s="32">
        <f>E33-F33</f>
        <v>455000</v>
      </c>
      <c r="H33" s="68"/>
    </row>
    <row r="34" spans="2:8" s="15" customFormat="1" ht="18" customHeight="1" x14ac:dyDescent="0.25">
      <c r="B34" s="62"/>
      <c r="C34" s="18" t="s">
        <v>3</v>
      </c>
      <c r="D34" s="51"/>
      <c r="E34" s="36"/>
      <c r="F34" s="37"/>
      <c r="G34" s="32">
        <f t="shared" ref="G34:G35" si="6">E34-F34</f>
        <v>0</v>
      </c>
      <c r="H34" s="68"/>
    </row>
    <row r="35" spans="2:8" s="15" customFormat="1" ht="18" customHeight="1" thickBot="1" x14ac:dyDescent="0.3">
      <c r="B35" s="63"/>
      <c r="C35" s="23" t="s">
        <v>4</v>
      </c>
      <c r="D35" s="53"/>
      <c r="E35" s="40"/>
      <c r="F35" s="41"/>
      <c r="G35" s="32">
        <f t="shared" si="6"/>
        <v>0</v>
      </c>
      <c r="H35" s="69"/>
    </row>
    <row r="36" spans="2:8" s="15" customFormat="1" ht="22.5" customHeight="1" x14ac:dyDescent="0.25">
      <c r="B36" s="61">
        <v>7</v>
      </c>
      <c r="C36" s="64" t="s">
        <v>24</v>
      </c>
      <c r="D36" s="65"/>
      <c r="E36" s="65"/>
      <c r="F36" s="65"/>
      <c r="G36" s="65"/>
      <c r="H36" s="66"/>
    </row>
    <row r="37" spans="2:8" s="15" customFormat="1" ht="18" customHeight="1" x14ac:dyDescent="0.3">
      <c r="B37" s="62"/>
      <c r="C37" s="16" t="s">
        <v>7</v>
      </c>
      <c r="D37" s="49"/>
      <c r="E37" s="30">
        <f>SUM(E38:E40)</f>
        <v>202650</v>
      </c>
      <c r="F37" s="30">
        <f>SUM(F38:F40)</f>
        <v>0</v>
      </c>
      <c r="G37" s="30">
        <f>F37-E37</f>
        <v>-202650</v>
      </c>
      <c r="H37" s="67" t="s">
        <v>31</v>
      </c>
    </row>
    <row r="38" spans="2:8" s="15" customFormat="1" ht="18" customHeight="1" x14ac:dyDescent="0.25">
      <c r="B38" s="62"/>
      <c r="C38" s="17" t="s">
        <v>2</v>
      </c>
      <c r="D38" s="50"/>
      <c r="E38" s="35">
        <v>202650</v>
      </c>
      <c r="F38" s="35"/>
      <c r="G38" s="32">
        <f>E38-F38</f>
        <v>202650</v>
      </c>
      <c r="H38" s="68"/>
    </row>
    <row r="39" spans="2:8" s="15" customFormat="1" ht="18" customHeight="1" x14ac:dyDescent="0.25">
      <c r="B39" s="62"/>
      <c r="C39" s="18" t="s">
        <v>3</v>
      </c>
      <c r="D39" s="51"/>
      <c r="E39" s="36">
        <v>0</v>
      </c>
      <c r="F39" s="37"/>
      <c r="G39" s="32">
        <f t="shared" ref="G39:G40" si="7">E39-F39</f>
        <v>0</v>
      </c>
      <c r="H39" s="68"/>
    </row>
    <row r="40" spans="2:8" s="15" customFormat="1" ht="18" customHeight="1" thickBot="1" x14ac:dyDescent="0.3">
      <c r="B40" s="63"/>
      <c r="C40" s="23" t="s">
        <v>4</v>
      </c>
      <c r="D40" s="53"/>
      <c r="E40" s="40">
        <v>0</v>
      </c>
      <c r="F40" s="41"/>
      <c r="G40" s="32">
        <f t="shared" si="7"/>
        <v>0</v>
      </c>
      <c r="H40" s="69"/>
    </row>
    <row r="41" spans="2:8" s="15" customFormat="1" ht="41.25" customHeight="1" x14ac:dyDescent="0.25">
      <c r="B41" s="61">
        <v>8</v>
      </c>
      <c r="C41" s="64" t="s">
        <v>25</v>
      </c>
      <c r="D41" s="65"/>
      <c r="E41" s="65"/>
      <c r="F41" s="65"/>
      <c r="G41" s="65"/>
      <c r="H41" s="66"/>
    </row>
    <row r="42" spans="2:8" s="15" customFormat="1" ht="18" customHeight="1" x14ac:dyDescent="0.3">
      <c r="B42" s="62"/>
      <c r="C42" s="16" t="s">
        <v>7</v>
      </c>
      <c r="D42" s="49"/>
      <c r="E42" s="30">
        <f>SUM(E43:E45)</f>
        <v>216780</v>
      </c>
      <c r="F42" s="30">
        <f>SUM(F43:F45)</f>
        <v>11110</v>
      </c>
      <c r="G42" s="30">
        <f>F42-E42</f>
        <v>-205670</v>
      </c>
      <c r="H42" s="70" t="s">
        <v>30</v>
      </c>
    </row>
    <row r="43" spans="2:8" s="15" customFormat="1" ht="18" customHeight="1" x14ac:dyDescent="0.25">
      <c r="B43" s="62"/>
      <c r="C43" s="17" t="s">
        <v>2</v>
      </c>
      <c r="D43" s="50"/>
      <c r="E43" s="35">
        <v>205680</v>
      </c>
      <c r="F43" s="35"/>
      <c r="G43" s="32">
        <f>E43-F43</f>
        <v>205680</v>
      </c>
      <c r="H43" s="70"/>
    </row>
    <row r="44" spans="2:8" s="15" customFormat="1" ht="18" customHeight="1" x14ac:dyDescent="0.25">
      <c r="B44" s="62"/>
      <c r="C44" s="18" t="s">
        <v>3</v>
      </c>
      <c r="D44" s="51" t="s">
        <v>43</v>
      </c>
      <c r="E44" s="36">
        <v>11100</v>
      </c>
      <c r="F44" s="37">
        <v>11110</v>
      </c>
      <c r="G44" s="32">
        <f t="shared" ref="G44:G45" si="8">E44-F44</f>
        <v>-10</v>
      </c>
      <c r="H44" s="70"/>
    </row>
    <row r="45" spans="2:8" s="15" customFormat="1" ht="18" customHeight="1" thickBot="1" x14ac:dyDescent="0.3">
      <c r="B45" s="63"/>
      <c r="C45" s="23" t="s">
        <v>4</v>
      </c>
      <c r="D45" s="53"/>
      <c r="E45" s="40">
        <v>0</v>
      </c>
      <c r="F45" s="41"/>
      <c r="G45" s="32">
        <f t="shared" si="8"/>
        <v>0</v>
      </c>
      <c r="H45" s="72"/>
    </row>
    <row r="46" spans="2:8" s="15" customFormat="1" ht="18" customHeight="1" x14ac:dyDescent="0.25">
      <c r="B46" s="61">
        <v>9</v>
      </c>
      <c r="C46" s="64" t="s">
        <v>26</v>
      </c>
      <c r="D46" s="65"/>
      <c r="E46" s="65"/>
      <c r="F46" s="65"/>
      <c r="G46" s="65"/>
      <c r="H46" s="66"/>
    </row>
    <row r="47" spans="2:8" s="15" customFormat="1" ht="18" customHeight="1" x14ac:dyDescent="0.3">
      <c r="B47" s="62"/>
      <c r="C47" s="16" t="s">
        <v>7</v>
      </c>
      <c r="D47" s="49"/>
      <c r="E47" s="30">
        <f>SUM(E48:E50)</f>
        <v>458400</v>
      </c>
      <c r="F47" s="30">
        <f>SUM(F48:F50)</f>
        <v>0</v>
      </c>
      <c r="G47" s="30">
        <f>F47-E47</f>
        <v>-458400</v>
      </c>
      <c r="H47" s="67" t="s">
        <v>29</v>
      </c>
    </row>
    <row r="48" spans="2:8" s="15" customFormat="1" ht="18" customHeight="1" x14ac:dyDescent="0.25">
      <c r="B48" s="62"/>
      <c r="C48" s="17" t="s">
        <v>2</v>
      </c>
      <c r="D48" s="50"/>
      <c r="E48" s="35">
        <v>458400</v>
      </c>
      <c r="F48" s="35"/>
      <c r="G48" s="32">
        <f>E48-F48</f>
        <v>458400</v>
      </c>
      <c r="H48" s="68"/>
    </row>
    <row r="49" spans="2:8" s="15" customFormat="1" ht="18" customHeight="1" x14ac:dyDescent="0.25">
      <c r="B49" s="62"/>
      <c r="C49" s="18" t="s">
        <v>3</v>
      </c>
      <c r="D49" s="51"/>
      <c r="E49" s="36">
        <v>0</v>
      </c>
      <c r="F49" s="37"/>
      <c r="G49" s="32">
        <f t="shared" ref="G49:G50" si="9">E49-F49</f>
        <v>0</v>
      </c>
      <c r="H49" s="68"/>
    </row>
    <row r="50" spans="2:8" s="15" customFormat="1" ht="18" customHeight="1" thickBot="1" x14ac:dyDescent="0.3">
      <c r="B50" s="63"/>
      <c r="C50" s="23" t="s">
        <v>4</v>
      </c>
      <c r="D50" s="53"/>
      <c r="E50" s="40">
        <v>0</v>
      </c>
      <c r="F50" s="41"/>
      <c r="G50" s="32">
        <f t="shared" si="9"/>
        <v>0</v>
      </c>
      <c r="H50" s="69"/>
    </row>
    <row r="51" spans="2:8" s="15" customFormat="1" ht="18" customHeight="1" x14ac:dyDescent="0.25">
      <c r="B51" s="61">
        <v>10</v>
      </c>
      <c r="C51" s="64" t="s">
        <v>27</v>
      </c>
      <c r="D51" s="65"/>
      <c r="E51" s="65"/>
      <c r="F51" s="65"/>
      <c r="G51" s="65"/>
      <c r="H51" s="66"/>
    </row>
    <row r="52" spans="2:8" s="15" customFormat="1" ht="18" customHeight="1" x14ac:dyDescent="0.3">
      <c r="B52" s="62"/>
      <c r="C52" s="16" t="s">
        <v>7</v>
      </c>
      <c r="D52" s="49"/>
      <c r="E52" s="30">
        <f>SUM(E53:E55)</f>
        <v>596400</v>
      </c>
      <c r="F52" s="30">
        <f>SUM(F53:F55)</f>
        <v>0</v>
      </c>
      <c r="G52" s="30">
        <f>F52-E52</f>
        <v>-596400</v>
      </c>
      <c r="H52" s="70" t="s">
        <v>28</v>
      </c>
    </row>
    <row r="53" spans="2:8" s="15" customFormat="1" ht="18" customHeight="1" x14ac:dyDescent="0.25">
      <c r="B53" s="62"/>
      <c r="C53" s="17" t="s">
        <v>2</v>
      </c>
      <c r="D53" s="50"/>
      <c r="E53" s="35">
        <v>596400</v>
      </c>
      <c r="F53" s="35"/>
      <c r="G53" s="32">
        <f>E53-F53</f>
        <v>596400</v>
      </c>
      <c r="H53" s="70"/>
    </row>
    <row r="54" spans="2:8" s="15" customFormat="1" ht="18" customHeight="1" x14ac:dyDescent="0.25">
      <c r="B54" s="62"/>
      <c r="C54" s="18" t="s">
        <v>3</v>
      </c>
      <c r="D54" s="51"/>
      <c r="E54" s="36">
        <v>0</v>
      </c>
      <c r="F54" s="37"/>
      <c r="G54" s="32">
        <f t="shared" ref="G54:G55" si="10">E54-F54</f>
        <v>0</v>
      </c>
      <c r="H54" s="70"/>
    </row>
    <row r="55" spans="2:8" s="15" customFormat="1" ht="18" customHeight="1" thickBot="1" x14ac:dyDescent="0.3">
      <c r="B55" s="63"/>
      <c r="C55" s="19" t="s">
        <v>4</v>
      </c>
      <c r="D55" s="52"/>
      <c r="E55" s="38">
        <v>0</v>
      </c>
      <c r="F55" s="39"/>
      <c r="G55" s="47">
        <f t="shared" si="10"/>
        <v>0</v>
      </c>
      <c r="H55" s="71"/>
    </row>
    <row r="56" spans="2:8" s="15" customFormat="1" ht="19.5" thickBot="1" x14ac:dyDescent="0.35">
      <c r="B56" s="59"/>
      <c r="C56" s="45" t="s">
        <v>10</v>
      </c>
      <c r="D56" s="54"/>
      <c r="E56" s="46">
        <f>E7+E12+E17+E22+E27+E32+E37+E42+E47+E52</f>
        <v>5860849</v>
      </c>
      <c r="F56" s="46">
        <f>F7+F12+F17+F22+F27+F32+F37+F42+F47+F52</f>
        <v>165970</v>
      </c>
      <c r="G56" s="46">
        <f>E56-F56</f>
        <v>5694879</v>
      </c>
      <c r="H56" s="44"/>
    </row>
    <row r="57" spans="2:8" x14ac:dyDescent="0.25">
      <c r="B57" s="59"/>
      <c r="C57" s="26" t="s">
        <v>2</v>
      </c>
      <c r="D57" s="55"/>
      <c r="E57" s="27">
        <f>E8+E13+E18+E23+E28+E33+E38+E43+E48+E53</f>
        <v>4976989</v>
      </c>
      <c r="F57" s="27">
        <f>F8+F13+F18+F23+F28+F33+F38</f>
        <v>0</v>
      </c>
      <c r="G57" s="6">
        <f>E57-F57</f>
        <v>4976989</v>
      </c>
      <c r="H57" s="28"/>
    </row>
    <row r="58" spans="2:8" x14ac:dyDescent="0.25">
      <c r="B58" s="59"/>
      <c r="C58" s="18" t="s">
        <v>3</v>
      </c>
      <c r="D58" s="56"/>
      <c r="E58" s="27">
        <f>E9+E14+E19+E34+E24+E29+E39+E44+E49+E54</f>
        <v>375660</v>
      </c>
      <c r="F58" s="27">
        <f>F9+F14+F19+F34+F24+F29+F39+F44</f>
        <v>95970</v>
      </c>
      <c r="G58" s="6">
        <f t="shared" ref="G58:G59" si="11">E58-F58</f>
        <v>279690</v>
      </c>
      <c r="H58" s="24"/>
    </row>
    <row r="59" spans="2:8" ht="15.75" customHeight="1" thickBot="1" x14ac:dyDescent="0.3">
      <c r="B59" s="60"/>
      <c r="C59" s="19" t="s">
        <v>4</v>
      </c>
      <c r="D59" s="57"/>
      <c r="E59" s="29">
        <f>E10+E15+E20+E35+E25+E30+E40+E45+E50+E55</f>
        <v>508200</v>
      </c>
      <c r="F59" s="29">
        <f>F10+F15+F20+F35+F25+F30+F40</f>
        <v>70000</v>
      </c>
      <c r="G59" s="22">
        <f t="shared" si="11"/>
        <v>438200</v>
      </c>
      <c r="H59" s="25"/>
    </row>
  </sheetData>
  <mergeCells count="37">
    <mergeCell ref="B46:B50"/>
    <mergeCell ref="C46:H46"/>
    <mergeCell ref="H47:H50"/>
    <mergeCell ref="B51:B55"/>
    <mergeCell ref="C51:H51"/>
    <mergeCell ref="H52:H55"/>
    <mergeCell ref="B56:B59"/>
    <mergeCell ref="B21:B25"/>
    <mergeCell ref="C21:H21"/>
    <mergeCell ref="H22:H25"/>
    <mergeCell ref="B26:B30"/>
    <mergeCell ref="C26:H26"/>
    <mergeCell ref="H27:H30"/>
    <mergeCell ref="B31:B35"/>
    <mergeCell ref="H32:H35"/>
    <mergeCell ref="B36:B40"/>
    <mergeCell ref="C36:H36"/>
    <mergeCell ref="H37:H40"/>
    <mergeCell ref="C31:H31"/>
    <mergeCell ref="B41:B45"/>
    <mergeCell ref="C41:H41"/>
    <mergeCell ref="H42:H45"/>
    <mergeCell ref="B11:B15"/>
    <mergeCell ref="C11:H11"/>
    <mergeCell ref="H12:H15"/>
    <mergeCell ref="B16:B20"/>
    <mergeCell ref="C16:H16"/>
    <mergeCell ref="H17:H20"/>
    <mergeCell ref="B6:B10"/>
    <mergeCell ref="C6:H6"/>
    <mergeCell ref="H7:H10"/>
    <mergeCell ref="C2:H2"/>
    <mergeCell ref="B4:B5"/>
    <mergeCell ref="C4:C5"/>
    <mergeCell ref="E4:G4"/>
    <mergeCell ref="H4:H5"/>
    <mergeCell ref="D4:D5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10.07.20</vt:lpstr>
      <vt:lpstr>03.07.20</vt:lpstr>
      <vt:lpstr>26.06.20</vt:lpstr>
      <vt:lpstr>19.06.20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Бакеева Маргарита Александровна</dc:creator>
  <cp:lastModifiedBy>Бакеева Маргарита Александровна</cp:lastModifiedBy>
  <cp:lastPrinted>2020-07-09T12:32:46Z</cp:lastPrinted>
  <dcterms:created xsi:type="dcterms:W3CDTF">2018-03-23T10:48:39Z</dcterms:created>
  <dcterms:modified xsi:type="dcterms:W3CDTF">2020-07-24T04:46:31Z</dcterms:modified>
</cp:coreProperties>
</file>