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январь 2020" sheetId="2" r:id="rId2"/>
  </sheets>
  <definedNames>
    <definedName name="_xlnm.Print_Titles" localSheetId="1">'январь 2020'!$A:$A</definedName>
    <definedName name="_xlnm.Print_Area" localSheetId="1">'январь 2020'!$A$1:$AF$90</definedName>
  </definedNames>
  <calcPr fullCalcOnLoad="1"/>
</workbook>
</file>

<file path=xl/sharedStrings.xml><?xml version="1.0" encoding="utf-8"?>
<sst xmlns="http://schemas.openxmlformats.org/spreadsheetml/2006/main" count="139" uniqueCount="63">
  <si>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</si>
  <si>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</si>
  <si>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</si>
  <si>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</si>
  <si>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</si>
  <si>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</si>
  <si>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</si>
  <si>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</si>
  <si>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</si>
  <si>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</si>
  <si>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</si>
  <si>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</si>
  <si>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</si>
  <si>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</si>
  <si>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</si>
  <si>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</si>
  <si>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</si>
  <si>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</si>
  <si>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</si>
  <si>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</si>
  <si>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</si>
  <si>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</si>
  <si>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</si>
  <si>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</si>
  <si>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</si>
  <si>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</si>
  <si>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</si>
  <si>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"Развитие муниципальной службы и резерва управленческих кадров 
в городе Когалыме"
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</si>
  <si>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</si>
  <si>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</si>
  <si>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</si>
  <si>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</si>
  <si>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</si>
  <si>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</si>
  <si>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</si>
  <si>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</si>
  <si>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</si>
  <si>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</si>
  <si>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</si>
  <si>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</si>
  <si>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</si>
  <si>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</si>
  <si>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</si>
  <si>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</si>
  <si>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</si>
  <si>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</si>
  <si>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</si>
  <si>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</si>
  <si>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>Экономия денежных средств сложилась в связи изменением сроков мероприятий, проводимых органами местного самоуправления города Когалыма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</si>
  <si>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</si>
  <si>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>Заместитель начальника управления по общим вопросам                                                                 М.Ю.Игошкина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</si>
  <si>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не запланирована</t>
  </si>
  <si>
    <t>План на 2020 год</t>
  </si>
  <si>
    <t>2020 год</t>
  </si>
  <si>
    <t>План с 01.01.2020</t>
  </si>
  <si>
    <t>Профинансировано на на 31.01.2020</t>
  </si>
  <si>
    <t>Кассовый расход на 31.01.2020</t>
  </si>
  <si>
    <t>Обучение муниципальных служащих в январе 2020 года не запланировано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</si>
  <si>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2020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</si>
  <si>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</si>
  <si>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Экономия денежных средств сложилась в связи с поздним поступлением денежных средств с Департамента финансов ХМАО – Югры. Данные средства будут выплачены работникам отдела ЗАГС в феврале 2020 г.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</si>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</sst>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A47" sqref="A47:I47"/>
    </sheetView>
  </sheetViews>
  <sheetFormatPr defaultColWidth="9.140625" defaultRowHeight="12.75"/>
  <cols>
    <col min="1" max="16384" width="9.140625" style="1" customWidth="1"/>
  </cols>
  <sheetData>
    <row r="1" spans="1:2" ht="18.75">
      <c r="A1" s="59"/>
      <c r="B1" s="59"/>
    </row>
    <row r="10" spans="1:9" ht="23.25">
      <c r="A10" s="60" t="s">
        <v>19</v>
      </c>
      <c r="B10" s="60"/>
      <c r="C10" s="60"/>
      <c r="D10" s="60"/>
      <c r="E10" s="60"/>
      <c r="F10" s="60"/>
      <c r="G10" s="60"/>
      <c r="H10" s="60"/>
      <c r="I10" s="60"/>
    </row>
    <row r="11" spans="1:9" ht="23.25">
      <c r="A11" s="60" t="s">
        <v>14</v>
      </c>
      <c r="B11" s="60"/>
      <c r="C11" s="60"/>
      <c r="D11" s="60"/>
      <c r="E11" s="60"/>
      <c r="F11" s="60"/>
      <c r="G11" s="60"/>
      <c r="H11" s="60"/>
      <c r="I11" s="60"/>
    </row>
    <row r="13" spans="1:9" ht="27" customHeight="1">
      <c r="A13" s="61" t="s">
        <v>25</v>
      </c>
      <c r="B13" s="61"/>
      <c r="C13" s="61"/>
      <c r="D13" s="61"/>
      <c r="E13" s="61"/>
      <c r="F13" s="61"/>
      <c r="G13" s="61"/>
      <c r="H13" s="61"/>
      <c r="I13" s="61"/>
    </row>
    <row r="14" spans="1:9" ht="27" customHeight="1">
      <c r="A14" s="61" t="s">
        <v>15</v>
      </c>
      <c r="B14" s="61"/>
      <c r="C14" s="61"/>
      <c r="D14" s="61"/>
      <c r="E14" s="61"/>
      <c r="F14" s="61"/>
      <c r="G14" s="61"/>
      <c r="H14" s="61"/>
      <c r="I14" s="61"/>
    </row>
    <row r="15" spans="1:9" ht="78.75" customHeight="1">
      <c r="A15" s="62" t="s">
        <v>21</v>
      </c>
      <c r="B15" s="62"/>
      <c r="C15" s="62"/>
      <c r="D15" s="62"/>
      <c r="E15" s="62"/>
      <c r="F15" s="62"/>
      <c r="G15" s="62"/>
      <c r="H15" s="62"/>
      <c r="I15" s="62"/>
    </row>
    <row r="46" spans="1:9" ht="16.5">
      <c r="A46" s="58" t="s">
        <v>16</v>
      </c>
      <c r="B46" s="58"/>
      <c r="C46" s="58"/>
      <c r="D46" s="58"/>
      <c r="E46" s="58"/>
      <c r="F46" s="58"/>
      <c r="G46" s="58"/>
      <c r="H46" s="58"/>
      <c r="I46" s="58"/>
    </row>
    <row r="47" spans="1:9" ht="16.5">
      <c r="A47" s="58" t="s">
        <v>53</v>
      </c>
      <c r="B47" s="58"/>
      <c r="C47" s="58"/>
      <c r="D47" s="58"/>
      <c r="E47" s="58"/>
      <c r="F47" s="58"/>
      <c r="G47" s="58"/>
      <c r="H47" s="58"/>
      <c r="I47" s="58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96" zoomScaleNormal="70" zoomScaleSheetLayoutView="96" zoomScalePageLayoutView="0" workbookViewId="0" topLeftCell="A12">
      <selection activeCell="B18" sqref="B18"/>
    </sheetView>
  </sheetViews>
  <sheetFormatPr defaultColWidth="9.140625" defaultRowHeight="12.75"/>
  <cols>
    <col min="1" max="1" width="66.8515625" style="48" customWidth="1"/>
    <col min="2" max="5" width="15.140625" style="57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1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82"/>
      <c r="AC2" s="82"/>
      <c r="AD2" s="82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83"/>
      <c r="Y3" s="83"/>
      <c r="Z3" s="83"/>
      <c r="AA3" s="83"/>
      <c r="AB3" s="83"/>
      <c r="AC3" s="83"/>
      <c r="AD3" s="83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83"/>
      <c r="Y4" s="83"/>
      <c r="Z4" s="83"/>
      <c r="AA4" s="83"/>
      <c r="AB4" s="83"/>
      <c r="AC4" s="83"/>
      <c r="AD4" s="83"/>
      <c r="AE4" s="14"/>
    </row>
    <row r="5" spans="1:31" ht="32.25" customHeight="1">
      <c r="A5" s="84" t="s">
        <v>45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16"/>
    </row>
    <row r="6" spans="1:31" ht="51" customHeight="1">
      <c r="A6" s="85" t="s">
        <v>27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6" t="s">
        <v>23</v>
      </c>
      <c r="AC7" s="86"/>
      <c r="AD7" s="86"/>
      <c r="AE7" s="20"/>
    </row>
    <row r="8" spans="1:32" s="21" customFormat="1" ht="18.75" customHeight="1">
      <c r="A8" s="87" t="s">
        <v>20</v>
      </c>
      <c r="B8" s="88" t="s">
        <v>52</v>
      </c>
      <c r="C8" s="89" t="s">
        <v>54</v>
      </c>
      <c r="D8" s="89" t="s">
        <v>55</v>
      </c>
      <c r="E8" s="91" t="s">
        <v>56</v>
      </c>
      <c r="F8" s="81" t="s">
        <v>40</v>
      </c>
      <c r="G8" s="81"/>
      <c r="H8" s="81" t="s">
        <v>0</v>
      </c>
      <c r="I8" s="81"/>
      <c r="J8" s="77" t="s">
        <v>1</v>
      </c>
      <c r="K8" s="78"/>
      <c r="L8" s="77" t="s">
        <v>2</v>
      </c>
      <c r="M8" s="78"/>
      <c r="N8" s="77" t="s">
        <v>3</v>
      </c>
      <c r="O8" s="78"/>
      <c r="P8" s="77" t="s">
        <v>4</v>
      </c>
      <c r="Q8" s="78"/>
      <c r="R8" s="77" t="s">
        <v>5</v>
      </c>
      <c r="S8" s="78"/>
      <c r="T8" s="77" t="s">
        <v>6</v>
      </c>
      <c r="U8" s="78"/>
      <c r="V8" s="77" t="s">
        <v>7</v>
      </c>
      <c r="W8" s="78"/>
      <c r="X8" s="77" t="s">
        <v>8</v>
      </c>
      <c r="Y8" s="78"/>
      <c r="Z8" s="77" t="s">
        <v>9</v>
      </c>
      <c r="AA8" s="78"/>
      <c r="AB8" s="77" t="s">
        <v>10</v>
      </c>
      <c r="AC8" s="78"/>
      <c r="AD8" s="77" t="s">
        <v>11</v>
      </c>
      <c r="AE8" s="78"/>
      <c r="AF8" s="79" t="s">
        <v>44</v>
      </c>
    </row>
    <row r="9" spans="1:32" s="22" customFormat="1" ht="76.5" customHeight="1">
      <c r="A9" s="87"/>
      <c r="B9" s="88"/>
      <c r="C9" s="90"/>
      <c r="D9" s="90"/>
      <c r="E9" s="92"/>
      <c r="F9" s="2" t="s">
        <v>41</v>
      </c>
      <c r="G9" s="2" t="s">
        <v>42</v>
      </c>
      <c r="H9" s="3" t="s">
        <v>12</v>
      </c>
      <c r="I9" s="3" t="s">
        <v>43</v>
      </c>
      <c r="J9" s="3" t="s">
        <v>12</v>
      </c>
      <c r="K9" s="3" t="s">
        <v>43</v>
      </c>
      <c r="L9" s="3" t="s">
        <v>12</v>
      </c>
      <c r="M9" s="3" t="s">
        <v>43</v>
      </c>
      <c r="N9" s="3" t="s">
        <v>12</v>
      </c>
      <c r="O9" s="3" t="s">
        <v>43</v>
      </c>
      <c r="P9" s="3" t="s">
        <v>12</v>
      </c>
      <c r="Q9" s="3" t="s">
        <v>43</v>
      </c>
      <c r="R9" s="3" t="s">
        <v>12</v>
      </c>
      <c r="S9" s="3" t="s">
        <v>43</v>
      </c>
      <c r="T9" s="3" t="s">
        <v>12</v>
      </c>
      <c r="U9" s="3" t="s">
        <v>43</v>
      </c>
      <c r="V9" s="3" t="s">
        <v>12</v>
      </c>
      <c r="W9" s="3" t="s">
        <v>43</v>
      </c>
      <c r="X9" s="3" t="s">
        <v>12</v>
      </c>
      <c r="Y9" s="3" t="s">
        <v>43</v>
      </c>
      <c r="Z9" s="3" t="s">
        <v>12</v>
      </c>
      <c r="AA9" s="3" t="s">
        <v>43</v>
      </c>
      <c r="AB9" s="3" t="s">
        <v>12</v>
      </c>
      <c r="AC9" s="3" t="s">
        <v>43</v>
      </c>
      <c r="AD9" s="3" t="s">
        <v>12</v>
      </c>
      <c r="AE9" s="3" t="s">
        <v>43</v>
      </c>
      <c r="AF9" s="80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26</v>
      </c>
      <c r="B11" s="27">
        <f aca="true" t="shared" si="0" ref="B11:J12">B12</f>
        <v>579.6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/>
      <c r="L11" s="27">
        <f>L12</f>
        <v>100</v>
      </c>
      <c r="M11" s="27"/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379.6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93" t="s">
        <v>28</v>
      </c>
      <c r="B12" s="31">
        <f t="shared" si="0"/>
        <v>579.6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4"/>
      <c r="L12" s="31">
        <f>L13</f>
        <v>100</v>
      </c>
      <c r="M12" s="4"/>
      <c r="N12" s="31">
        <f>N13</f>
        <v>0</v>
      </c>
      <c r="O12" s="4"/>
      <c r="P12" s="31">
        <f>P13</f>
        <v>100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0</v>
      </c>
      <c r="Y12" s="4"/>
      <c r="Z12" s="31">
        <f>Z13</f>
        <v>0</v>
      </c>
      <c r="AA12" s="4"/>
      <c r="AB12" s="31">
        <f>AB13</f>
        <v>379.6</v>
      </c>
      <c r="AC12" s="4"/>
      <c r="AD12" s="31">
        <f>AD13</f>
        <v>0</v>
      </c>
      <c r="AE12" s="5"/>
      <c r="AF12" s="64" t="s">
        <v>57</v>
      </c>
    </row>
    <row r="13" spans="1:32" s="30" customFormat="1" ht="18.75">
      <c r="A13" s="94" t="s">
        <v>17</v>
      </c>
      <c r="B13" s="34">
        <f>B14+B15+B16+B17</f>
        <v>579.6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0</v>
      </c>
      <c r="F13" s="35">
        <f t="shared" si="2"/>
        <v>0</v>
      </c>
      <c r="G13" s="35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/>
      <c r="L13" s="34">
        <f>L14+L15+L16+L17</f>
        <v>100</v>
      </c>
      <c r="M13" s="34"/>
      <c r="N13" s="34">
        <f>N14+N15+N16+N17</f>
        <v>0</v>
      </c>
      <c r="O13" s="34"/>
      <c r="P13" s="34">
        <f>P14+P15+P16+P17</f>
        <v>100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0</v>
      </c>
      <c r="Y13" s="34"/>
      <c r="Z13" s="34">
        <f>Z14+Z15+Z16+Z17</f>
        <v>0</v>
      </c>
      <c r="AA13" s="34"/>
      <c r="AB13" s="34">
        <f>AB14+AB15+AB16+AB17</f>
        <v>379.6</v>
      </c>
      <c r="AC13" s="34"/>
      <c r="AD13" s="34">
        <f>AD14+AD15+AD16+AD17</f>
        <v>0</v>
      </c>
      <c r="AE13" s="34"/>
      <c r="AF13" s="65"/>
    </row>
    <row r="14" spans="1:32" s="30" customFormat="1" ht="18.75">
      <c r="A14" s="95" t="s">
        <v>24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/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65"/>
    </row>
    <row r="15" spans="1:32" s="30" customFormat="1" ht="18.75">
      <c r="A15" s="95" t="s">
        <v>22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/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65"/>
    </row>
    <row r="16" spans="1:32" s="36" customFormat="1" ht="18.75">
      <c r="A16" s="95" t="s">
        <v>13</v>
      </c>
      <c r="B16" s="31">
        <f>H16+J16+L16+N16+P16+R16+T16+V16+X16+Z16+AB16+AD16</f>
        <v>579.6</v>
      </c>
      <c r="C16" s="32">
        <f>H16</f>
        <v>0</v>
      </c>
      <c r="D16" s="32">
        <f>I16</f>
        <v>0</v>
      </c>
      <c r="E16" s="4">
        <v>0</v>
      </c>
      <c r="F16" s="33">
        <v>0</v>
      </c>
      <c r="G16" s="33">
        <v>0</v>
      </c>
      <c r="H16" s="4">
        <v>0</v>
      </c>
      <c r="I16" s="4">
        <v>0</v>
      </c>
      <c r="J16" s="4">
        <v>0</v>
      </c>
      <c r="K16" s="4"/>
      <c r="L16" s="4">
        <v>100</v>
      </c>
      <c r="M16" s="4"/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379.6</v>
      </c>
      <c r="AC16" s="4"/>
      <c r="AD16" s="5">
        <v>0</v>
      </c>
      <c r="AE16" s="5"/>
      <c r="AF16" s="65"/>
    </row>
    <row r="17" spans="1:32" s="30" customFormat="1" ht="18.75">
      <c r="A17" s="95" t="s">
        <v>31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/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66"/>
    </row>
    <row r="18" spans="1:32" s="30" customFormat="1" ht="79.5" customHeight="1">
      <c r="A18" s="37" t="s">
        <v>29</v>
      </c>
      <c r="B18" s="38">
        <f>B20+B26+B32+B62+B68+B74</f>
        <v>121483.90000000001</v>
      </c>
      <c r="C18" s="38">
        <f>C20+C26+C32+C62+C68+C74</f>
        <v>12905.78</v>
      </c>
      <c r="D18" s="38">
        <f>D19+D25+D31+D61+D67+D73</f>
        <v>8877.85086</v>
      </c>
      <c r="E18" s="38">
        <f>E19+E25+E31+E61+E67+E73</f>
        <v>8537.7975</v>
      </c>
      <c r="F18" s="35">
        <f>E18/B18*100</f>
        <v>7.027925099539939</v>
      </c>
      <c r="G18" s="28">
        <f>E18/C18*100</f>
        <v>66.15483527535724</v>
      </c>
      <c r="H18" s="38">
        <f>H20+H26+H32+H62+H68+H74</f>
        <v>12905.78</v>
      </c>
      <c r="I18" s="38">
        <f>I20+I26+I32+I62+I68+I74</f>
        <v>8537.7975</v>
      </c>
      <c r="J18" s="38">
        <f>J20+J26+J32+J62+J68+J74</f>
        <v>9011.125</v>
      </c>
      <c r="K18" s="38"/>
      <c r="L18" s="38">
        <f>L20+L26+L32+L62+L68+L74</f>
        <v>5969.843</v>
      </c>
      <c r="M18" s="38"/>
      <c r="N18" s="38">
        <f>N20+N26+N32+N62+N68+N74</f>
        <v>17653.446</v>
      </c>
      <c r="O18" s="38"/>
      <c r="P18" s="38">
        <f>P20+P26+P32+P62+P68+P74</f>
        <v>10573.059000000001</v>
      </c>
      <c r="Q18" s="38"/>
      <c r="R18" s="38">
        <f>R20+R26+R32+R62+R68+R74</f>
        <v>6188.061000000001</v>
      </c>
      <c r="S18" s="38"/>
      <c r="T18" s="38">
        <f>T20+T26+T32+T62+T68+T74</f>
        <v>16691.918999999998</v>
      </c>
      <c r="U18" s="38"/>
      <c r="V18" s="38">
        <f>V20+V26+V32+V62+V68+V74</f>
        <v>8280.134</v>
      </c>
      <c r="W18" s="38"/>
      <c r="X18" s="38">
        <f>X20+X26+X32+X62+X68+X74</f>
        <v>5908.789000000001</v>
      </c>
      <c r="Y18" s="38"/>
      <c r="Z18" s="38">
        <f>Z20+Z26+Z32+Z62+Z68+Z74</f>
        <v>13048.658</v>
      </c>
      <c r="AA18" s="38"/>
      <c r="AB18" s="38">
        <f>AB20+AB26+AB32+AB62+AB68+AB74</f>
        <v>5746.975</v>
      </c>
      <c r="AC18" s="38"/>
      <c r="AD18" s="38">
        <f>AD20+AD26+AD32+AD62+AD68+AD74</f>
        <v>9697.311000000002</v>
      </c>
      <c r="AE18" s="38"/>
      <c r="AF18" s="39"/>
    </row>
    <row r="19" spans="1:32" s="30" customFormat="1" ht="74.25" customHeight="1">
      <c r="A19" s="96" t="s">
        <v>30</v>
      </c>
      <c r="B19" s="31">
        <f aca="true" t="shared" si="3" ref="B19:H19">B20</f>
        <v>0</v>
      </c>
      <c r="C19" s="32">
        <f t="shared" si="3"/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4"/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64" t="s">
        <v>47</v>
      </c>
    </row>
    <row r="20" spans="1:32" s="30" customFormat="1" ht="19.5" customHeight="1">
      <c r="A20" s="94" t="s">
        <v>17</v>
      </c>
      <c r="B20" s="34">
        <f aca="true" t="shared" si="4" ref="B20:J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/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65"/>
    </row>
    <row r="21" spans="1:32" s="30" customFormat="1" ht="21.75" customHeight="1">
      <c r="A21" s="95" t="s">
        <v>24</v>
      </c>
      <c r="B21" s="31">
        <f>H21+J21+L21+N21+P21+R21+T21+V21+X21+Z21+AB21+AD21</f>
        <v>0</v>
      </c>
      <c r="C21" s="41">
        <v>0</v>
      </c>
      <c r="D21" s="41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/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65"/>
    </row>
    <row r="22" spans="1:32" s="30" customFormat="1" ht="21.75" customHeight="1">
      <c r="A22" s="95" t="s">
        <v>22</v>
      </c>
      <c r="B22" s="31">
        <f>H22+J22+L22+N22+P22+R22+T22+V22+X22+Z22+AB22+AD22</f>
        <v>0</v>
      </c>
      <c r="C22" s="41">
        <v>0</v>
      </c>
      <c r="D22" s="41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/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65"/>
    </row>
    <row r="23" spans="1:32" s="30" customFormat="1" ht="21.75" customHeight="1">
      <c r="A23" s="95" t="s">
        <v>13</v>
      </c>
      <c r="B23" s="31">
        <f>H23+J23+L23+N23+P23+R23+T23+V23+X23+Z23+AB23+AD23</f>
        <v>0</v>
      </c>
      <c r="C23" s="41">
        <v>0</v>
      </c>
      <c r="D23" s="41">
        <f>I23</f>
        <v>0</v>
      </c>
      <c r="E23" s="4"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/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65"/>
    </row>
    <row r="24" spans="1:32" s="30" customFormat="1" ht="21.75" customHeight="1">
      <c r="A24" s="95" t="s">
        <v>31</v>
      </c>
      <c r="B24" s="31">
        <f>H24+J24+L24+N24+P24+R24+T24+V24+X24+Z24+AB24+AD24</f>
        <v>0</v>
      </c>
      <c r="C24" s="41">
        <v>0</v>
      </c>
      <c r="D24" s="41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/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66"/>
    </row>
    <row r="25" spans="1:32" s="30" customFormat="1" ht="74.25" customHeight="1">
      <c r="A25" s="96" t="s">
        <v>32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4"/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64" t="s">
        <v>61</v>
      </c>
    </row>
    <row r="26" spans="1:32" s="30" customFormat="1" ht="19.5" customHeight="1">
      <c r="A26" s="94" t="s">
        <v>17</v>
      </c>
      <c r="B26" s="34">
        <f aca="true" t="shared" si="5" ref="B26:J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/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65"/>
    </row>
    <row r="27" spans="1:32" s="30" customFormat="1" ht="21.75" customHeight="1">
      <c r="A27" s="95" t="s">
        <v>24</v>
      </c>
      <c r="B27" s="31">
        <f>H27+J27+L27+N27+P27+R27+T27+V27+X27+Z27+AB27+AD27</f>
        <v>0</v>
      </c>
      <c r="C27" s="41">
        <v>0</v>
      </c>
      <c r="D27" s="41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/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65"/>
    </row>
    <row r="28" spans="1:32" s="30" customFormat="1" ht="21.75" customHeight="1">
      <c r="A28" s="95" t="s">
        <v>22</v>
      </c>
      <c r="B28" s="31">
        <f>H28+J28+L28+N28+P28+R28+T28+V28+X28+Z28+AB28+AD28</f>
        <v>0</v>
      </c>
      <c r="C28" s="41">
        <v>0</v>
      </c>
      <c r="D28" s="41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/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65"/>
    </row>
    <row r="29" spans="1:32" s="30" customFormat="1" ht="21.75" customHeight="1">
      <c r="A29" s="95" t="s">
        <v>13</v>
      </c>
      <c r="B29" s="31">
        <f>H29+J29+L29+N29+P29+R29+T29+V29+X29+Z29+AB29+AD29</f>
        <v>0</v>
      </c>
      <c r="C29" s="41">
        <v>0</v>
      </c>
      <c r="D29" s="41">
        <f>I29</f>
        <v>0</v>
      </c>
      <c r="E29" s="4"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65"/>
    </row>
    <row r="30" spans="1:32" s="30" customFormat="1" ht="21.75" customHeight="1">
      <c r="A30" s="95" t="s">
        <v>31</v>
      </c>
      <c r="B30" s="31">
        <f>H30+J30+L30+N30+P30+R30+T30+V30+X30+Z30+AB30+AD30</f>
        <v>0</v>
      </c>
      <c r="C30" s="41">
        <v>0</v>
      </c>
      <c r="D30" s="41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/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66"/>
    </row>
    <row r="31" spans="1:32" s="36" customFormat="1" ht="66.75" customHeight="1">
      <c r="A31" s="97" t="s">
        <v>33</v>
      </c>
      <c r="B31" s="31">
        <f>B32</f>
        <v>22441.000000000004</v>
      </c>
      <c r="C31" s="31">
        <f>C32</f>
        <v>760.2909999999999</v>
      </c>
      <c r="D31" s="31">
        <f>E31</f>
        <v>497.07410000000004</v>
      </c>
      <c r="E31" s="31">
        <f>E32</f>
        <v>497.07410000000004</v>
      </c>
      <c r="F31" s="35">
        <f>F32</f>
        <v>2.2150265139699656</v>
      </c>
      <c r="G31" s="28">
        <f>G32</f>
        <v>65.37945339350328</v>
      </c>
      <c r="H31" s="31">
        <f>H32</f>
        <v>760.2909999999999</v>
      </c>
      <c r="I31" s="31">
        <f>I32</f>
        <v>497.07410000000004</v>
      </c>
      <c r="J31" s="31">
        <f aca="true" t="shared" si="6" ref="J31:AD31">J32</f>
        <v>725.691</v>
      </c>
      <c r="K31" s="31"/>
      <c r="L31" s="31">
        <f t="shared" si="6"/>
        <v>821.491</v>
      </c>
      <c r="M31" s="31"/>
      <c r="N31" s="31">
        <f t="shared" si="6"/>
        <v>4298.041</v>
      </c>
      <c r="O31" s="31"/>
      <c r="P31" s="31">
        <f t="shared" si="6"/>
        <v>1628.1909999999998</v>
      </c>
      <c r="Q31" s="31"/>
      <c r="R31" s="31">
        <f t="shared" si="6"/>
        <v>1019.191</v>
      </c>
      <c r="S31" s="31"/>
      <c r="T31" s="31">
        <f t="shared" si="6"/>
        <v>3859.641</v>
      </c>
      <c r="U31" s="31"/>
      <c r="V31" s="31">
        <f t="shared" si="6"/>
        <v>753.591</v>
      </c>
      <c r="W31" s="31"/>
      <c r="X31" s="31">
        <f t="shared" si="6"/>
        <v>649.491</v>
      </c>
      <c r="Y31" s="31"/>
      <c r="Z31" s="31">
        <f t="shared" si="6"/>
        <v>2225.441</v>
      </c>
      <c r="AA31" s="31"/>
      <c r="AB31" s="31">
        <f t="shared" si="6"/>
        <v>624.291</v>
      </c>
      <c r="AC31" s="31"/>
      <c r="AD31" s="31">
        <f t="shared" si="6"/>
        <v>5266.849</v>
      </c>
      <c r="AE31" s="31"/>
      <c r="AF31" s="42"/>
    </row>
    <row r="32" spans="1:32" s="36" customFormat="1" ht="18.75">
      <c r="A32" s="98" t="s">
        <v>17</v>
      </c>
      <c r="B32" s="34">
        <f>B33+B34+B35+B36</f>
        <v>22441.000000000004</v>
      </c>
      <c r="C32" s="34">
        <f>C33+C34+C35+C36</f>
        <v>760.2909999999999</v>
      </c>
      <c r="D32" s="31">
        <f aca="true" t="shared" si="7" ref="D32:D72">E32</f>
        <v>497.07410000000004</v>
      </c>
      <c r="E32" s="34">
        <f>E33+E34+E35+E36</f>
        <v>497.07410000000004</v>
      </c>
      <c r="F32" s="35">
        <f>F33+F34+F35+F36</f>
        <v>2.2150265139699656</v>
      </c>
      <c r="G32" s="28">
        <f>E32/C32*100</f>
        <v>65.37945339350328</v>
      </c>
      <c r="H32" s="34">
        <f>H33+H34+H35+H36</f>
        <v>760.2909999999999</v>
      </c>
      <c r="I32" s="34">
        <f>I33+I34+I35+I36</f>
        <v>497.07410000000004</v>
      </c>
      <c r="J32" s="34">
        <f aca="true" t="shared" si="8" ref="J32:AD32">J33+J34+J35+J36</f>
        <v>725.691</v>
      </c>
      <c r="K32" s="34"/>
      <c r="L32" s="34">
        <f t="shared" si="8"/>
        <v>821.491</v>
      </c>
      <c r="M32" s="34"/>
      <c r="N32" s="34">
        <f t="shared" si="8"/>
        <v>4298.041</v>
      </c>
      <c r="O32" s="34"/>
      <c r="P32" s="34">
        <f t="shared" si="8"/>
        <v>1628.1909999999998</v>
      </c>
      <c r="Q32" s="34"/>
      <c r="R32" s="34">
        <f t="shared" si="8"/>
        <v>1019.191</v>
      </c>
      <c r="S32" s="34"/>
      <c r="T32" s="34">
        <f t="shared" si="8"/>
        <v>3859.641</v>
      </c>
      <c r="U32" s="34"/>
      <c r="V32" s="34">
        <f t="shared" si="8"/>
        <v>753.591</v>
      </c>
      <c r="W32" s="34"/>
      <c r="X32" s="34">
        <f t="shared" si="8"/>
        <v>649.491</v>
      </c>
      <c r="Y32" s="34"/>
      <c r="Z32" s="34">
        <f t="shared" si="8"/>
        <v>2225.441</v>
      </c>
      <c r="AA32" s="34"/>
      <c r="AB32" s="34">
        <f t="shared" si="8"/>
        <v>624.291</v>
      </c>
      <c r="AC32" s="34"/>
      <c r="AD32" s="34">
        <f t="shared" si="8"/>
        <v>5266.849</v>
      </c>
      <c r="AE32" s="34"/>
      <c r="AF32" s="42"/>
    </row>
    <row r="33" spans="1:32" s="36" customFormat="1" ht="18.75">
      <c r="A33" s="99" t="s">
        <v>24</v>
      </c>
      <c r="B33" s="31">
        <f aca="true" t="shared" si="9" ref="B33:C36">B39+B45+B51+B57</f>
        <v>0</v>
      </c>
      <c r="C33" s="31">
        <f t="shared" si="9"/>
        <v>0</v>
      </c>
      <c r="D33" s="31">
        <f t="shared" si="7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0" ref="J33:AD33">J38+J45+J51+J57</f>
        <v>0</v>
      </c>
      <c r="K33" s="31"/>
      <c r="L33" s="31">
        <f t="shared" si="10"/>
        <v>0</v>
      </c>
      <c r="M33" s="31"/>
      <c r="N33" s="31">
        <f t="shared" si="10"/>
        <v>0</v>
      </c>
      <c r="O33" s="31"/>
      <c r="P33" s="31">
        <f t="shared" si="10"/>
        <v>95.6</v>
      </c>
      <c r="Q33" s="31"/>
      <c r="R33" s="31">
        <f t="shared" si="10"/>
        <v>0</v>
      </c>
      <c r="S33" s="31"/>
      <c r="T33" s="31">
        <f t="shared" si="10"/>
        <v>0</v>
      </c>
      <c r="U33" s="31"/>
      <c r="V33" s="31">
        <f t="shared" si="10"/>
        <v>0</v>
      </c>
      <c r="W33" s="31"/>
      <c r="X33" s="31">
        <f t="shared" si="10"/>
        <v>0</v>
      </c>
      <c r="Y33" s="31"/>
      <c r="Z33" s="31">
        <f t="shared" si="10"/>
        <v>0</v>
      </c>
      <c r="AA33" s="31"/>
      <c r="AB33" s="31">
        <f t="shared" si="10"/>
        <v>95.6</v>
      </c>
      <c r="AC33" s="31"/>
      <c r="AD33" s="31">
        <f t="shared" si="10"/>
        <v>0</v>
      </c>
      <c r="AE33" s="31"/>
      <c r="AF33" s="42"/>
    </row>
    <row r="34" spans="1:32" s="36" customFormat="1" ht="18.75">
      <c r="A34" s="99" t="s">
        <v>22</v>
      </c>
      <c r="B34" s="31">
        <f t="shared" si="9"/>
        <v>0</v>
      </c>
      <c r="C34" s="31">
        <f t="shared" si="9"/>
        <v>0</v>
      </c>
      <c r="D34" s="31">
        <f t="shared" si="7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1" ref="J34:AD36">J40+J46+J52+J58</f>
        <v>0</v>
      </c>
      <c r="K34" s="31"/>
      <c r="L34" s="31">
        <f t="shared" si="11"/>
        <v>0</v>
      </c>
      <c r="M34" s="31"/>
      <c r="N34" s="31">
        <f t="shared" si="11"/>
        <v>0</v>
      </c>
      <c r="O34" s="31"/>
      <c r="P34" s="31">
        <f t="shared" si="11"/>
        <v>0</v>
      </c>
      <c r="Q34" s="31"/>
      <c r="R34" s="31">
        <f t="shared" si="11"/>
        <v>0</v>
      </c>
      <c r="S34" s="31"/>
      <c r="T34" s="31">
        <f t="shared" si="11"/>
        <v>0</v>
      </c>
      <c r="U34" s="31"/>
      <c r="V34" s="31">
        <f t="shared" si="11"/>
        <v>0</v>
      </c>
      <c r="W34" s="31"/>
      <c r="X34" s="31">
        <f t="shared" si="11"/>
        <v>0</v>
      </c>
      <c r="Y34" s="31"/>
      <c r="Z34" s="31">
        <f t="shared" si="11"/>
        <v>0</v>
      </c>
      <c r="AA34" s="31"/>
      <c r="AB34" s="31">
        <f t="shared" si="11"/>
        <v>0</v>
      </c>
      <c r="AC34" s="31"/>
      <c r="AD34" s="31">
        <f t="shared" si="11"/>
        <v>0</v>
      </c>
      <c r="AE34" s="31"/>
      <c r="AF34" s="42"/>
    </row>
    <row r="35" spans="1:32" s="36" customFormat="1" ht="18.75">
      <c r="A35" s="99" t="s">
        <v>13</v>
      </c>
      <c r="B35" s="31">
        <f t="shared" si="9"/>
        <v>22441.000000000004</v>
      </c>
      <c r="C35" s="31">
        <f t="shared" si="9"/>
        <v>760.2909999999999</v>
      </c>
      <c r="D35" s="31">
        <f t="shared" si="7"/>
        <v>497.07410000000004</v>
      </c>
      <c r="E35" s="31">
        <f>E41+E47+E53+E59</f>
        <v>497.07410000000004</v>
      </c>
      <c r="F35" s="35">
        <f>E35/B35*100</f>
        <v>2.2150265139699656</v>
      </c>
      <c r="G35" s="28">
        <f>E35/C35*100</f>
        <v>65.37945339350328</v>
      </c>
      <c r="H35" s="31">
        <f>H41+H47+H53+H59</f>
        <v>760.2909999999999</v>
      </c>
      <c r="I35" s="31">
        <f>I41+I47+I53+I59</f>
        <v>497.07410000000004</v>
      </c>
      <c r="J35" s="31">
        <f t="shared" si="11"/>
        <v>725.691</v>
      </c>
      <c r="K35" s="31"/>
      <c r="L35" s="31">
        <f t="shared" si="11"/>
        <v>821.491</v>
      </c>
      <c r="M35" s="31"/>
      <c r="N35" s="31">
        <f t="shared" si="11"/>
        <v>4298.041</v>
      </c>
      <c r="O35" s="31"/>
      <c r="P35" s="31">
        <f t="shared" si="11"/>
        <v>1532.591</v>
      </c>
      <c r="Q35" s="31"/>
      <c r="R35" s="31">
        <f t="shared" si="11"/>
        <v>1019.191</v>
      </c>
      <c r="S35" s="31"/>
      <c r="T35" s="31">
        <f t="shared" si="11"/>
        <v>3859.641</v>
      </c>
      <c r="U35" s="31"/>
      <c r="V35" s="31">
        <f t="shared" si="11"/>
        <v>753.591</v>
      </c>
      <c r="W35" s="31"/>
      <c r="X35" s="31">
        <f t="shared" si="11"/>
        <v>649.491</v>
      </c>
      <c r="Y35" s="31"/>
      <c r="Z35" s="31">
        <f t="shared" si="11"/>
        <v>2225.441</v>
      </c>
      <c r="AA35" s="31"/>
      <c r="AB35" s="31">
        <f t="shared" si="11"/>
        <v>528.691</v>
      </c>
      <c r="AC35" s="31"/>
      <c r="AD35" s="31">
        <f t="shared" si="11"/>
        <v>5266.849</v>
      </c>
      <c r="AE35" s="31"/>
      <c r="AF35" s="42"/>
    </row>
    <row r="36" spans="1:32" s="36" customFormat="1" ht="18.75">
      <c r="A36" s="99" t="s">
        <v>31</v>
      </c>
      <c r="B36" s="31">
        <f t="shared" si="9"/>
        <v>0</v>
      </c>
      <c r="C36" s="31">
        <f t="shared" si="9"/>
        <v>0</v>
      </c>
      <c r="D36" s="31">
        <f t="shared" si="7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1"/>
        <v>0</v>
      </c>
      <c r="K36" s="31"/>
      <c r="L36" s="31">
        <f t="shared" si="11"/>
        <v>0</v>
      </c>
      <c r="M36" s="31"/>
      <c r="N36" s="31">
        <f t="shared" si="11"/>
        <v>0</v>
      </c>
      <c r="O36" s="31"/>
      <c r="P36" s="31">
        <f t="shared" si="11"/>
        <v>0</v>
      </c>
      <c r="Q36" s="31"/>
      <c r="R36" s="31">
        <f t="shared" si="11"/>
        <v>0</v>
      </c>
      <c r="S36" s="31"/>
      <c r="T36" s="31">
        <f t="shared" si="11"/>
        <v>0</v>
      </c>
      <c r="U36" s="31"/>
      <c r="V36" s="31">
        <f t="shared" si="11"/>
        <v>0</v>
      </c>
      <c r="W36" s="31"/>
      <c r="X36" s="31">
        <f t="shared" si="11"/>
        <v>0</v>
      </c>
      <c r="Y36" s="31"/>
      <c r="Z36" s="31">
        <f t="shared" si="11"/>
        <v>0</v>
      </c>
      <c r="AA36" s="31"/>
      <c r="AB36" s="31">
        <f t="shared" si="11"/>
        <v>0</v>
      </c>
      <c r="AC36" s="31"/>
      <c r="AD36" s="31">
        <f t="shared" si="11"/>
        <v>0</v>
      </c>
      <c r="AE36" s="31"/>
      <c r="AF36" s="42"/>
    </row>
    <row r="37" spans="1:32" s="30" customFormat="1" ht="37.5">
      <c r="A37" s="100" t="s">
        <v>34</v>
      </c>
      <c r="B37" s="31">
        <f>B38</f>
        <v>191.2</v>
      </c>
      <c r="C37" s="34">
        <f>C38</f>
        <v>0</v>
      </c>
      <c r="D37" s="31">
        <f t="shared" si="7"/>
        <v>0</v>
      </c>
      <c r="E37" s="4">
        <f>E38</f>
        <v>0</v>
      </c>
      <c r="F37" s="28">
        <v>0</v>
      </c>
      <c r="G37" s="28">
        <v>0</v>
      </c>
      <c r="H37" s="31">
        <f>H38</f>
        <v>0</v>
      </c>
      <c r="I37" s="4">
        <f>I38</f>
        <v>0</v>
      </c>
      <c r="J37" s="31">
        <f>J38</f>
        <v>0</v>
      </c>
      <c r="K37" s="4"/>
      <c r="L37" s="31">
        <f>L38</f>
        <v>0</v>
      </c>
      <c r="M37" s="4"/>
      <c r="N37" s="31">
        <f>N38</f>
        <v>0</v>
      </c>
      <c r="O37" s="4"/>
      <c r="P37" s="31">
        <f>P38</f>
        <v>95.6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95.6</v>
      </c>
      <c r="AC37" s="4"/>
      <c r="AD37" s="31">
        <f>AD38</f>
        <v>0</v>
      </c>
      <c r="AE37" s="5"/>
      <c r="AF37" s="64" t="s">
        <v>58</v>
      </c>
    </row>
    <row r="38" spans="1:32" s="30" customFormat="1" ht="18.75">
      <c r="A38" s="98" t="s">
        <v>17</v>
      </c>
      <c r="B38" s="34">
        <f>B39+B40+B41+B42</f>
        <v>191.2</v>
      </c>
      <c r="C38" s="34">
        <f>C39+C40+C41+C42</f>
        <v>0</v>
      </c>
      <c r="D38" s="31">
        <f t="shared" si="7"/>
        <v>0</v>
      </c>
      <c r="E38" s="34">
        <f>E39+E40+E41+E42</f>
        <v>0</v>
      </c>
      <c r="F38" s="35">
        <v>0</v>
      </c>
      <c r="G38" s="28">
        <v>0</v>
      </c>
      <c r="H38" s="34">
        <f>H39+H40+H41+H42</f>
        <v>0</v>
      </c>
      <c r="I38" s="34">
        <f>I39+I40+I41+I42</f>
        <v>0</v>
      </c>
      <c r="J38" s="34">
        <f>J39+J40+J41+J42</f>
        <v>0</v>
      </c>
      <c r="K38" s="34"/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95.6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95.6</v>
      </c>
      <c r="AC38" s="34"/>
      <c r="AD38" s="34">
        <f>AD39+AD40+AD41+AD42</f>
        <v>0</v>
      </c>
      <c r="AE38" s="34"/>
      <c r="AF38" s="65"/>
    </row>
    <row r="39" spans="1:32" s="30" customFormat="1" ht="18.75">
      <c r="A39" s="99" t="s">
        <v>24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/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65"/>
    </row>
    <row r="40" spans="1:32" s="30" customFormat="1" ht="18.75">
      <c r="A40" s="99" t="s">
        <v>22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/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65"/>
    </row>
    <row r="41" spans="1:32" s="30" customFormat="1" ht="18.75">
      <c r="A41" s="99" t="s">
        <v>13</v>
      </c>
      <c r="B41" s="31">
        <f>H41+J41+L41+N41+P41+R41+T41+V41+X41+Z41+AB41+AD41</f>
        <v>191.2</v>
      </c>
      <c r="C41" s="31">
        <f>H41</f>
        <v>0</v>
      </c>
      <c r="D41" s="31">
        <f t="shared" si="7"/>
        <v>0</v>
      </c>
      <c r="E41" s="31"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/>
      <c r="L41" s="31">
        <v>0</v>
      </c>
      <c r="M41" s="31"/>
      <c r="N41" s="31">
        <v>0</v>
      </c>
      <c r="O41" s="31"/>
      <c r="P41" s="31">
        <v>95.6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95.6</v>
      </c>
      <c r="AC41" s="31"/>
      <c r="AD41" s="31">
        <v>0</v>
      </c>
      <c r="AE41" s="31"/>
      <c r="AF41" s="65"/>
    </row>
    <row r="42" spans="1:32" s="30" customFormat="1" ht="18.75">
      <c r="A42" s="99" t="s">
        <v>31</v>
      </c>
      <c r="B42" s="31">
        <f>H42+J42+L42+N42+P42+R42+T42+V42+X42+Z42+AB42+AD42</f>
        <v>0</v>
      </c>
      <c r="C42" s="31">
        <f>H42</f>
        <v>0</v>
      </c>
      <c r="D42" s="31">
        <f t="shared" si="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/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66"/>
    </row>
    <row r="43" spans="1:32" s="30" customFormat="1" ht="56.25">
      <c r="A43" s="101" t="s">
        <v>35</v>
      </c>
      <c r="B43" s="31">
        <f>B44</f>
        <v>1701.2000000000003</v>
      </c>
      <c r="C43" s="34">
        <f>C44</f>
        <v>45.391</v>
      </c>
      <c r="D43" s="31">
        <f t="shared" si="7"/>
        <v>28.0461</v>
      </c>
      <c r="E43" s="4">
        <f aca="true" t="shared" si="12" ref="E43:J43">E44</f>
        <v>28.0461</v>
      </c>
      <c r="F43" s="35">
        <f t="shared" si="12"/>
        <v>1.648606865741829</v>
      </c>
      <c r="G43" s="28">
        <f t="shared" si="12"/>
        <v>61.787799343482185</v>
      </c>
      <c r="H43" s="31">
        <f t="shared" si="12"/>
        <v>45.391</v>
      </c>
      <c r="I43" s="4">
        <f t="shared" si="12"/>
        <v>28.0461</v>
      </c>
      <c r="J43" s="31">
        <f t="shared" si="12"/>
        <v>45.391</v>
      </c>
      <c r="K43" s="4"/>
      <c r="L43" s="31">
        <f>L44</f>
        <v>163.591</v>
      </c>
      <c r="M43" s="4"/>
      <c r="N43" s="31">
        <f>N44</f>
        <v>84.691</v>
      </c>
      <c r="O43" s="4"/>
      <c r="P43" s="31">
        <f>P44</f>
        <v>410.291</v>
      </c>
      <c r="Q43" s="4"/>
      <c r="R43" s="31">
        <f>R44</f>
        <v>326.991</v>
      </c>
      <c r="S43" s="4"/>
      <c r="T43" s="31">
        <f>T44</f>
        <v>45.391</v>
      </c>
      <c r="U43" s="4"/>
      <c r="V43" s="31">
        <f>V44</f>
        <v>365.891</v>
      </c>
      <c r="W43" s="4"/>
      <c r="X43" s="31">
        <f>X44</f>
        <v>61.791</v>
      </c>
      <c r="Y43" s="4"/>
      <c r="Z43" s="31">
        <f>Z44</f>
        <v>45.391</v>
      </c>
      <c r="AA43" s="4"/>
      <c r="AB43" s="31">
        <f>AB44</f>
        <v>45.391</v>
      </c>
      <c r="AC43" s="4"/>
      <c r="AD43" s="31">
        <f>AD44</f>
        <v>60.999</v>
      </c>
      <c r="AE43" s="5"/>
      <c r="AF43" s="64" t="s">
        <v>48</v>
      </c>
    </row>
    <row r="44" spans="1:32" s="30" customFormat="1" ht="18.75">
      <c r="A44" s="98" t="s">
        <v>17</v>
      </c>
      <c r="B44" s="34">
        <f>B45+B46+B47+B48</f>
        <v>1701.2000000000003</v>
      </c>
      <c r="C44" s="34">
        <f>C45+C46+C47+C48</f>
        <v>45.391</v>
      </c>
      <c r="D44" s="31">
        <f t="shared" si="7"/>
        <v>28.0461</v>
      </c>
      <c r="E44" s="34">
        <f>E45+E46+E47+E48</f>
        <v>28.0461</v>
      </c>
      <c r="F44" s="35">
        <f>F45+F46+F47+F48</f>
        <v>1.648606865741829</v>
      </c>
      <c r="G44" s="28">
        <f>E44/C44*100</f>
        <v>61.787799343482185</v>
      </c>
      <c r="H44" s="34">
        <f>H45+H46+H47+H48</f>
        <v>45.391</v>
      </c>
      <c r="I44" s="34">
        <f>I45+I46+I47+I48</f>
        <v>28.0461</v>
      </c>
      <c r="J44" s="34">
        <f>J45+J46+J47+J48</f>
        <v>45.391</v>
      </c>
      <c r="K44" s="34"/>
      <c r="L44" s="34">
        <f>L45+L46+L47+L48</f>
        <v>163.591</v>
      </c>
      <c r="M44" s="34"/>
      <c r="N44" s="34">
        <f>N45+N46+N47+N48</f>
        <v>84.691</v>
      </c>
      <c r="O44" s="34"/>
      <c r="P44" s="34">
        <f>P45+P46+P47+P48</f>
        <v>410.291</v>
      </c>
      <c r="Q44" s="34"/>
      <c r="R44" s="34">
        <f>R45+R46+R47+R48</f>
        <v>326.991</v>
      </c>
      <c r="S44" s="34"/>
      <c r="T44" s="34">
        <f>T45+T46+T47+T48</f>
        <v>45.391</v>
      </c>
      <c r="U44" s="34"/>
      <c r="V44" s="34">
        <f>V45+V46+V47+V48</f>
        <v>365.891</v>
      </c>
      <c r="W44" s="34"/>
      <c r="X44" s="34">
        <f>X45+X46+X47+X48</f>
        <v>61.791</v>
      </c>
      <c r="Y44" s="34"/>
      <c r="Z44" s="34">
        <f>Z45+Z46+Z47+Z48</f>
        <v>45.391</v>
      </c>
      <c r="AA44" s="34"/>
      <c r="AB44" s="34">
        <f>AB45+AB46+AB47+AB48</f>
        <v>45.391</v>
      </c>
      <c r="AC44" s="34"/>
      <c r="AD44" s="34">
        <f>AD45+AD46+AD47+AD48</f>
        <v>60.999</v>
      </c>
      <c r="AE44" s="34"/>
      <c r="AF44" s="65"/>
    </row>
    <row r="45" spans="1:32" s="30" customFormat="1" ht="18.75">
      <c r="A45" s="99" t="s">
        <v>24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/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65"/>
    </row>
    <row r="46" spans="1:32" s="30" customFormat="1" ht="18.75">
      <c r="A46" s="99" t="s">
        <v>22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/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65"/>
    </row>
    <row r="47" spans="1:32" s="30" customFormat="1" ht="18.75">
      <c r="A47" s="99" t="s">
        <v>13</v>
      </c>
      <c r="B47" s="31">
        <f>H47+J47+L47+N47+P47+R47+T47+V47+X47+Z47+AB47+AD47</f>
        <v>1701.2000000000003</v>
      </c>
      <c r="C47" s="31">
        <f>H47</f>
        <v>45.391</v>
      </c>
      <c r="D47" s="31">
        <f t="shared" si="7"/>
        <v>28.0461</v>
      </c>
      <c r="E47" s="31">
        <f>I47</f>
        <v>28.0461</v>
      </c>
      <c r="F47" s="35">
        <f>E47/B47*100</f>
        <v>1.648606865741829</v>
      </c>
      <c r="G47" s="28">
        <f>E47/C47*100</f>
        <v>61.787799343482185</v>
      </c>
      <c r="H47" s="31">
        <v>45.391</v>
      </c>
      <c r="I47" s="31">
        <v>28.0461</v>
      </c>
      <c r="J47" s="31">
        <v>45.391</v>
      </c>
      <c r="K47" s="31"/>
      <c r="L47" s="31">
        <v>163.591</v>
      </c>
      <c r="M47" s="31"/>
      <c r="N47" s="31">
        <v>84.691</v>
      </c>
      <c r="O47" s="31"/>
      <c r="P47" s="31">
        <v>410.291</v>
      </c>
      <c r="Q47" s="31"/>
      <c r="R47" s="31">
        <v>326.991</v>
      </c>
      <c r="S47" s="31"/>
      <c r="T47" s="31">
        <v>45.391</v>
      </c>
      <c r="U47" s="31"/>
      <c r="V47" s="31">
        <v>365.891</v>
      </c>
      <c r="W47" s="31"/>
      <c r="X47" s="31">
        <v>61.791</v>
      </c>
      <c r="Y47" s="31"/>
      <c r="Z47" s="31">
        <v>45.391</v>
      </c>
      <c r="AA47" s="31"/>
      <c r="AB47" s="31">
        <v>45.391</v>
      </c>
      <c r="AC47" s="31"/>
      <c r="AD47" s="31">
        <v>60.999</v>
      </c>
      <c r="AE47" s="31"/>
      <c r="AF47" s="65"/>
    </row>
    <row r="48" spans="1:32" s="30" customFormat="1" ht="18.75">
      <c r="A48" s="99" t="s">
        <v>31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/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66"/>
    </row>
    <row r="49" spans="1:32" s="30" customFormat="1" ht="162" customHeight="1">
      <c r="A49" s="101" t="s">
        <v>36</v>
      </c>
      <c r="B49" s="31">
        <f>B50</f>
        <v>18703.4</v>
      </c>
      <c r="C49" s="34">
        <f>C50</f>
        <v>538.7</v>
      </c>
      <c r="D49" s="31">
        <f t="shared" si="7"/>
        <v>382.628</v>
      </c>
      <c r="E49" s="4">
        <f aca="true" t="shared" si="13" ref="E49:J49">E50</f>
        <v>382.628</v>
      </c>
      <c r="F49" s="35">
        <f t="shared" si="13"/>
        <v>2.0457670797822853</v>
      </c>
      <c r="G49" s="28">
        <f t="shared" si="13"/>
        <v>71.02803044366067</v>
      </c>
      <c r="H49" s="31">
        <f t="shared" si="13"/>
        <v>538.7</v>
      </c>
      <c r="I49" s="4">
        <f t="shared" si="13"/>
        <v>382.628</v>
      </c>
      <c r="J49" s="31">
        <f t="shared" si="13"/>
        <v>417.7</v>
      </c>
      <c r="K49" s="4"/>
      <c r="L49" s="31">
        <f>L50</f>
        <v>623.4</v>
      </c>
      <c r="M49" s="4"/>
      <c r="N49" s="31">
        <f>N50</f>
        <v>3472.55</v>
      </c>
      <c r="O49" s="4"/>
      <c r="P49" s="31">
        <f>P50</f>
        <v>1026.7</v>
      </c>
      <c r="Q49" s="4"/>
      <c r="R49" s="31">
        <f>R50</f>
        <v>692.2</v>
      </c>
      <c r="S49" s="4"/>
      <c r="T49" s="31">
        <f>T50</f>
        <v>3415.35</v>
      </c>
      <c r="U49" s="4"/>
      <c r="V49" s="31">
        <f>V50</f>
        <v>387.7</v>
      </c>
      <c r="W49" s="4"/>
      <c r="X49" s="31">
        <f>X50</f>
        <v>587.7</v>
      </c>
      <c r="Y49" s="4"/>
      <c r="Z49" s="31">
        <f>Z50</f>
        <v>1947.85</v>
      </c>
      <c r="AA49" s="4"/>
      <c r="AB49" s="31">
        <f>AB50</f>
        <v>387.7</v>
      </c>
      <c r="AC49" s="4"/>
      <c r="AD49" s="31">
        <f>AD50</f>
        <v>5205.85</v>
      </c>
      <c r="AE49" s="5"/>
      <c r="AF49" s="67" t="s">
        <v>59</v>
      </c>
    </row>
    <row r="50" spans="1:32" s="30" customFormat="1" ht="20.25" customHeight="1">
      <c r="A50" s="98" t="s">
        <v>17</v>
      </c>
      <c r="B50" s="34">
        <f>B51+B52+B53+B54</f>
        <v>18703.4</v>
      </c>
      <c r="C50" s="34">
        <f>C51+C52+C53+C54</f>
        <v>538.7</v>
      </c>
      <c r="D50" s="31">
        <f t="shared" si="7"/>
        <v>382.628</v>
      </c>
      <c r="E50" s="34">
        <f>E51+E52+E53+E54</f>
        <v>382.628</v>
      </c>
      <c r="F50" s="35">
        <f>F51+F52+F53+F54</f>
        <v>2.0457670797822853</v>
      </c>
      <c r="G50" s="28">
        <f>E50/C50*100</f>
        <v>71.02803044366067</v>
      </c>
      <c r="H50" s="34">
        <f>H51+H52+H53+H54</f>
        <v>538.7</v>
      </c>
      <c r="I50" s="34">
        <f>I51+I52+I53+I54</f>
        <v>382.628</v>
      </c>
      <c r="J50" s="34">
        <f>J51+J52+J53+J54</f>
        <v>417.7</v>
      </c>
      <c r="K50" s="34"/>
      <c r="L50" s="34">
        <f>L51+L52+L53+L54</f>
        <v>623.4</v>
      </c>
      <c r="M50" s="34"/>
      <c r="N50" s="34">
        <f>N51+N52+N53+N54</f>
        <v>3472.55</v>
      </c>
      <c r="O50" s="34"/>
      <c r="P50" s="34">
        <f>P51+P52+P53+P54</f>
        <v>1026.7</v>
      </c>
      <c r="Q50" s="34"/>
      <c r="R50" s="34">
        <f>R51+R52+R53+R54</f>
        <v>692.2</v>
      </c>
      <c r="S50" s="34"/>
      <c r="T50" s="34">
        <f>T51+T52+T53+T54</f>
        <v>3415.35</v>
      </c>
      <c r="U50" s="34"/>
      <c r="V50" s="34">
        <f>V51+V52+V53+V54</f>
        <v>387.7</v>
      </c>
      <c r="W50" s="34"/>
      <c r="X50" s="34">
        <f>X51+X52+X53+X54</f>
        <v>587.7</v>
      </c>
      <c r="Y50" s="34"/>
      <c r="Z50" s="34">
        <f>Z51+Z52+Z53+Z54</f>
        <v>1947.85</v>
      </c>
      <c r="AA50" s="34"/>
      <c r="AB50" s="34">
        <f>AB51+AB52+AB53+AB54</f>
        <v>387.7</v>
      </c>
      <c r="AC50" s="34"/>
      <c r="AD50" s="34">
        <f>AD51+AD52+AD53+AD54</f>
        <v>5205.85</v>
      </c>
      <c r="AE50" s="34"/>
      <c r="AF50" s="68"/>
    </row>
    <row r="51" spans="1:32" s="30" customFormat="1" ht="18.75">
      <c r="A51" s="99" t="s">
        <v>24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/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68"/>
    </row>
    <row r="52" spans="1:32" s="30" customFormat="1" ht="18.75">
      <c r="A52" s="99" t="s">
        <v>22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/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68"/>
    </row>
    <row r="53" spans="1:32" s="36" customFormat="1" ht="18.75">
      <c r="A53" s="99" t="s">
        <v>13</v>
      </c>
      <c r="B53" s="31">
        <f>H53+J53+L53+N53+P53+R53+T53+V53+X53+Z53+AB53+AD53</f>
        <v>18703.4</v>
      </c>
      <c r="C53" s="31">
        <f>H53</f>
        <v>538.7</v>
      </c>
      <c r="D53" s="31">
        <f>E53</f>
        <v>382.628</v>
      </c>
      <c r="E53" s="31">
        <f>I53</f>
        <v>382.628</v>
      </c>
      <c r="F53" s="35">
        <f>E53/B53*100</f>
        <v>2.0457670797822853</v>
      </c>
      <c r="G53" s="28">
        <f>E53/C53*100</f>
        <v>71.02803044366067</v>
      </c>
      <c r="H53" s="31">
        <v>538.7</v>
      </c>
      <c r="I53" s="31">
        <v>382.628</v>
      </c>
      <c r="J53" s="31">
        <v>417.7</v>
      </c>
      <c r="K53" s="31"/>
      <c r="L53" s="31">
        <v>623.4</v>
      </c>
      <c r="M53" s="31"/>
      <c r="N53" s="31">
        <v>3472.55</v>
      </c>
      <c r="O53" s="31"/>
      <c r="P53" s="31">
        <v>1026.7</v>
      </c>
      <c r="Q53" s="31"/>
      <c r="R53" s="31">
        <v>692.2</v>
      </c>
      <c r="S53" s="31"/>
      <c r="T53" s="31">
        <v>3415.35</v>
      </c>
      <c r="U53" s="31"/>
      <c r="V53" s="31">
        <v>387.7</v>
      </c>
      <c r="W53" s="31"/>
      <c r="X53" s="31">
        <v>587.7</v>
      </c>
      <c r="Y53" s="31"/>
      <c r="Z53" s="31">
        <v>1947.85</v>
      </c>
      <c r="AA53" s="31"/>
      <c r="AB53" s="31">
        <v>387.7</v>
      </c>
      <c r="AC53" s="31"/>
      <c r="AD53" s="31">
        <f>4825.85+380</f>
        <v>5205.85</v>
      </c>
      <c r="AE53" s="31"/>
      <c r="AF53" s="68"/>
    </row>
    <row r="54" spans="1:32" s="30" customFormat="1" ht="26.25" customHeight="1">
      <c r="A54" s="99" t="s">
        <v>31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/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69"/>
    </row>
    <row r="55" spans="1:32" s="30" customFormat="1" ht="37.5" customHeight="1">
      <c r="A55" s="101" t="s">
        <v>37</v>
      </c>
      <c r="B55" s="31">
        <f>B56</f>
        <v>1845.2</v>
      </c>
      <c r="C55" s="34">
        <f>C56</f>
        <v>176.2</v>
      </c>
      <c r="D55" s="31">
        <f t="shared" si="7"/>
        <v>86.4</v>
      </c>
      <c r="E55" s="4">
        <f aca="true" t="shared" si="14" ref="E55:J55">E56</f>
        <v>86.4</v>
      </c>
      <c r="F55" s="35">
        <f t="shared" si="14"/>
        <v>4.682419249945805</v>
      </c>
      <c r="G55" s="28">
        <f t="shared" si="14"/>
        <v>49.03518728717367</v>
      </c>
      <c r="H55" s="31">
        <f t="shared" si="14"/>
        <v>176.2</v>
      </c>
      <c r="I55" s="4">
        <f t="shared" si="14"/>
        <v>86.4</v>
      </c>
      <c r="J55" s="31">
        <f t="shared" si="14"/>
        <v>262.6</v>
      </c>
      <c r="K55" s="4"/>
      <c r="L55" s="31">
        <f>L56</f>
        <v>34.5</v>
      </c>
      <c r="M55" s="4"/>
      <c r="N55" s="31">
        <f>N56</f>
        <v>740.8</v>
      </c>
      <c r="O55" s="4"/>
      <c r="P55" s="31">
        <f>P56</f>
        <v>0</v>
      </c>
      <c r="Q55" s="4"/>
      <c r="R55" s="31">
        <f>R56</f>
        <v>0</v>
      </c>
      <c r="S55" s="4"/>
      <c r="T55" s="31">
        <f>T56</f>
        <v>398.9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232.2</v>
      </c>
      <c r="AA55" s="4"/>
      <c r="AB55" s="31">
        <f>AB56</f>
        <v>0</v>
      </c>
      <c r="AC55" s="4"/>
      <c r="AD55" s="31">
        <f>AD56</f>
        <v>0</v>
      </c>
      <c r="AE55" s="5"/>
      <c r="AF55" s="64" t="s">
        <v>49</v>
      </c>
    </row>
    <row r="56" spans="1:32" s="30" customFormat="1" ht="18.75">
      <c r="A56" s="98" t="s">
        <v>17</v>
      </c>
      <c r="B56" s="34">
        <f>B57+B58+B59+B60</f>
        <v>1845.2</v>
      </c>
      <c r="C56" s="34">
        <f>C57+C58+C59+C60</f>
        <v>176.2</v>
      </c>
      <c r="D56" s="31">
        <f t="shared" si="7"/>
        <v>86.4</v>
      </c>
      <c r="E56" s="34">
        <f>E57+E58+E59+E60</f>
        <v>86.4</v>
      </c>
      <c r="F56" s="35">
        <f>F57+F58+F59+F60</f>
        <v>4.682419249945805</v>
      </c>
      <c r="G56" s="28">
        <f>E56/C56*100</f>
        <v>49.03518728717367</v>
      </c>
      <c r="H56" s="34">
        <f>H57+H58+H59+H60</f>
        <v>176.2</v>
      </c>
      <c r="I56" s="34">
        <f>I57+I58+I59+I60</f>
        <v>86.4</v>
      </c>
      <c r="J56" s="34">
        <f>J57+J58+J59+J60</f>
        <v>262.6</v>
      </c>
      <c r="K56" s="34"/>
      <c r="L56" s="34">
        <f>L57+L58+L59+L60</f>
        <v>34.5</v>
      </c>
      <c r="M56" s="34"/>
      <c r="N56" s="34">
        <f>N57+N58+N59+N60</f>
        <v>740.8</v>
      </c>
      <c r="O56" s="34"/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398.9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232.2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65"/>
    </row>
    <row r="57" spans="1:32" s="30" customFormat="1" ht="18.75">
      <c r="A57" s="99" t="s">
        <v>24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/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65"/>
    </row>
    <row r="58" spans="1:32" s="30" customFormat="1" ht="18.75">
      <c r="A58" s="99" t="s">
        <v>22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/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65"/>
    </row>
    <row r="59" spans="1:32" s="30" customFormat="1" ht="18.75">
      <c r="A59" s="99" t="s">
        <v>13</v>
      </c>
      <c r="B59" s="31">
        <f>H59+J59+L59+N59+P59+R59+T59+V59+X59+Z59+AB59+AD59</f>
        <v>1845.2</v>
      </c>
      <c r="C59" s="31">
        <f>H59</f>
        <v>176.2</v>
      </c>
      <c r="D59" s="31">
        <f t="shared" si="7"/>
        <v>86.4</v>
      </c>
      <c r="E59" s="31">
        <f>I59</f>
        <v>86.4</v>
      </c>
      <c r="F59" s="35">
        <f>E59/B59*100</f>
        <v>4.682419249945805</v>
      </c>
      <c r="G59" s="28">
        <f>E59/C59*100</f>
        <v>49.03518728717367</v>
      </c>
      <c r="H59" s="31">
        <v>176.2</v>
      </c>
      <c r="I59" s="31">
        <v>86.4</v>
      </c>
      <c r="J59" s="31">
        <v>262.6</v>
      </c>
      <c r="K59" s="31"/>
      <c r="L59" s="31">
        <v>34.5</v>
      </c>
      <c r="M59" s="31"/>
      <c r="N59" s="31">
        <v>740.8</v>
      </c>
      <c r="O59" s="31"/>
      <c r="P59" s="31">
        <v>0</v>
      </c>
      <c r="Q59" s="31"/>
      <c r="R59" s="31">
        <v>0</v>
      </c>
      <c r="S59" s="31"/>
      <c r="T59" s="31">
        <v>398.9</v>
      </c>
      <c r="U59" s="31"/>
      <c r="V59" s="31">
        <v>0</v>
      </c>
      <c r="W59" s="31"/>
      <c r="X59" s="31">
        <v>0</v>
      </c>
      <c r="Y59" s="31"/>
      <c r="Z59" s="31">
        <v>232.2</v>
      </c>
      <c r="AA59" s="31"/>
      <c r="AB59" s="31">
        <v>0</v>
      </c>
      <c r="AC59" s="31"/>
      <c r="AD59" s="31">
        <v>0</v>
      </c>
      <c r="AE59" s="31"/>
      <c r="AF59" s="65"/>
    </row>
    <row r="60" spans="1:32" s="30" customFormat="1" ht="18.75">
      <c r="A60" s="99" t="s">
        <v>31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/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66"/>
    </row>
    <row r="61" spans="1:32" s="30" customFormat="1" ht="69.75" customHeight="1">
      <c r="A61" s="101" t="s">
        <v>46</v>
      </c>
      <c r="B61" s="31">
        <f>B62</f>
        <v>771</v>
      </c>
      <c r="C61" s="34">
        <f>C62</f>
        <v>125.8</v>
      </c>
      <c r="D61" s="31">
        <f t="shared" si="7"/>
        <v>0</v>
      </c>
      <c r="E61" s="4">
        <f>E62</f>
        <v>0</v>
      </c>
      <c r="F61" s="35">
        <v>0</v>
      </c>
      <c r="G61" s="28">
        <v>0</v>
      </c>
      <c r="H61" s="31">
        <f>H62</f>
        <v>125.8</v>
      </c>
      <c r="I61" s="4">
        <f>I62</f>
        <v>0</v>
      </c>
      <c r="J61" s="31">
        <f>J62</f>
        <v>0</v>
      </c>
      <c r="K61" s="4"/>
      <c r="L61" s="31">
        <f>L62</f>
        <v>0</v>
      </c>
      <c r="M61" s="4"/>
      <c r="N61" s="31">
        <f>N62</f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200.2</v>
      </c>
      <c r="AA61" s="4"/>
      <c r="AB61" s="31">
        <f>AB62</f>
        <v>349.8</v>
      </c>
      <c r="AC61" s="4"/>
      <c r="AD61" s="31">
        <f>AD62</f>
        <v>0</v>
      </c>
      <c r="AE61" s="5"/>
      <c r="AF61" s="64" t="s">
        <v>51</v>
      </c>
    </row>
    <row r="62" spans="1:32" s="30" customFormat="1" ht="20.25" customHeight="1">
      <c r="A62" s="98" t="s">
        <v>17</v>
      </c>
      <c r="B62" s="34">
        <f>B63+B64+B65+B66</f>
        <v>771</v>
      </c>
      <c r="C62" s="34">
        <f>C63+C64+C65+C66</f>
        <v>125.8</v>
      </c>
      <c r="D62" s="31">
        <f t="shared" si="7"/>
        <v>0</v>
      </c>
      <c r="E62" s="34">
        <f>E63+E64+E65+E66</f>
        <v>0</v>
      </c>
      <c r="F62" s="35">
        <v>0</v>
      </c>
      <c r="G62" s="28">
        <v>0</v>
      </c>
      <c r="H62" s="34">
        <f>H63+H64+H65+H66</f>
        <v>125.8</v>
      </c>
      <c r="I62" s="34">
        <f>I63+I64+I65+I66</f>
        <v>0</v>
      </c>
      <c r="J62" s="34">
        <f>J63+J64+J65+J66</f>
        <v>0</v>
      </c>
      <c r="K62" s="34"/>
      <c r="L62" s="34">
        <f>L63+L64+L65+L66</f>
        <v>0</v>
      </c>
      <c r="M62" s="34"/>
      <c r="N62" s="34">
        <f>N63+N64+N65+N66</f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200.2</v>
      </c>
      <c r="AA62" s="34"/>
      <c r="AB62" s="34">
        <f>AB63+AB64+AB65+AB66</f>
        <v>349.8</v>
      </c>
      <c r="AC62" s="34"/>
      <c r="AD62" s="34">
        <f>AD63+AD64+AD65+AD66</f>
        <v>0</v>
      </c>
      <c r="AE62" s="34"/>
      <c r="AF62" s="65"/>
    </row>
    <row r="63" spans="1:32" s="30" customFormat="1" ht="24.75" customHeight="1">
      <c r="A63" s="99" t="s">
        <v>24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/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65"/>
    </row>
    <row r="64" spans="1:32" s="30" customFormat="1" ht="18.75">
      <c r="A64" s="99" t="s">
        <v>22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/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65"/>
    </row>
    <row r="65" spans="1:32" s="36" customFormat="1" ht="18.75">
      <c r="A65" s="99" t="s">
        <v>13</v>
      </c>
      <c r="B65" s="31">
        <f>H65+J65+L65+N65+P65+R65+T65+V65+X65+Z65+AB65+AD65</f>
        <v>771</v>
      </c>
      <c r="C65" s="31">
        <f>H65</f>
        <v>125.8</v>
      </c>
      <c r="D65" s="31">
        <f t="shared" si="7"/>
        <v>0</v>
      </c>
      <c r="E65" s="31">
        <v>0</v>
      </c>
      <c r="F65" s="35">
        <f>E65/B65*100</f>
        <v>0</v>
      </c>
      <c r="G65" s="28">
        <f>E65/C65*100</f>
        <v>0</v>
      </c>
      <c r="H65" s="31">
        <v>125.8</v>
      </c>
      <c r="I65" s="31">
        <v>0</v>
      </c>
      <c r="J65" s="31">
        <v>0</v>
      </c>
      <c r="K65" s="31"/>
      <c r="L65" s="31">
        <v>0</v>
      </c>
      <c r="M65" s="31"/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200.2</v>
      </c>
      <c r="AA65" s="31"/>
      <c r="AB65" s="31">
        <v>349.8</v>
      </c>
      <c r="AC65" s="31"/>
      <c r="AD65" s="31">
        <v>0</v>
      </c>
      <c r="AE65" s="31"/>
      <c r="AF65" s="65"/>
    </row>
    <row r="66" spans="1:32" s="30" customFormat="1" ht="18.75">
      <c r="A66" s="99" t="s">
        <v>31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/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66"/>
    </row>
    <row r="67" spans="1:32" s="36" customFormat="1" ht="79.5" customHeight="1">
      <c r="A67" s="101" t="s">
        <v>38</v>
      </c>
      <c r="B67" s="34">
        <f>B68</f>
        <v>91165.20000000001</v>
      </c>
      <c r="C67" s="34">
        <f>C68</f>
        <v>11199.43</v>
      </c>
      <c r="D67" s="31">
        <f t="shared" si="7"/>
        <v>7825.99679</v>
      </c>
      <c r="E67" s="34">
        <f>E68</f>
        <v>7825.99679</v>
      </c>
      <c r="F67" s="28">
        <f>E67/B67*100</f>
        <v>8.584412462211457</v>
      </c>
      <c r="G67" s="28">
        <f>E67/C67*100</f>
        <v>69.87852765721112</v>
      </c>
      <c r="H67" s="34">
        <f>H68</f>
        <v>11199.43</v>
      </c>
      <c r="I67" s="34">
        <f>I68</f>
        <v>7825.99679</v>
      </c>
      <c r="J67" s="34">
        <f aca="true" t="shared" si="15" ref="J67:AD67">J68</f>
        <v>7766.21</v>
      </c>
      <c r="K67" s="34"/>
      <c r="L67" s="34">
        <f t="shared" si="15"/>
        <v>4805.896</v>
      </c>
      <c r="M67" s="34"/>
      <c r="N67" s="34">
        <f t="shared" si="15"/>
        <v>12346.713</v>
      </c>
      <c r="O67" s="34"/>
      <c r="P67" s="34">
        <f t="shared" si="15"/>
        <v>7996.478</v>
      </c>
      <c r="Q67" s="34"/>
      <c r="R67" s="34">
        <f t="shared" si="15"/>
        <v>4790.868</v>
      </c>
      <c r="S67" s="34"/>
      <c r="T67" s="34">
        <f t="shared" si="15"/>
        <v>11883.732</v>
      </c>
      <c r="U67" s="34"/>
      <c r="V67" s="34">
        <f t="shared" si="15"/>
        <v>7126.893</v>
      </c>
      <c r="W67" s="34"/>
      <c r="X67" s="34">
        <f t="shared" si="15"/>
        <v>4744.676</v>
      </c>
      <c r="Y67" s="34"/>
      <c r="Z67" s="34">
        <f t="shared" si="15"/>
        <v>9804.996</v>
      </c>
      <c r="AA67" s="34"/>
      <c r="AB67" s="34">
        <f t="shared" si="15"/>
        <v>4567.064</v>
      </c>
      <c r="AC67" s="34"/>
      <c r="AD67" s="34">
        <f t="shared" si="15"/>
        <v>4132.244</v>
      </c>
      <c r="AE67" s="34"/>
      <c r="AF67" s="74" t="s">
        <v>62</v>
      </c>
    </row>
    <row r="68" spans="1:32" s="36" customFormat="1" ht="18.75" customHeight="1">
      <c r="A68" s="98" t="s">
        <v>17</v>
      </c>
      <c r="B68" s="34">
        <f>B69+B70+B71+B72</f>
        <v>91165.20000000001</v>
      </c>
      <c r="C68" s="34">
        <f>C69+C70+C71+C72</f>
        <v>11199.43</v>
      </c>
      <c r="D68" s="31">
        <f t="shared" si="7"/>
        <v>7825.99679</v>
      </c>
      <c r="E68" s="34">
        <f>E69+E70+E71+E72</f>
        <v>7825.99679</v>
      </c>
      <c r="F68" s="35">
        <f>F69+F70+F71+F72</f>
        <v>8.584412462211457</v>
      </c>
      <c r="G68" s="28">
        <f>E68/C68*100</f>
        <v>69.87852765721112</v>
      </c>
      <c r="H68" s="34">
        <f>H69+H70+H71+H72</f>
        <v>11199.43</v>
      </c>
      <c r="I68" s="34">
        <f>I69+I70+I71+I72</f>
        <v>7825.99679</v>
      </c>
      <c r="J68" s="34">
        <f aca="true" t="shared" si="16" ref="J68:AD68">J69+J70+J71+J72</f>
        <v>7766.21</v>
      </c>
      <c r="K68" s="34"/>
      <c r="L68" s="34">
        <f t="shared" si="16"/>
        <v>4805.896</v>
      </c>
      <c r="M68" s="34"/>
      <c r="N68" s="34">
        <f t="shared" si="16"/>
        <v>12346.713</v>
      </c>
      <c r="O68" s="34"/>
      <c r="P68" s="34">
        <f t="shared" si="16"/>
        <v>7996.478</v>
      </c>
      <c r="Q68" s="34"/>
      <c r="R68" s="34">
        <f t="shared" si="16"/>
        <v>4790.868</v>
      </c>
      <c r="S68" s="34"/>
      <c r="T68" s="34">
        <f t="shared" si="16"/>
        <v>11883.732</v>
      </c>
      <c r="U68" s="34"/>
      <c r="V68" s="34">
        <f t="shared" si="16"/>
        <v>7126.893</v>
      </c>
      <c r="W68" s="34"/>
      <c r="X68" s="34">
        <f t="shared" si="16"/>
        <v>4744.676</v>
      </c>
      <c r="Y68" s="34"/>
      <c r="Z68" s="34">
        <f t="shared" si="16"/>
        <v>9804.996</v>
      </c>
      <c r="AA68" s="34"/>
      <c r="AB68" s="34">
        <f t="shared" si="16"/>
        <v>4567.064</v>
      </c>
      <c r="AC68" s="34"/>
      <c r="AD68" s="34">
        <f t="shared" si="16"/>
        <v>4132.244</v>
      </c>
      <c r="AE68" s="34"/>
      <c r="AF68" s="75"/>
    </row>
    <row r="69" spans="1:32" s="36" customFormat="1" ht="18.75" customHeight="1">
      <c r="A69" s="99" t="s">
        <v>24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/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75"/>
    </row>
    <row r="70" spans="1:32" s="36" customFormat="1" ht="18.75" customHeight="1">
      <c r="A70" s="99" t="s">
        <v>22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/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75"/>
    </row>
    <row r="71" spans="1:32" s="36" customFormat="1" ht="18.75">
      <c r="A71" s="99" t="s">
        <v>13</v>
      </c>
      <c r="B71" s="31">
        <f>H71+J71+L71+N71+P71+R71+T71+V71+X71+Z71+AB71+AD71</f>
        <v>91165.20000000001</v>
      </c>
      <c r="C71" s="31">
        <f>H71</f>
        <v>11199.43</v>
      </c>
      <c r="D71" s="31">
        <f>E71</f>
        <v>7825.99679</v>
      </c>
      <c r="E71" s="31">
        <f>I71</f>
        <v>7825.99679</v>
      </c>
      <c r="F71" s="35">
        <f>E71/B71*100</f>
        <v>8.584412462211457</v>
      </c>
      <c r="G71" s="28">
        <f>E71/C71*100</f>
        <v>69.87852765721112</v>
      </c>
      <c r="H71" s="34">
        <v>11199.43</v>
      </c>
      <c r="I71" s="34">
        <v>7825.99679</v>
      </c>
      <c r="J71" s="34">
        <v>7766.21</v>
      </c>
      <c r="K71" s="34"/>
      <c r="L71" s="34">
        <v>4805.896</v>
      </c>
      <c r="M71" s="34"/>
      <c r="N71" s="34">
        <v>12346.713</v>
      </c>
      <c r="O71" s="34"/>
      <c r="P71" s="34">
        <v>7996.478</v>
      </c>
      <c r="Q71" s="34"/>
      <c r="R71" s="34">
        <v>4790.868</v>
      </c>
      <c r="S71" s="34"/>
      <c r="T71" s="34">
        <v>11883.732</v>
      </c>
      <c r="U71" s="34"/>
      <c r="V71" s="34">
        <v>7126.893</v>
      </c>
      <c r="W71" s="34"/>
      <c r="X71" s="34">
        <v>4744.676</v>
      </c>
      <c r="Y71" s="34"/>
      <c r="Z71" s="34">
        <v>9804.996</v>
      </c>
      <c r="AA71" s="34"/>
      <c r="AB71" s="34">
        <v>4567.064</v>
      </c>
      <c r="AC71" s="34"/>
      <c r="AD71" s="34">
        <v>4132.244</v>
      </c>
      <c r="AE71" s="34"/>
      <c r="AF71" s="75"/>
    </row>
    <row r="72" spans="1:32" s="36" customFormat="1" ht="18.75" customHeight="1">
      <c r="A72" s="99" t="s">
        <v>31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/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76"/>
    </row>
    <row r="73" spans="1:32" s="30" customFormat="1" ht="62.25" customHeight="1">
      <c r="A73" s="102" t="s">
        <v>39</v>
      </c>
      <c r="B73" s="34">
        <f aca="true" t="shared" si="17" ref="B73:AD73">B74</f>
        <v>7106.7</v>
      </c>
      <c r="C73" s="34">
        <f t="shared" si="17"/>
        <v>820.259</v>
      </c>
      <c r="D73" s="34">
        <f t="shared" si="17"/>
        <v>554.77997</v>
      </c>
      <c r="E73" s="34">
        <f t="shared" si="17"/>
        <v>214.72661</v>
      </c>
      <c r="F73" s="28">
        <f>E73/B73*100</f>
        <v>3.0214672070018436</v>
      </c>
      <c r="G73" s="28">
        <f>E73/C73*100</f>
        <v>26.177903564605813</v>
      </c>
      <c r="H73" s="34">
        <f t="shared" si="17"/>
        <v>820.259</v>
      </c>
      <c r="I73" s="34">
        <f t="shared" si="17"/>
        <v>214.72661</v>
      </c>
      <c r="J73" s="34">
        <f t="shared" si="17"/>
        <v>519.2239999999999</v>
      </c>
      <c r="K73" s="34"/>
      <c r="L73" s="34">
        <f t="shared" si="17"/>
        <v>342.456</v>
      </c>
      <c r="M73" s="34"/>
      <c r="N73" s="34">
        <f t="shared" si="17"/>
        <v>1008.692</v>
      </c>
      <c r="O73" s="34"/>
      <c r="P73" s="34">
        <f t="shared" si="17"/>
        <v>853.19</v>
      </c>
      <c r="Q73" s="34"/>
      <c r="R73" s="34">
        <f t="shared" si="17"/>
        <v>378.002</v>
      </c>
      <c r="S73" s="34"/>
      <c r="T73" s="34">
        <f t="shared" si="17"/>
        <v>948.546</v>
      </c>
      <c r="U73" s="34"/>
      <c r="V73" s="34">
        <f t="shared" si="17"/>
        <v>399.65</v>
      </c>
      <c r="W73" s="34"/>
      <c r="X73" s="34">
        <f t="shared" si="17"/>
        <v>514.622</v>
      </c>
      <c r="Y73" s="34"/>
      <c r="Z73" s="34">
        <f t="shared" si="17"/>
        <v>818.021</v>
      </c>
      <c r="AA73" s="34"/>
      <c r="AB73" s="34">
        <f t="shared" si="17"/>
        <v>205.82</v>
      </c>
      <c r="AC73" s="34"/>
      <c r="AD73" s="34">
        <f t="shared" si="17"/>
        <v>298.218</v>
      </c>
      <c r="AE73" s="34"/>
      <c r="AF73" s="70" t="s">
        <v>60</v>
      </c>
    </row>
    <row r="74" spans="1:32" s="30" customFormat="1" ht="18.75">
      <c r="A74" s="98" t="s">
        <v>17</v>
      </c>
      <c r="B74" s="34">
        <f aca="true" t="shared" si="18" ref="B74:AD74">B75+B76+B77+B78</f>
        <v>7106.7</v>
      </c>
      <c r="C74" s="34">
        <f t="shared" si="18"/>
        <v>820.259</v>
      </c>
      <c r="D74" s="34">
        <f t="shared" si="18"/>
        <v>554.77997</v>
      </c>
      <c r="E74" s="34">
        <f>E75+E76+E77+E78</f>
        <v>214.72661</v>
      </c>
      <c r="F74" s="28">
        <f>E74/B74*100</f>
        <v>3.0214672070018436</v>
      </c>
      <c r="G74" s="28">
        <f>E74/C74*100</f>
        <v>26.177903564605813</v>
      </c>
      <c r="H74" s="34">
        <f t="shared" si="18"/>
        <v>820.259</v>
      </c>
      <c r="I74" s="34">
        <f t="shared" si="18"/>
        <v>214.72661</v>
      </c>
      <c r="J74" s="34">
        <f t="shared" si="18"/>
        <v>519.2239999999999</v>
      </c>
      <c r="K74" s="34"/>
      <c r="L74" s="34">
        <f t="shared" si="18"/>
        <v>342.456</v>
      </c>
      <c r="M74" s="34"/>
      <c r="N74" s="34">
        <f t="shared" si="18"/>
        <v>1008.692</v>
      </c>
      <c r="O74" s="34"/>
      <c r="P74" s="34">
        <f t="shared" si="18"/>
        <v>853.19</v>
      </c>
      <c r="Q74" s="34"/>
      <c r="R74" s="34">
        <f t="shared" si="18"/>
        <v>378.002</v>
      </c>
      <c r="S74" s="34"/>
      <c r="T74" s="34">
        <f t="shared" si="18"/>
        <v>948.546</v>
      </c>
      <c r="U74" s="34"/>
      <c r="V74" s="34">
        <f t="shared" si="18"/>
        <v>399.65</v>
      </c>
      <c r="W74" s="34"/>
      <c r="X74" s="34">
        <f t="shared" si="18"/>
        <v>514.622</v>
      </c>
      <c r="Y74" s="34"/>
      <c r="Z74" s="34">
        <f t="shared" si="18"/>
        <v>818.021</v>
      </c>
      <c r="AA74" s="34"/>
      <c r="AB74" s="34">
        <f t="shared" si="18"/>
        <v>205.82</v>
      </c>
      <c r="AC74" s="34"/>
      <c r="AD74" s="34">
        <f t="shared" si="18"/>
        <v>298.218</v>
      </c>
      <c r="AE74" s="34"/>
      <c r="AF74" s="71"/>
    </row>
    <row r="75" spans="1:32" s="36" customFormat="1" ht="18.75">
      <c r="A75" s="99" t="s">
        <v>24</v>
      </c>
      <c r="B75" s="31">
        <f>H75+J75+L75+N75+P75+R75+T75+V75+X75+Z75+AB75+AD75</f>
        <v>5710.7</v>
      </c>
      <c r="C75" s="31">
        <f>H75</f>
        <v>605.487</v>
      </c>
      <c r="D75" s="31">
        <v>154.77997</v>
      </c>
      <c r="E75" s="31">
        <f>I75</f>
        <v>154.779</v>
      </c>
      <c r="F75" s="28">
        <f>E75/B75*100</f>
        <v>2.7103332341044006</v>
      </c>
      <c r="G75" s="28">
        <f>E75/C75*100</f>
        <v>25.562728844715082</v>
      </c>
      <c r="H75" s="31">
        <v>605.487</v>
      </c>
      <c r="I75" s="31">
        <v>154.779</v>
      </c>
      <c r="J75" s="31">
        <v>319.224</v>
      </c>
      <c r="K75" s="31"/>
      <c r="L75" s="31">
        <v>255.628</v>
      </c>
      <c r="M75" s="31"/>
      <c r="N75" s="31">
        <v>808.692</v>
      </c>
      <c r="O75" s="31"/>
      <c r="P75" s="31">
        <v>535.82</v>
      </c>
      <c r="Q75" s="31"/>
      <c r="R75" s="31">
        <v>302.733</v>
      </c>
      <c r="S75" s="31"/>
      <c r="T75" s="31">
        <v>863.985</v>
      </c>
      <c r="U75" s="31"/>
      <c r="V75" s="31">
        <v>399.65</v>
      </c>
      <c r="W75" s="31"/>
      <c r="X75" s="31">
        <v>514.622</v>
      </c>
      <c r="Y75" s="31"/>
      <c r="Z75" s="31">
        <v>818.021</v>
      </c>
      <c r="AA75" s="31"/>
      <c r="AB75" s="31">
        <v>167.188</v>
      </c>
      <c r="AC75" s="31"/>
      <c r="AD75" s="31">
        <v>119.65</v>
      </c>
      <c r="AE75" s="31"/>
      <c r="AF75" s="71"/>
    </row>
    <row r="76" spans="1:32" s="36" customFormat="1" ht="18.75">
      <c r="A76" s="99" t="s">
        <v>22</v>
      </c>
      <c r="B76" s="31">
        <f>H76+J76+L76+N76+P76+R76+T76+V76+X76+Z76+AB76+AD76</f>
        <v>1396</v>
      </c>
      <c r="C76" s="31">
        <f>H76</f>
        <v>214.772</v>
      </c>
      <c r="D76" s="31">
        <v>400</v>
      </c>
      <c r="E76" s="31">
        <f>I76</f>
        <v>59.94761</v>
      </c>
      <c r="F76" s="35">
        <f>E76/B76*100</f>
        <v>4.294241404011461</v>
      </c>
      <c r="G76" s="28">
        <f>E76/C76*100</f>
        <v>27.9122092265286</v>
      </c>
      <c r="H76" s="31">
        <v>214.772</v>
      </c>
      <c r="I76" s="31">
        <v>59.94761</v>
      </c>
      <c r="J76" s="31">
        <v>200</v>
      </c>
      <c r="K76" s="31"/>
      <c r="L76" s="31">
        <v>86.828</v>
      </c>
      <c r="M76" s="31"/>
      <c r="N76" s="31">
        <v>200</v>
      </c>
      <c r="O76" s="31"/>
      <c r="P76" s="31">
        <v>317.37</v>
      </c>
      <c r="Q76" s="31"/>
      <c r="R76" s="31">
        <v>75.269</v>
      </c>
      <c r="S76" s="31"/>
      <c r="T76" s="31">
        <v>84.561</v>
      </c>
      <c r="U76" s="31"/>
      <c r="V76" s="31">
        <v>0</v>
      </c>
      <c r="W76" s="31"/>
      <c r="X76" s="31">
        <v>0</v>
      </c>
      <c r="Y76" s="31"/>
      <c r="Z76" s="31">
        <v>0</v>
      </c>
      <c r="AA76" s="31"/>
      <c r="AB76" s="31">
        <v>38.632</v>
      </c>
      <c r="AC76" s="31"/>
      <c r="AD76" s="31">
        <v>178.568</v>
      </c>
      <c r="AE76" s="31"/>
      <c r="AF76" s="71"/>
    </row>
    <row r="77" spans="1:32" s="36" customFormat="1" ht="18.75">
      <c r="A77" s="99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/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71"/>
    </row>
    <row r="78" spans="1:32" s="36" customFormat="1" ht="18.75">
      <c r="A78" s="99" t="s">
        <v>31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/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72"/>
    </row>
    <row r="79" spans="1:32" s="30" customFormat="1" ht="18.75">
      <c r="A79" s="43" t="s">
        <v>18</v>
      </c>
      <c r="B79" s="44">
        <f>B80+B81+B82+B83</f>
        <v>122063.50000000001</v>
      </c>
      <c r="C79" s="44">
        <f>C80+C81+C82+C83</f>
        <v>12905.78</v>
      </c>
      <c r="D79" s="44">
        <f>D80+D81+D82+D83</f>
        <v>8877.85086</v>
      </c>
      <c r="E79" s="44">
        <f>E80+E81+E82+E83</f>
        <v>8537.7975</v>
      </c>
      <c r="F79" s="35">
        <f>E79/B79*100</f>
        <v>6.994554064073208</v>
      </c>
      <c r="G79" s="28">
        <f>E79/C79*100</f>
        <v>66.15483527535724</v>
      </c>
      <c r="H79" s="44">
        <f>H80+H81+H82+H83</f>
        <v>12905.78</v>
      </c>
      <c r="I79" s="44">
        <f aca="true" t="shared" si="19" ref="I79:AD79">I80+I81+I82+I83</f>
        <v>8537.7975</v>
      </c>
      <c r="J79" s="44">
        <f t="shared" si="19"/>
        <v>9011.125</v>
      </c>
      <c r="K79" s="44"/>
      <c r="L79" s="44">
        <f t="shared" si="19"/>
        <v>6069.843</v>
      </c>
      <c r="M79" s="44"/>
      <c r="N79" s="44">
        <f t="shared" si="19"/>
        <v>17653.446</v>
      </c>
      <c r="O79" s="44"/>
      <c r="P79" s="44">
        <f t="shared" si="19"/>
        <v>10577.459</v>
      </c>
      <c r="Q79" s="44"/>
      <c r="R79" s="44">
        <f t="shared" si="19"/>
        <v>6188.061000000001</v>
      </c>
      <c r="S79" s="44"/>
      <c r="T79" s="44">
        <f t="shared" si="19"/>
        <v>16691.918999999998</v>
      </c>
      <c r="U79" s="44"/>
      <c r="V79" s="44">
        <f t="shared" si="19"/>
        <v>8280.134</v>
      </c>
      <c r="W79" s="44"/>
      <c r="X79" s="44">
        <f t="shared" si="19"/>
        <v>5908.789000000001</v>
      </c>
      <c r="Y79" s="44"/>
      <c r="Z79" s="44">
        <f t="shared" si="19"/>
        <v>13048.658</v>
      </c>
      <c r="AA79" s="44"/>
      <c r="AB79" s="44">
        <f t="shared" si="19"/>
        <v>6030.975</v>
      </c>
      <c r="AC79" s="44"/>
      <c r="AD79" s="44">
        <f t="shared" si="19"/>
        <v>9697.311000000002</v>
      </c>
      <c r="AE79" s="44"/>
      <c r="AF79" s="45"/>
    </row>
    <row r="80" spans="1:32" s="30" customFormat="1" ht="18.75">
      <c r="A80" s="43" t="s">
        <v>24</v>
      </c>
      <c r="B80" s="44">
        <f aca="true" t="shared" si="20" ref="B80:E81">B75</f>
        <v>5710.7</v>
      </c>
      <c r="C80" s="44">
        <f t="shared" si="20"/>
        <v>605.487</v>
      </c>
      <c r="D80" s="44">
        <f t="shared" si="20"/>
        <v>154.77997</v>
      </c>
      <c r="E80" s="44">
        <f t="shared" si="20"/>
        <v>154.779</v>
      </c>
      <c r="F80" s="35">
        <f>E80/B80*100</f>
        <v>2.7103332341044006</v>
      </c>
      <c r="G80" s="28">
        <f>E80/C80*100</f>
        <v>25.562728844715082</v>
      </c>
      <c r="H80" s="44">
        <f>H75</f>
        <v>605.487</v>
      </c>
      <c r="I80" s="44">
        <f aca="true" t="shared" si="21" ref="I80:AD81">I75</f>
        <v>154.779</v>
      </c>
      <c r="J80" s="44">
        <f t="shared" si="21"/>
        <v>319.224</v>
      </c>
      <c r="K80" s="44"/>
      <c r="L80" s="44">
        <f t="shared" si="21"/>
        <v>255.628</v>
      </c>
      <c r="M80" s="44"/>
      <c r="N80" s="44">
        <f t="shared" si="21"/>
        <v>808.692</v>
      </c>
      <c r="O80" s="44"/>
      <c r="P80" s="44">
        <f t="shared" si="21"/>
        <v>535.82</v>
      </c>
      <c r="Q80" s="44"/>
      <c r="R80" s="44">
        <f t="shared" si="21"/>
        <v>302.733</v>
      </c>
      <c r="S80" s="44"/>
      <c r="T80" s="44">
        <f t="shared" si="21"/>
        <v>863.985</v>
      </c>
      <c r="U80" s="44"/>
      <c r="V80" s="44">
        <f t="shared" si="21"/>
        <v>399.65</v>
      </c>
      <c r="W80" s="44"/>
      <c r="X80" s="44">
        <f t="shared" si="21"/>
        <v>514.622</v>
      </c>
      <c r="Y80" s="44"/>
      <c r="Z80" s="44">
        <f t="shared" si="21"/>
        <v>818.021</v>
      </c>
      <c r="AA80" s="44"/>
      <c r="AB80" s="44">
        <f t="shared" si="21"/>
        <v>167.188</v>
      </c>
      <c r="AC80" s="44"/>
      <c r="AD80" s="44">
        <f t="shared" si="21"/>
        <v>119.65</v>
      </c>
      <c r="AE80" s="44"/>
      <c r="AF80" s="45"/>
    </row>
    <row r="81" spans="1:32" s="30" customFormat="1" ht="18.75">
      <c r="A81" s="43" t="s">
        <v>22</v>
      </c>
      <c r="B81" s="44">
        <f t="shared" si="20"/>
        <v>1396</v>
      </c>
      <c r="C81" s="44">
        <f t="shared" si="20"/>
        <v>214.772</v>
      </c>
      <c r="D81" s="44">
        <f t="shared" si="20"/>
        <v>400</v>
      </c>
      <c r="E81" s="44">
        <f t="shared" si="20"/>
        <v>59.94761</v>
      </c>
      <c r="F81" s="35">
        <f>E81/B81*100</f>
        <v>4.294241404011461</v>
      </c>
      <c r="G81" s="28">
        <f>E81/C81*100</f>
        <v>27.9122092265286</v>
      </c>
      <c r="H81" s="44">
        <f>H76</f>
        <v>214.772</v>
      </c>
      <c r="I81" s="44">
        <f t="shared" si="21"/>
        <v>59.94761</v>
      </c>
      <c r="J81" s="44">
        <f t="shared" si="21"/>
        <v>200</v>
      </c>
      <c r="K81" s="44"/>
      <c r="L81" s="44">
        <f t="shared" si="21"/>
        <v>86.828</v>
      </c>
      <c r="M81" s="44"/>
      <c r="N81" s="44">
        <f t="shared" si="21"/>
        <v>200</v>
      </c>
      <c r="O81" s="44"/>
      <c r="P81" s="44">
        <f t="shared" si="21"/>
        <v>317.37</v>
      </c>
      <c r="Q81" s="44"/>
      <c r="R81" s="44">
        <f t="shared" si="21"/>
        <v>75.269</v>
      </c>
      <c r="S81" s="44"/>
      <c r="T81" s="44">
        <f t="shared" si="21"/>
        <v>84.561</v>
      </c>
      <c r="U81" s="44"/>
      <c r="V81" s="44">
        <f t="shared" si="21"/>
        <v>0</v>
      </c>
      <c r="W81" s="44"/>
      <c r="X81" s="44">
        <f t="shared" si="21"/>
        <v>0</v>
      </c>
      <c r="Y81" s="44"/>
      <c r="Z81" s="44">
        <f t="shared" si="21"/>
        <v>0</v>
      </c>
      <c r="AA81" s="44"/>
      <c r="AB81" s="44">
        <f t="shared" si="21"/>
        <v>38.632</v>
      </c>
      <c r="AC81" s="44"/>
      <c r="AD81" s="44">
        <f t="shared" si="21"/>
        <v>178.568</v>
      </c>
      <c r="AE81" s="44"/>
      <c r="AF81" s="46"/>
    </row>
    <row r="82" spans="1:32" s="30" customFormat="1" ht="18.75">
      <c r="A82" s="43" t="s">
        <v>13</v>
      </c>
      <c r="B82" s="44">
        <f>B71+B65+B35+B29+B23+B16</f>
        <v>114956.80000000002</v>
      </c>
      <c r="C82" s="44">
        <f aca="true" t="shared" si="22" ref="C82:E83">C16+C23+C29+C35+C65+C71+C77</f>
        <v>12085.521</v>
      </c>
      <c r="D82" s="44">
        <f t="shared" si="22"/>
        <v>8323.07089</v>
      </c>
      <c r="E82" s="44">
        <f t="shared" si="22"/>
        <v>8323.07089</v>
      </c>
      <c r="F82" s="35">
        <f>E82/B82*100</f>
        <v>7.2401727344532905</v>
      </c>
      <c r="G82" s="28">
        <f>E82/C82*100</f>
        <v>68.86811822179615</v>
      </c>
      <c r="H82" s="44">
        <f>H16+H23+H29+H35+H65+H71+H77</f>
        <v>12085.521</v>
      </c>
      <c r="I82" s="44">
        <f aca="true" t="shared" si="23" ref="I82:AD83">I16+I23+I29+I35+I65+I71+I77</f>
        <v>8323.07089</v>
      </c>
      <c r="J82" s="44">
        <f t="shared" si="23"/>
        <v>8491.901</v>
      </c>
      <c r="K82" s="44"/>
      <c r="L82" s="44">
        <f t="shared" si="23"/>
        <v>5727.387</v>
      </c>
      <c r="M82" s="44"/>
      <c r="N82" s="44">
        <f t="shared" si="23"/>
        <v>16644.754</v>
      </c>
      <c r="O82" s="44"/>
      <c r="P82" s="44">
        <f t="shared" si="23"/>
        <v>9724.269</v>
      </c>
      <c r="Q82" s="44"/>
      <c r="R82" s="44">
        <f t="shared" si="23"/>
        <v>5810.059</v>
      </c>
      <c r="S82" s="44"/>
      <c r="T82" s="44">
        <f t="shared" si="23"/>
        <v>15743.373</v>
      </c>
      <c r="U82" s="44"/>
      <c r="V82" s="44">
        <f t="shared" si="23"/>
        <v>7880.484</v>
      </c>
      <c r="W82" s="44"/>
      <c r="X82" s="44">
        <f t="shared" si="23"/>
        <v>5394.167</v>
      </c>
      <c r="Y82" s="44"/>
      <c r="Z82" s="44">
        <f t="shared" si="23"/>
        <v>12230.636999999999</v>
      </c>
      <c r="AA82" s="44"/>
      <c r="AB82" s="44">
        <f t="shared" si="23"/>
        <v>5825.155000000001</v>
      </c>
      <c r="AC82" s="44"/>
      <c r="AD82" s="44">
        <f t="shared" si="23"/>
        <v>9399.093</v>
      </c>
      <c r="AE82" s="44"/>
      <c r="AF82" s="46"/>
    </row>
    <row r="83" spans="1:32" s="30" customFormat="1" ht="18.75" customHeight="1">
      <c r="A83" s="47" t="s">
        <v>31</v>
      </c>
      <c r="B83" s="44">
        <f>B78+B72+B66+B36+B30+B24+B17</f>
        <v>0</v>
      </c>
      <c r="C83" s="44">
        <f t="shared" si="22"/>
        <v>0</v>
      </c>
      <c r="D83" s="44">
        <f t="shared" si="22"/>
        <v>0</v>
      </c>
      <c r="E83" s="44">
        <f t="shared" si="22"/>
        <v>0</v>
      </c>
      <c r="F83" s="35">
        <v>0</v>
      </c>
      <c r="G83" s="28">
        <v>0</v>
      </c>
      <c r="H83" s="44">
        <f>H17+H24+H30+H36+H66+H72+H78</f>
        <v>0</v>
      </c>
      <c r="I83" s="44">
        <f t="shared" si="23"/>
        <v>0</v>
      </c>
      <c r="J83" s="44">
        <f t="shared" si="23"/>
        <v>0</v>
      </c>
      <c r="K83" s="44"/>
      <c r="L83" s="44">
        <f t="shared" si="23"/>
        <v>0</v>
      </c>
      <c r="M83" s="44"/>
      <c r="N83" s="44">
        <f t="shared" si="23"/>
        <v>0</v>
      </c>
      <c r="O83" s="44"/>
      <c r="P83" s="44">
        <f t="shared" si="23"/>
        <v>0</v>
      </c>
      <c r="Q83" s="44"/>
      <c r="R83" s="44">
        <f t="shared" si="23"/>
        <v>0</v>
      </c>
      <c r="S83" s="44"/>
      <c r="T83" s="44">
        <f t="shared" si="23"/>
        <v>0</v>
      </c>
      <c r="U83" s="44"/>
      <c r="V83" s="44">
        <f t="shared" si="23"/>
        <v>0</v>
      </c>
      <c r="W83" s="44"/>
      <c r="X83" s="44">
        <f t="shared" si="23"/>
        <v>0</v>
      </c>
      <c r="Y83" s="44"/>
      <c r="Z83" s="44">
        <f t="shared" si="23"/>
        <v>0</v>
      </c>
      <c r="AA83" s="44"/>
      <c r="AB83" s="44">
        <f t="shared" si="23"/>
        <v>0</v>
      </c>
      <c r="AC83" s="44"/>
      <c r="AD83" s="44">
        <f t="shared" si="23"/>
        <v>0</v>
      </c>
      <c r="AE83" s="44"/>
      <c r="AF83" s="46"/>
    </row>
    <row r="84" spans="1:31" s="30" customFormat="1" ht="3" customHeight="1">
      <c r="A84" s="48"/>
      <c r="B84" s="49"/>
      <c r="C84" s="49"/>
      <c r="D84" s="49"/>
      <c r="E84" s="49"/>
      <c r="F84" s="8"/>
      <c r="G84" s="5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</row>
    <row r="85" spans="1:31" ht="8.25" customHeight="1">
      <c r="A85" s="9"/>
      <c r="B85" s="73" t="s">
        <v>50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52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52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53"/>
      <c r="V87" s="54"/>
      <c r="W87" s="54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53"/>
      <c r="V88" s="54"/>
      <c r="W88" s="54"/>
      <c r="X88" s="51"/>
      <c r="Y88" s="51"/>
      <c r="Z88" s="51"/>
      <c r="AA88" s="51"/>
      <c r="AB88" s="51"/>
      <c r="AC88" s="51"/>
      <c r="AD88" s="51"/>
      <c r="AE88" s="51"/>
    </row>
    <row r="89" spans="1:31" s="30" customFormat="1" ht="30" customHeight="1">
      <c r="A89" s="9"/>
      <c r="B89" s="55"/>
      <c r="C89" s="55"/>
      <c r="D89" s="55"/>
      <c r="E89" s="55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2:8" ht="35.25" customHeight="1">
      <c r="B90" s="49"/>
      <c r="C90" s="49"/>
      <c r="D90" s="49"/>
      <c r="E90" s="49"/>
      <c r="H90" s="56"/>
    </row>
    <row r="91" spans="32:43" ht="35.25" customHeight="1"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7"/>
    </row>
    <row r="92" spans="32:43" ht="19.5" customHeight="1"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7"/>
    </row>
    <row r="93" spans="32:43" ht="48.75" customHeight="1"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7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2019-08-15T12:04:40Z</cp:lastPrinted>
  <dcterms:created xsi:type="dcterms:W3CDTF">1996-10-08T23:32:33Z</dcterms:created>
  <dcterms:modified xsi:type="dcterms:W3CDTF">2020-05-20T06:05:57Z</dcterms:modified>
  <cp:category/>
  <cp:version/>
  <cp:contentType/>
  <cp:contentStatus/>
</cp:coreProperties>
</file>