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435" activeTab="1"/>
  </bookViews>
  <sheets>
    <sheet name="Титульный лист" sheetId="1" r:id="rId1"/>
    <sheet name="2014 год " sheetId="2" r:id="rId2"/>
    <sheet name="Лист1" sheetId="3" r:id="rId3"/>
  </sheets>
  <definedNames>
    <definedName name="_xlnm.Print_Titles" localSheetId="1">'2014 год '!$A:$A</definedName>
    <definedName name="_xlnm.Print_Area" localSheetId="1">'2014 год '!$A$1:$AG$44</definedName>
  </definedNames>
  <calcPr fullCalcOnLoad="1"/>
</workbook>
</file>

<file path=xl/sharedStrings.xml><?xml version="1.0" encoding="utf-8"?>
<sst xmlns="http://schemas.openxmlformats.org/spreadsheetml/2006/main" count="107" uniqueCount="83">
  <si>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</si>
  <si>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</si>
  <si>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</si>
  <si>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</si>
  <si>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</si>
  <si>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</si>
  <si>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</si>
  <si>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</si>
  <si>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</si>
  <si>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</si>
  <si>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</si>
  <si>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</si>
  <si>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</si>
  <si>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 xml:space="preserve">план </t>
  </si>
  <si>
    <t>тыс.руб.</t>
  </si>
  <si>
    <t>Исполнение,%</t>
  </si>
  <si>
    <t>на отчетную дату</t>
  </si>
  <si>
    <t>к текущему году</t>
  </si>
  <si>
    <t>кассовый расход</t>
  </si>
  <si>
    <t>Результаты реализации и причины отклонений факта от плана</t>
  </si>
  <si>
    <t>План на 2014 год</t>
  </si>
  <si>
    <t>Сетевой график</t>
  </si>
  <si>
    <t>по реализации мероприятий муниципальной программы</t>
  </si>
  <si>
    <t>г. Когалым</t>
  </si>
  <si>
    <t>Итого по программе, в том числе</t>
  </si>
  <si>
    <t>Муниципальная программа "Поддержка развития институтов гражданского общества города Когалыма на 2014 - 2016 годы"</t>
  </si>
  <si>
    <t xml:space="preserve">Подпрограмма "Поддержка социально ориентированных некоммерческих организаций" </t>
  </si>
  <si>
    <t>Задача  1 "Обеспечение прозрачной и конкурентной системы муниципальной поддержки социально ориентированных некоммерческих организаций"</t>
  </si>
  <si>
    <t>Задача  2 "Распространение лучших практик социально ориентированных некоммерческих организаций</t>
  </si>
  <si>
    <t>Подпрограмма 3 "Организация деятельности отдела координации общественных связей Администрации города Когалыма"</t>
  </si>
  <si>
    <t xml:space="preserve"> Подпрограмма 2 "Информационно-аналитическое обеспечение деятельности структурных подразделений Администрации города Когалыма"</t>
  </si>
  <si>
    <t>1.4. Содействие общественным объединениям, некоммерческим организациям в проведении мероприятий</t>
  </si>
  <si>
    <t>ОКОС</t>
  </si>
  <si>
    <t>Метро (УКСиМП)</t>
  </si>
  <si>
    <t>ММЦ (УО)</t>
  </si>
  <si>
    <t>1.5. Организация и проведение городских мероприятий с участием национально-культурных объединений, национальных ансамблей и национальных коллективов:</t>
  </si>
  <si>
    <t>АРТ-Праздник (УКСиМП)</t>
  </si>
  <si>
    <t>Дворец спорта</t>
  </si>
  <si>
    <t>1.1. Обеспечение финансовой поддержки социально ориентированным некоммерческим организациям путём предоставления на конкурсной основе субсидий (ОКОС)</t>
  </si>
  <si>
    <t>1.2. Оказание информационной, организационной, имущественной, консультационно-методической поддержки деятельности социально ориентированных некоммерческих организаций (ММЦ)</t>
  </si>
  <si>
    <t>1.5.2. Праздник «День России» (Метро)</t>
  </si>
  <si>
    <t>1.5.3. Концерт «Национальное содружество» (Арт-Праздник)</t>
  </si>
  <si>
    <t>1.5.4. Дни национальных культур (МВЦ)</t>
  </si>
  <si>
    <t>1.5.5.Фестиваль Дружбы народов «В семье единой» (Арт-Праздник)</t>
  </si>
  <si>
    <t>1.5.6. Праздник национальных семейных традиций «Семья талантами богата» (КДК "Янтарь")</t>
  </si>
  <si>
    <t>1.5.7. Национальные конкурсы среди  школьных коллективов: концерт «Национальная мозаика», национальные традиционные игры «Молодецкие забавы» (УО)</t>
  </si>
  <si>
    <t>2.1. Проведение мероприятий (конференций, Гражданских Форумов, семинаров, круглых столов и иных мероприятий) для социально ориентированных некоммерческих организаций (ММЦ)</t>
  </si>
  <si>
    <t>2.2.1. Оказание поддержки гражданам, удостоенным звания «Почётный гражданин города Когалыма»</t>
  </si>
  <si>
    <t>2.2.2. Чествование лиц из числа ветеранов Великой Отечественной войны от имени Главы города Когалыма, оказание содействия в проведении погребальных мероприятий</t>
  </si>
  <si>
    <t>Всего по задаче 1</t>
  </si>
  <si>
    <t>Всего по задаче 2</t>
  </si>
  <si>
    <t>Всего по подпрограмме 1</t>
  </si>
  <si>
    <t>3.1. Обеспечение информационной открытости деятельности структурных подразделений Администрации города Когалыма</t>
  </si>
  <si>
    <t>Итого по подпрограмме 2</t>
  </si>
  <si>
    <t>4.1. Обеспечение деятельности отдела координации общественных связей Администрации города Когалыма</t>
  </si>
  <si>
    <t>Итого по подпрограмме 3</t>
  </si>
  <si>
    <t>Отдел координации общественных связей</t>
  </si>
  <si>
    <t>Администрации города Когалыма</t>
  </si>
  <si>
    <t xml:space="preserve">"Поддержка развития институтов гражданского общества </t>
  </si>
  <si>
    <t xml:space="preserve">           города Когалыма на 2014 - 2016 годы"</t>
  </si>
  <si>
    <t>2014 год</t>
  </si>
  <si>
    <t>МАУ редакция газеты "Когалымский вестник"</t>
  </si>
  <si>
    <t>1.3. Обеспечение участия в мероприятиях федерального, окружного, регионального уровней, направленных на развитие добровольческого движения, работников учреждений и лидеров общественных организаций города Когалыма (ММЦ)</t>
  </si>
  <si>
    <t xml:space="preserve">О.В.Подворчан  </t>
  </si>
  <si>
    <t xml:space="preserve">Руководитель структурного подразделения </t>
  </si>
  <si>
    <t>А.А.Анищенко</t>
  </si>
  <si>
    <t>Бюджет города Когалыма</t>
  </si>
  <si>
    <t>Ответственный за составление  графика, к.тел.93-620</t>
  </si>
  <si>
    <t xml:space="preserve">Проведён конкурс социально-значимых проектов.По итогам конкурса грантовая поддержка направлена на реализацию 11 проектов. В декабре в соответствии с платёжными документами будет произведена оплата суммы 9,03 тыс. рублей (на основании проведённого аукциона) по приобретению цветов. Цветы вручены победителям конкуса проектов на Грант главы города 18 ноября 2014 года. По пункту образуется экономия по итогам года  в сумме 5,37 тыс.рублей </t>
  </si>
  <si>
    <t xml:space="preserve">Проведено мероприятия фестиваль дружбы народов "В семье единой"; состоялось участие представителей НКО в III окружной Ярмарке некоммерческих организаций , г.Ханты-Мансийск </t>
  </si>
  <si>
    <t xml:space="preserve">На площадке КДК "Янтарь" организовано мероприятие «Семья талантами богата», с участием творческих коллективов города Лангепаса. В программе мероприятия - сольные выступления и хореографические композиции на тему национальных мотивов </t>
  </si>
  <si>
    <t>Проведение Дня национальных культур  на базе музейно-выставочного центра. В программе мероприятия концерт национальной тематики с участием творческих коллективого города, городских  национально- культурных обществ, общественных организаций, а также была представлена выставка блюд национальной кухни народов России.</t>
  </si>
  <si>
    <t>Организован и проведён концерт «Национальное содружество», в  рамках Дня народного Единства на центральной площади города. В мероприятии приняли участие творческие коллективы города, городских  национально- культурных обществ, общественных организаций.</t>
  </si>
  <si>
    <t xml:space="preserve">Ежеквартально специалистами МАУ "ММЦ", совместно со специалистами УСЗН, членами общественных организаций осуществляются выезды к юбилярам из числа ветеранов ВОВ, тружеников тыла, с поздравительным адресом от имени Главы города Когалыма. Приобретаюся подарки (сувениры) для юбиляров </t>
  </si>
  <si>
    <t>Концерт национальных коллективов в рамках празднования мероприятий, посвящённых Дню города</t>
  </si>
  <si>
    <t>Приобретены основные средства для учреждения МАУ ММЦ, осуществляющего работу с НКО (40 стульев, 8 столов для конференц-зала , 4 письменых стола, 4 шкафа, 4 приставки для столов, 9 шкафов-витрин в методкабинет и др., оплата по договорам за услуги типографии по изготовлению печатной продукции к Гражданскому форуму , расходы , связанные с организацией семинаров-тренингов для некоммерческих организаций.</t>
  </si>
  <si>
    <t>Профинансировано на 31.12.2014</t>
  </si>
  <si>
    <t xml:space="preserve">Кассовый расход на  отчетную дату 31.12.2014 </t>
  </si>
  <si>
    <t>Уменьшение плана на 100 тыс. рублей в декабре проведено в соответствии с решением Думы от 23 декабря 2014 года. 258,66 тыс. руб. в плановом периоде сентябрь-декабрь сложилось в виду закрытия экономии по оплате по договорам ГПХ</t>
  </si>
  <si>
    <t>Неисполнение плановых ассигнований в августе-сентябре  возникло вследствие того, что фактические затраты на коммунальные услуги и проезд в пассажирском автотранспорте в текущем периоде были ниже запланированных (фиксированных). В плановом периоде на ноябрь м-ц была заложена сумма на оплату санаторно-курортного лечения (1 раз в 2 года) и расходы по погребению (в случае кончины пожилых ветеранов). В результате нерасходования средств возникла экономия бюджета по итогам года в сумме 170,45 тыс. рублей</t>
  </si>
  <si>
    <t>План на отчетную дату 31.12.2014</t>
  </si>
  <si>
    <t xml:space="preserve">Согласно декабрьского счёта-фактуры №К817 (ООО "Медиа-холдинг"Западная Сибирь" ) на оплату  по производству и размещеию заказного сюжета в рамках муниципального контракта. </t>
  </si>
  <si>
    <t>на 01.01.2015</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</si>
</sst>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0"/>
    <numFmt numFmtId="189" formatCode="0.0000"/>
    <numFmt numFmtId="190" formatCode="[$-FC19]d\ mmmm\ yyyy\ &quot;г.&quot;"/>
  </numFmts>
  <fonts count="37">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b/>
      <sz val="20"/>
      <name val="Times New Roman"/>
      <family val="1"/>
    </font>
    <font>
      <sz val="20"/>
      <name val="Times New Roman"/>
      <family val="1"/>
    </font>
    <font>
      <sz val="10"/>
      <name val="Times New Roman"/>
      <family val="1"/>
    </font>
    <font>
      <sz val="18"/>
      <name val="Times New Roman"/>
      <family val="1"/>
    </font>
    <font>
      <sz val="15"/>
      <name val="Times New Roman"/>
      <family val="1"/>
    </font>
    <font>
      <sz val="13"/>
      <name val="Times New Roman"/>
      <family val="1"/>
    </font>
    <font>
      <i/>
      <sz val="14"/>
      <name val="Times New Roman"/>
      <family val="1"/>
    </font>
    <font>
      <b/>
      <i/>
      <sz val="14"/>
      <name val="Times New Roman"/>
      <family val="1"/>
    </font>
    <font>
      <b/>
      <sz val="10"/>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sz val="10"/>
      <color indexed="8"/>
      <name val="Times New Roman"/>
      <family val="1"/>
    </font>
    <font>
      <sz val="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74">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173" fontId="2" fillId="0" borderId="0" xfId="0" applyNumberFormat="1" applyFont="1" applyFill="1" applyAlignment="1">
      <alignment vertical="center" wrapText="1"/>
    </xf>
    <xf numFmtId="0" fontId="7" fillId="0" borderId="0" xfId="0" applyFont="1" applyFill="1" applyAlignment="1">
      <alignment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174" fontId="3" fillId="0" borderId="0" xfId="0" applyNumberFormat="1" applyFont="1" applyFill="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49" fontId="4" fillId="15" borderId="10" xfId="0" applyNumberFormat="1" applyFont="1" applyFill="1" applyBorder="1" applyAlignment="1" applyProtection="1">
      <alignment horizontal="left" vertical="center"/>
      <protection locked="0"/>
    </xf>
    <xf numFmtId="173" fontId="4" fillId="15" borderId="10" xfId="0" applyNumberFormat="1" applyFont="1" applyFill="1" applyBorder="1" applyAlignment="1" applyProtection="1">
      <alignment horizontal="right" vertical="center"/>
      <protection/>
    </xf>
    <xf numFmtId="0" fontId="5" fillId="0" borderId="0" xfId="0" applyFont="1" applyFill="1" applyAlignment="1">
      <alignment horizontal="left" vertical="center" wrapText="1"/>
    </xf>
    <xf numFmtId="0" fontId="8" fillId="0" borderId="0" xfId="0" applyFont="1" applyAlignment="1">
      <alignment/>
    </xf>
    <xf numFmtId="0" fontId="6" fillId="0" borderId="11" xfId="0" applyFont="1" applyFill="1" applyBorder="1" applyAlignment="1">
      <alignment vertical="center" wrapText="1"/>
    </xf>
    <xf numFmtId="0" fontId="13" fillId="0" borderId="0" xfId="0" applyFont="1" applyFill="1" applyAlignment="1">
      <alignment horizontal="right" wrapText="1"/>
    </xf>
    <xf numFmtId="2" fontId="8" fillId="0" borderId="10" xfId="0" applyNumberFormat="1" applyFont="1" applyFill="1" applyBorder="1" applyAlignment="1">
      <alignment horizontal="justify" wrapText="1"/>
    </xf>
    <xf numFmtId="2" fontId="14" fillId="0" borderId="10" xfId="0" applyNumberFormat="1" applyFont="1" applyFill="1" applyBorder="1" applyAlignment="1" applyProtection="1">
      <alignment horizontal="center" vertical="center" wrapText="1"/>
      <protection/>
    </xf>
    <xf numFmtId="2" fontId="1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8" fillId="0" borderId="10" xfId="0" applyNumberFormat="1" applyFont="1" applyFill="1" applyBorder="1" applyAlignment="1">
      <alignment horizontal="justify" vertical="top" wrapText="1"/>
    </xf>
    <xf numFmtId="2" fontId="8" fillId="0" borderId="10" xfId="0" applyNumberFormat="1" applyFont="1" applyFill="1" applyBorder="1" applyAlignment="1" applyProtection="1">
      <alignment horizontal="center" vertical="center" wrapText="1"/>
      <protection/>
    </xf>
    <xf numFmtId="2" fontId="8" fillId="0" borderId="10" xfId="0" applyNumberFormat="1" applyFont="1" applyFill="1" applyBorder="1" applyAlignment="1">
      <alignment horizontal="left" vertical="top" wrapText="1"/>
    </xf>
    <xf numFmtId="173" fontId="2"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center" vertical="center" wrapText="1"/>
    </xf>
    <xf numFmtId="174" fontId="8" fillId="0" borderId="10" xfId="0" applyNumberFormat="1" applyFont="1" applyFill="1" applyBorder="1" applyAlignment="1">
      <alignment horizontal="center" vertical="center" wrapText="1"/>
    </xf>
    <xf numFmtId="2" fontId="8" fillId="0" borderId="10" xfId="0" applyNumberFormat="1" applyFont="1" applyFill="1" applyBorder="1" applyAlignment="1">
      <alignment horizontal="justify" vertical="center" wrapText="1"/>
    </xf>
    <xf numFmtId="0" fontId="10" fillId="0" borderId="0" xfId="0" applyFont="1" applyAlignment="1">
      <alignment/>
    </xf>
    <xf numFmtId="2" fontId="34" fillId="0" borderId="10" xfId="0" applyNumberFormat="1" applyFont="1" applyFill="1" applyBorder="1" applyAlignment="1" applyProtection="1">
      <alignment horizontal="center" vertical="center" wrapText="1"/>
      <protection/>
    </xf>
    <xf numFmtId="2" fontId="14" fillId="10" borderId="10" xfId="0" applyNumberFormat="1" applyFont="1" applyFill="1" applyBorder="1" applyAlignment="1">
      <alignment horizontal="center" vertical="center" wrapText="1"/>
    </xf>
    <xf numFmtId="2" fontId="4" fillId="10" borderId="10" xfId="0" applyNumberFormat="1" applyFont="1" applyFill="1" applyBorder="1" applyAlignment="1">
      <alignment horizontal="center" vertical="center" wrapText="1"/>
    </xf>
    <xf numFmtId="2" fontId="14" fillId="10" borderId="10" xfId="0" applyNumberFormat="1" applyFont="1" applyFill="1" applyBorder="1" applyAlignment="1">
      <alignment horizontal="left" vertical="top" wrapText="1"/>
    </xf>
    <xf numFmtId="2" fontId="14" fillId="11" borderId="10" xfId="0" applyNumberFormat="1" applyFont="1" applyFill="1" applyBorder="1" applyAlignment="1">
      <alignment horizontal="left" wrapText="1"/>
    </xf>
    <xf numFmtId="2" fontId="14" fillId="11" borderId="10" xfId="0" applyNumberFormat="1" applyFont="1" applyFill="1" applyBorder="1" applyAlignment="1">
      <alignment horizontal="center" wrapText="1"/>
    </xf>
    <xf numFmtId="2" fontId="14" fillId="11" borderId="10" xfId="0" applyNumberFormat="1" applyFont="1" applyFill="1" applyBorder="1" applyAlignment="1" applyProtection="1">
      <alignment horizontal="center" vertical="center" wrapText="1"/>
      <protection/>
    </xf>
    <xf numFmtId="2" fontId="4" fillId="11" borderId="10" xfId="0" applyNumberFormat="1" applyFont="1" applyFill="1" applyBorder="1" applyAlignment="1">
      <alignment horizontal="center" vertical="center" wrapText="1"/>
    </xf>
    <xf numFmtId="2" fontId="14" fillId="11" borderId="10" xfId="0" applyNumberFormat="1" applyFont="1" applyFill="1" applyBorder="1" applyAlignment="1">
      <alignment horizontal="justify" wrapText="1"/>
    </xf>
    <xf numFmtId="0" fontId="4" fillId="0" borderId="10" xfId="0" applyFont="1" applyFill="1" applyBorder="1" applyAlignment="1">
      <alignment horizontal="center" vertical="center" wrapText="1"/>
    </xf>
    <xf numFmtId="0" fontId="8" fillId="0" borderId="10" xfId="0" applyFont="1" applyFill="1" applyBorder="1" applyAlignment="1">
      <alignment horizontal="justify" wrapText="1"/>
    </xf>
    <xf numFmtId="2" fontId="8" fillId="0" borderId="10" xfId="0" applyNumberFormat="1" applyFont="1" applyFill="1" applyBorder="1" applyAlignment="1">
      <alignment horizontal="left" wrapText="1"/>
    </xf>
    <xf numFmtId="2" fontId="8" fillId="0" borderId="10" xfId="0" applyNumberFormat="1" applyFont="1" applyFill="1" applyBorder="1" applyAlignment="1">
      <alignment horizontal="center" vertical="center" wrapText="1"/>
    </xf>
    <xf numFmtId="0" fontId="3" fillId="11" borderId="10" xfId="0" applyFont="1" applyFill="1" applyBorder="1" applyAlignment="1">
      <alignment horizontal="justify" wrapText="1"/>
    </xf>
    <xf numFmtId="2" fontId="14" fillId="10" borderId="10" xfId="0" applyNumberFormat="1" applyFont="1" applyFill="1" applyBorder="1" applyAlignment="1">
      <alignment horizontal="justify" wrapText="1"/>
    </xf>
    <xf numFmtId="2" fontId="15" fillId="0" borderId="10" xfId="0" applyNumberFormat="1" applyFont="1" applyFill="1" applyBorder="1" applyAlignment="1">
      <alignment horizontal="center" vertical="center" wrapText="1"/>
    </xf>
    <xf numFmtId="2" fontId="8" fillId="24" borderId="10" xfId="0" applyNumberFormat="1" applyFont="1" applyFill="1" applyBorder="1" applyAlignment="1" applyProtection="1">
      <alignment horizontal="center" vertical="center" wrapText="1"/>
      <protection/>
    </xf>
    <xf numFmtId="2" fontId="35" fillId="24" borderId="10" xfId="0" applyNumberFormat="1" applyFont="1" applyFill="1" applyBorder="1" applyAlignment="1" applyProtection="1">
      <alignment horizontal="center" vertical="center" wrapText="1"/>
      <protection/>
    </xf>
    <xf numFmtId="2" fontId="8" fillId="11" borderId="10" xfId="0" applyNumberFormat="1" applyFont="1" applyFill="1" applyBorder="1" applyAlignment="1" applyProtection="1">
      <alignment horizontal="center" vertical="center" wrapText="1"/>
      <protection/>
    </xf>
    <xf numFmtId="2" fontId="14" fillId="10" borderId="10" xfId="0" applyNumberFormat="1" applyFont="1" applyFill="1" applyBorder="1" applyAlignment="1" applyProtection="1">
      <alignment horizontal="center" vertical="center" wrapText="1"/>
      <protection/>
    </xf>
    <xf numFmtId="2" fontId="14" fillId="11" borderId="10" xfId="0" applyNumberFormat="1" applyFont="1" applyFill="1" applyBorder="1" applyAlignment="1">
      <alignment horizontal="center" vertical="center" wrapText="1"/>
    </xf>
    <xf numFmtId="0" fontId="3" fillId="10" borderId="10" xfId="0" applyFont="1" applyFill="1" applyBorder="1" applyAlignment="1">
      <alignment horizontal="justify" vertical="center" wrapText="1"/>
    </xf>
    <xf numFmtId="2" fontId="2" fillId="0" borderId="12" xfId="0" applyNumberFormat="1" applyFont="1" applyFill="1" applyBorder="1" applyAlignment="1">
      <alignment horizontal="left" vertical="top" wrapText="1"/>
    </xf>
    <xf numFmtId="0" fontId="11" fillId="0" borderId="0" xfId="0" applyFont="1" applyAlignment="1">
      <alignment horizontal="center"/>
    </xf>
    <xf numFmtId="0" fontId="12" fillId="0" borderId="0" xfId="0" applyFont="1" applyAlignment="1">
      <alignment horizontal="left"/>
    </xf>
    <xf numFmtId="0" fontId="9" fillId="0" borderId="0" xfId="0" applyFont="1" applyAlignment="1">
      <alignment horizontal="center"/>
    </xf>
    <xf numFmtId="0" fontId="10" fillId="0" borderId="0" xfId="0" applyFont="1" applyAlignment="1">
      <alignment horizontal="center"/>
    </xf>
    <xf numFmtId="0" fontId="8" fillId="0" borderId="0" xfId="0" applyFont="1" applyAlignment="1">
      <alignment horizontal="center"/>
    </xf>
    <xf numFmtId="0" fontId="2" fillId="0" borderId="10" xfId="0" applyFont="1" applyFill="1" applyBorder="1" applyAlignment="1">
      <alignment horizontal="center" vertical="center" wrapText="1"/>
    </xf>
    <xf numFmtId="173" fontId="2" fillId="0" borderId="10" xfId="0" applyNumberFormat="1" applyFont="1" applyFill="1" applyBorder="1" applyAlignment="1">
      <alignment horizontal="center" vertical="center" wrapText="1"/>
    </xf>
    <xf numFmtId="173" fontId="2" fillId="0" borderId="13" xfId="0" applyNumberFormat="1" applyFont="1" applyFill="1" applyBorder="1" applyAlignment="1">
      <alignment horizontal="center" vertical="center" wrapText="1"/>
    </xf>
    <xf numFmtId="173" fontId="2"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173" fontId="3" fillId="0" borderId="0" xfId="0" applyNumberFormat="1" applyFont="1" applyFill="1" applyAlignment="1">
      <alignment horizontal="center" vertical="center" wrapText="1"/>
    </xf>
    <xf numFmtId="2" fontId="2" fillId="0" borderId="15" xfId="0" applyNumberFormat="1" applyFont="1" applyFill="1" applyBorder="1" applyAlignment="1">
      <alignment horizontal="left" vertical="top" wrapText="1"/>
    </xf>
    <xf numFmtId="2" fontId="2" fillId="0" borderId="16" xfId="0" applyNumberFormat="1" applyFont="1" applyFill="1" applyBorder="1" applyAlignment="1">
      <alignment horizontal="left" vertical="top" wrapText="1"/>
    </xf>
    <xf numFmtId="173" fontId="3" fillId="0" borderId="0" xfId="0" applyNumberFormat="1" applyFont="1" applyFill="1" applyAlignment="1">
      <alignment horizontal="right" vertical="center" wrapText="1"/>
    </xf>
    <xf numFmtId="0" fontId="5" fillId="0" borderId="0" xfId="0" applyFont="1" applyFill="1" applyAlignment="1">
      <alignment horizontal="left" vertical="center" wrapText="1"/>
    </xf>
    <xf numFmtId="0" fontId="3" fillId="0" borderId="0" xfId="0" applyFont="1" applyFill="1" applyAlignment="1">
      <alignment horizontal="left" vertical="center" wrapText="1"/>
    </xf>
    <xf numFmtId="0" fontId="2" fillId="0" borderId="15" xfId="0" applyFont="1" applyFill="1" applyBorder="1" applyAlignment="1" applyProtection="1">
      <alignment horizontal="left" vertical="top" wrapText="1"/>
      <protection/>
    </xf>
    <xf numFmtId="0" fontId="2" fillId="0" borderId="16" xfId="0" applyFont="1" applyFill="1" applyBorder="1" applyAlignment="1" applyProtection="1">
      <alignment horizontal="left" vertical="top" wrapText="1"/>
      <protection/>
    </xf>
    <xf numFmtId="0" fontId="2" fillId="0" borderId="12" xfId="0" applyFont="1" applyFill="1" applyBorder="1" applyAlignment="1" applyProtection="1">
      <alignment horizontal="left" vertical="top" wrapText="1"/>
      <protection/>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D18" sqref="D18"/>
    </sheetView>
  </sheetViews>
  <sheetFormatPr defaultColWidth="9.140625" defaultRowHeight="12.75"/>
  <cols>
    <col min="1" max="16384" width="9.140625" style="14" customWidth="1"/>
  </cols>
  <sheetData>
    <row r="1" spans="1:2" ht="18.75">
      <c r="A1" s="53"/>
      <c r="B1" s="53"/>
    </row>
    <row r="10" spans="1:9" ht="23.25">
      <c r="A10" s="54" t="s">
        <v>56</v>
      </c>
      <c r="B10" s="54"/>
      <c r="C10" s="54"/>
      <c r="D10" s="54"/>
      <c r="E10" s="54"/>
      <c r="F10" s="54"/>
      <c r="G10" s="54"/>
      <c r="H10" s="54"/>
      <c r="I10" s="54"/>
    </row>
    <row r="11" spans="1:9" ht="23.25">
      <c r="A11" s="54" t="s">
        <v>57</v>
      </c>
      <c r="B11" s="54"/>
      <c r="C11" s="54"/>
      <c r="D11" s="54"/>
      <c r="E11" s="54"/>
      <c r="F11" s="54"/>
      <c r="G11" s="54"/>
      <c r="H11" s="54"/>
      <c r="I11" s="54"/>
    </row>
    <row r="13" spans="1:9" ht="27" customHeight="1">
      <c r="A13" s="55" t="s">
        <v>21</v>
      </c>
      <c r="B13" s="55"/>
      <c r="C13" s="55"/>
      <c r="D13" s="55"/>
      <c r="E13" s="55"/>
      <c r="F13" s="55"/>
      <c r="G13" s="55"/>
      <c r="H13" s="55"/>
      <c r="I13" s="55"/>
    </row>
    <row r="14" spans="1:9" ht="27" customHeight="1">
      <c r="A14" s="55" t="s">
        <v>22</v>
      </c>
      <c r="B14" s="55"/>
      <c r="C14" s="55"/>
      <c r="D14" s="55"/>
      <c r="E14" s="55"/>
      <c r="F14" s="55"/>
      <c r="G14" s="55"/>
      <c r="H14" s="55"/>
      <c r="I14" s="55"/>
    </row>
    <row r="15" spans="1:9" ht="27" customHeight="1">
      <c r="A15" s="55" t="s">
        <v>58</v>
      </c>
      <c r="B15" s="55"/>
      <c r="C15" s="55"/>
      <c r="D15" s="55"/>
      <c r="E15" s="55"/>
      <c r="F15" s="55"/>
      <c r="G15" s="55"/>
      <c r="H15" s="55"/>
      <c r="I15" s="55"/>
    </row>
    <row r="16" spans="2:8" ht="19.5">
      <c r="B16" s="28" t="s">
        <v>59</v>
      </c>
      <c r="C16" s="28"/>
      <c r="D16" s="28"/>
      <c r="E16" s="28"/>
      <c r="F16" s="28"/>
      <c r="G16" s="28"/>
      <c r="H16" s="28"/>
    </row>
    <row r="17" spans="4:5" ht="12.75">
      <c r="D17" s="56" t="s">
        <v>82</v>
      </c>
      <c r="E17" s="56"/>
    </row>
    <row r="46" spans="1:9" ht="16.5">
      <c r="A46" s="52" t="s">
        <v>23</v>
      </c>
      <c r="B46" s="52"/>
      <c r="C46" s="52"/>
      <c r="D46" s="52"/>
      <c r="E46" s="52"/>
      <c r="F46" s="52"/>
      <c r="G46" s="52"/>
      <c r="H46" s="52"/>
      <c r="I46" s="52"/>
    </row>
    <row r="47" spans="1:9" ht="16.5">
      <c r="A47" s="52" t="s">
        <v>60</v>
      </c>
      <c r="B47" s="52"/>
      <c r="C47" s="52"/>
      <c r="D47" s="52"/>
      <c r="E47" s="52"/>
      <c r="F47" s="52"/>
      <c r="G47" s="52"/>
      <c r="H47" s="52"/>
      <c r="I47" s="52"/>
    </row>
  </sheetData>
  <sheetProtection/>
  <mergeCells count="9">
    <mergeCell ref="A47:I47"/>
    <mergeCell ref="A1:B1"/>
    <mergeCell ref="A10:I10"/>
    <mergeCell ref="A11:I11"/>
    <mergeCell ref="A13:I13"/>
    <mergeCell ref="A14:I14"/>
    <mergeCell ref="A15:I15"/>
    <mergeCell ref="A46:I46"/>
    <mergeCell ref="D17:E1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55"/>
  <sheetViews>
    <sheetView showGridLines="0" tabSelected="1" view="pageBreakPreview" zoomScale="70" zoomScaleNormal="66" zoomScaleSheetLayoutView="70" zoomScalePageLayoutView="0" workbookViewId="0" topLeftCell="J13">
      <selection activeCell="AC15" sqref="AC15"/>
    </sheetView>
  </sheetViews>
  <sheetFormatPr defaultColWidth="9.140625" defaultRowHeight="12.75"/>
  <cols>
    <col min="1" max="1" width="19.421875" style="2" customWidth="1"/>
    <col min="2" max="2" width="11.421875" style="2" customWidth="1"/>
    <col min="3" max="3" width="12.7109375" style="3" customWidth="1"/>
    <col min="4" max="4" width="13.8515625" style="3" customWidth="1"/>
    <col min="5" max="5" width="13.421875" style="3" customWidth="1"/>
    <col min="6" max="6" width="12.28125" style="3" customWidth="1"/>
    <col min="7" max="7" width="11.421875" style="3" customWidth="1"/>
    <col min="8" max="8" width="13.57421875" style="1" customWidth="1"/>
    <col min="9" max="9" width="12.7109375" style="1" customWidth="1"/>
    <col min="10" max="10" width="8.421875" style="1" customWidth="1"/>
    <col min="11" max="11" width="10.7109375" style="1" customWidth="1"/>
    <col min="12" max="12" width="8.421875" style="1" customWidth="1"/>
    <col min="13" max="13" width="10.7109375" style="1" customWidth="1"/>
    <col min="14" max="14" width="8.421875" style="1" customWidth="1"/>
    <col min="15" max="15" width="11.28125" style="1" customWidth="1"/>
    <col min="16" max="16" width="9.140625" style="1" customWidth="1"/>
    <col min="17" max="17" width="10.8515625" style="1" customWidth="1"/>
    <col min="18" max="18" width="8.28125" style="1" customWidth="1"/>
    <col min="19" max="19" width="11.7109375" style="1" customWidth="1"/>
    <col min="20" max="20" width="8.8515625" style="3" customWidth="1"/>
    <col min="21" max="21" width="12.00390625" style="3" customWidth="1"/>
    <col min="22" max="22" width="8.28125" style="3" customWidth="1"/>
    <col min="23" max="23" width="12.421875" style="3" customWidth="1"/>
    <col min="24" max="24" width="10.28125" style="3" customWidth="1"/>
    <col min="25" max="25" width="11.140625" style="3" customWidth="1"/>
    <col min="26" max="26" width="10.57421875" style="3" customWidth="1"/>
    <col min="27" max="27" width="12.28125" style="3" customWidth="1"/>
    <col min="28" max="28" width="8.140625" style="3" customWidth="1"/>
    <col min="29" max="29" width="12.00390625" style="3" customWidth="1"/>
    <col min="30" max="30" width="10.140625" style="3" customWidth="1"/>
    <col min="31" max="31" width="11.57421875" style="3" customWidth="1"/>
    <col min="32" max="32" width="27.8515625" style="2" customWidth="1"/>
    <col min="33" max="16384" width="9.140625" style="1" customWidth="1"/>
  </cols>
  <sheetData>
    <row r="1" spans="1:32" s="5" customFormat="1" ht="39">
      <c r="A1" s="15"/>
      <c r="B1" s="15"/>
      <c r="C1" s="15"/>
      <c r="D1" s="15"/>
      <c r="E1" s="15"/>
      <c r="F1" s="15"/>
      <c r="G1" s="15"/>
      <c r="H1" s="15"/>
      <c r="I1" s="15"/>
      <c r="J1" s="15"/>
      <c r="L1" s="15"/>
      <c r="M1" s="15"/>
      <c r="N1" s="15"/>
      <c r="O1" s="15"/>
      <c r="P1" s="15"/>
      <c r="Q1" s="15"/>
      <c r="R1" s="15"/>
      <c r="S1" s="16" t="s">
        <v>14</v>
      </c>
      <c r="T1" s="15"/>
      <c r="U1" s="15"/>
      <c r="V1" s="15"/>
      <c r="W1" s="15"/>
      <c r="X1" s="15"/>
      <c r="Y1" s="15"/>
      <c r="Z1" s="15"/>
      <c r="AA1" s="15"/>
      <c r="AB1" s="15"/>
      <c r="AC1" s="15"/>
      <c r="AD1" s="15"/>
      <c r="AE1" s="15"/>
      <c r="AF1" s="16" t="s">
        <v>14</v>
      </c>
    </row>
    <row r="2" spans="1:32" s="6" customFormat="1" ht="18.75">
      <c r="A2" s="57" t="s">
        <v>5</v>
      </c>
      <c r="B2" s="59" t="s">
        <v>20</v>
      </c>
      <c r="C2" s="59" t="s">
        <v>80</v>
      </c>
      <c r="D2" s="59" t="s">
        <v>76</v>
      </c>
      <c r="E2" s="59" t="s">
        <v>77</v>
      </c>
      <c r="F2" s="58" t="s">
        <v>15</v>
      </c>
      <c r="G2" s="58"/>
      <c r="H2" s="58" t="s">
        <v>0</v>
      </c>
      <c r="I2" s="58"/>
      <c r="J2" s="58" t="s">
        <v>1</v>
      </c>
      <c r="K2" s="58"/>
      <c r="L2" s="58" t="s">
        <v>2</v>
      </c>
      <c r="M2" s="58"/>
      <c r="N2" s="58" t="s">
        <v>3</v>
      </c>
      <c r="O2" s="58"/>
      <c r="P2" s="58" t="s">
        <v>4</v>
      </c>
      <c r="Q2" s="58"/>
      <c r="R2" s="58" t="s">
        <v>6</v>
      </c>
      <c r="S2" s="58"/>
      <c r="T2" s="58" t="s">
        <v>7</v>
      </c>
      <c r="U2" s="58"/>
      <c r="V2" s="58" t="s">
        <v>8</v>
      </c>
      <c r="W2" s="58"/>
      <c r="X2" s="58" t="s">
        <v>9</v>
      </c>
      <c r="Y2" s="58"/>
      <c r="Z2" s="58" t="s">
        <v>10</v>
      </c>
      <c r="AA2" s="58"/>
      <c r="AB2" s="58" t="s">
        <v>11</v>
      </c>
      <c r="AC2" s="58"/>
      <c r="AD2" s="58" t="s">
        <v>12</v>
      </c>
      <c r="AE2" s="58"/>
      <c r="AF2" s="57" t="s">
        <v>19</v>
      </c>
    </row>
    <row r="3" spans="1:32" s="7" customFormat="1" ht="60.75" customHeight="1">
      <c r="A3" s="57"/>
      <c r="B3" s="60"/>
      <c r="C3" s="60"/>
      <c r="D3" s="61"/>
      <c r="E3" s="60"/>
      <c r="F3" s="24" t="s">
        <v>17</v>
      </c>
      <c r="G3" s="24" t="s">
        <v>16</v>
      </c>
      <c r="H3" s="25" t="s">
        <v>13</v>
      </c>
      <c r="I3" s="25" t="s">
        <v>18</v>
      </c>
      <c r="J3" s="25" t="s">
        <v>13</v>
      </c>
      <c r="K3" s="25" t="s">
        <v>18</v>
      </c>
      <c r="L3" s="25" t="s">
        <v>13</v>
      </c>
      <c r="M3" s="25" t="s">
        <v>18</v>
      </c>
      <c r="N3" s="25" t="s">
        <v>13</v>
      </c>
      <c r="O3" s="25" t="s">
        <v>18</v>
      </c>
      <c r="P3" s="25" t="s">
        <v>13</v>
      </c>
      <c r="Q3" s="25" t="s">
        <v>18</v>
      </c>
      <c r="R3" s="25" t="s">
        <v>13</v>
      </c>
      <c r="S3" s="25" t="s">
        <v>18</v>
      </c>
      <c r="T3" s="25" t="s">
        <v>13</v>
      </c>
      <c r="U3" s="25" t="s">
        <v>18</v>
      </c>
      <c r="V3" s="25" t="s">
        <v>13</v>
      </c>
      <c r="W3" s="25" t="s">
        <v>18</v>
      </c>
      <c r="X3" s="25" t="s">
        <v>13</v>
      </c>
      <c r="Y3" s="25" t="s">
        <v>18</v>
      </c>
      <c r="Z3" s="25" t="s">
        <v>13</v>
      </c>
      <c r="AA3" s="25" t="s">
        <v>18</v>
      </c>
      <c r="AB3" s="25" t="s">
        <v>13</v>
      </c>
      <c r="AC3" s="25" t="s">
        <v>18</v>
      </c>
      <c r="AD3" s="25" t="s">
        <v>13</v>
      </c>
      <c r="AE3" s="25" t="s">
        <v>18</v>
      </c>
      <c r="AF3" s="57"/>
    </row>
    <row r="4" spans="1:32" s="8" customFormat="1" ht="15.75">
      <c r="A4" s="26">
        <v>1</v>
      </c>
      <c r="B4" s="26">
        <v>2</v>
      </c>
      <c r="C4" s="26">
        <v>3</v>
      </c>
      <c r="D4" s="26"/>
      <c r="E4" s="26">
        <v>4</v>
      </c>
      <c r="F4" s="26">
        <v>5</v>
      </c>
      <c r="G4" s="26">
        <v>6</v>
      </c>
      <c r="H4" s="26">
        <v>7</v>
      </c>
      <c r="I4" s="26">
        <v>8</v>
      </c>
      <c r="J4" s="26">
        <v>9</v>
      </c>
      <c r="K4" s="26">
        <v>10</v>
      </c>
      <c r="L4" s="26">
        <v>11</v>
      </c>
      <c r="M4" s="26">
        <v>12</v>
      </c>
      <c r="N4" s="26">
        <v>13</v>
      </c>
      <c r="O4" s="26">
        <v>14</v>
      </c>
      <c r="P4" s="26">
        <v>15</v>
      </c>
      <c r="Q4" s="26">
        <v>16</v>
      </c>
      <c r="R4" s="26">
        <v>17</v>
      </c>
      <c r="S4" s="26">
        <v>18</v>
      </c>
      <c r="T4" s="26">
        <v>19</v>
      </c>
      <c r="U4" s="26">
        <v>20</v>
      </c>
      <c r="V4" s="26">
        <v>21</v>
      </c>
      <c r="W4" s="26">
        <v>22</v>
      </c>
      <c r="X4" s="26">
        <v>23</v>
      </c>
      <c r="Y4" s="26">
        <v>24</v>
      </c>
      <c r="Z4" s="26">
        <v>25</v>
      </c>
      <c r="AA4" s="26">
        <v>26</v>
      </c>
      <c r="AB4" s="26">
        <v>27</v>
      </c>
      <c r="AC4" s="26">
        <v>28</v>
      </c>
      <c r="AD4" s="26">
        <v>29</v>
      </c>
      <c r="AE4" s="26">
        <v>30</v>
      </c>
      <c r="AF4" s="26">
        <v>31</v>
      </c>
    </row>
    <row r="5" spans="1:32" s="9" customFormat="1" ht="18.75">
      <c r="A5" s="11" t="s">
        <v>25</v>
      </c>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1:32" s="9" customFormat="1" ht="15.75">
      <c r="A6" s="68" t="s">
        <v>26</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70"/>
    </row>
    <row r="7" spans="1:32" s="10" customFormat="1" ht="15.75">
      <c r="A7" s="71" t="s">
        <v>27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3"/>
    </row>
    <row r="8" spans="1:32" s="10" customFormat="1" ht="222" customHeight="1">
      <c r="A8" s="21" t="s">
        <v>38</v>
      </c>
      <c r="B8" s="41">
        <f>H8+J8+L8+N8+P8+R8+T8+V8+X8+Z8+AB8+AD8</f>
        <v>1050</v>
      </c>
      <c r="C8" s="22">
        <f>H8+P8+J8+L8+N8+R8+T8+V8+X8</f>
        <v>1050</v>
      </c>
      <c r="D8" s="22">
        <v>1045.71</v>
      </c>
      <c r="E8" s="22">
        <f>I8+K8+M8+O8+Q8+S8+U8+AC8+W8+Y8+AA8+AE8</f>
        <v>1045.7099999999998</v>
      </c>
      <c r="F8" s="22">
        <f>E8/B8*100</f>
        <v>99.59142857142855</v>
      </c>
      <c r="G8" s="22">
        <f>E8/C8*100</f>
        <v>99.59142857142855</v>
      </c>
      <c r="H8" s="45">
        <v>0</v>
      </c>
      <c r="I8" s="45">
        <v>0</v>
      </c>
      <c r="J8" s="45">
        <v>0</v>
      </c>
      <c r="K8" s="45">
        <v>0</v>
      </c>
      <c r="L8" s="45">
        <v>0</v>
      </c>
      <c r="M8" s="45">
        <v>0</v>
      </c>
      <c r="N8" s="45">
        <v>14.4</v>
      </c>
      <c r="O8" s="45">
        <v>0</v>
      </c>
      <c r="P8" s="45">
        <v>1035.6</v>
      </c>
      <c r="Q8" s="45">
        <v>0</v>
      </c>
      <c r="R8" s="45">
        <v>0</v>
      </c>
      <c r="S8" s="45">
        <v>890.4</v>
      </c>
      <c r="T8" s="22">
        <v>0</v>
      </c>
      <c r="U8" s="22">
        <v>145.2</v>
      </c>
      <c r="V8" s="22">
        <v>0</v>
      </c>
      <c r="W8" s="22">
        <v>0</v>
      </c>
      <c r="X8" s="22">
        <v>0</v>
      </c>
      <c r="Y8" s="22">
        <v>0</v>
      </c>
      <c r="Z8" s="22">
        <v>0</v>
      </c>
      <c r="AA8" s="22">
        <v>0</v>
      </c>
      <c r="AB8" s="22">
        <v>0</v>
      </c>
      <c r="AC8" s="22">
        <v>1.08</v>
      </c>
      <c r="AD8" s="22">
        <v>0</v>
      </c>
      <c r="AE8" s="22">
        <v>9.03</v>
      </c>
      <c r="AF8" s="41" t="s">
        <v>68</v>
      </c>
    </row>
    <row r="9" spans="1:32" s="10" customFormat="1" ht="207.75" customHeight="1">
      <c r="A9" s="27" t="s">
        <v>39</v>
      </c>
      <c r="B9" s="41">
        <f aca="true" t="shared" si="0" ref="B9:B24">H9+J9+L9+N9+P9+R9+T9+V9+X9+Z9+AB9+AD9</f>
        <v>702</v>
      </c>
      <c r="C9" s="22">
        <f>H9+J9+L9+N9+P9+R9+T9+V9+X9+Z9+AB9</f>
        <v>702</v>
      </c>
      <c r="D9" s="22">
        <v>702</v>
      </c>
      <c r="E9" s="22">
        <f>I9+K9+M9+O9+Q9+S9+U9+W9+Y9+AA9+AC9</f>
        <v>702</v>
      </c>
      <c r="F9" s="22">
        <f>E9/B9*100</f>
        <v>100</v>
      </c>
      <c r="G9" s="22">
        <f aca="true" t="shared" si="1" ref="G9:G39">E9/C9*100</f>
        <v>100</v>
      </c>
      <c r="H9" s="45">
        <v>0</v>
      </c>
      <c r="I9" s="45">
        <v>0</v>
      </c>
      <c r="J9" s="45">
        <v>8</v>
      </c>
      <c r="K9" s="45">
        <v>8</v>
      </c>
      <c r="L9" s="45">
        <v>55</v>
      </c>
      <c r="M9" s="45">
        <v>55</v>
      </c>
      <c r="N9" s="45">
        <v>37.5</v>
      </c>
      <c r="O9" s="45">
        <v>37.5</v>
      </c>
      <c r="P9" s="45">
        <v>210</v>
      </c>
      <c r="Q9" s="45">
        <v>210</v>
      </c>
      <c r="R9" s="45">
        <v>0</v>
      </c>
      <c r="S9" s="45">
        <v>0</v>
      </c>
      <c r="T9" s="22">
        <v>0</v>
      </c>
      <c r="U9" s="22">
        <v>0</v>
      </c>
      <c r="V9" s="22">
        <v>0</v>
      </c>
      <c r="W9" s="22">
        <v>0</v>
      </c>
      <c r="X9" s="22">
        <v>254</v>
      </c>
      <c r="Y9" s="22">
        <v>254</v>
      </c>
      <c r="Z9" s="22">
        <v>130</v>
      </c>
      <c r="AA9" s="22">
        <v>130</v>
      </c>
      <c r="AB9" s="22">
        <v>7.5</v>
      </c>
      <c r="AC9" s="22">
        <v>7.5</v>
      </c>
      <c r="AD9" s="22">
        <v>0</v>
      </c>
      <c r="AE9" s="22">
        <v>0</v>
      </c>
      <c r="AF9" s="41" t="s">
        <v>75</v>
      </c>
    </row>
    <row r="10" spans="1:32" s="10" customFormat="1" ht="213" customHeight="1">
      <c r="A10" s="21" t="s">
        <v>62</v>
      </c>
      <c r="B10" s="41">
        <v>238</v>
      </c>
      <c r="C10" s="22">
        <f>H10+P10+J10+L10+N10+R10+T10+V10+X10+Z10+AB10</f>
        <v>238</v>
      </c>
      <c r="D10" s="22">
        <v>238</v>
      </c>
      <c r="E10" s="22">
        <f>I10+K10+M10+O10+Q10+S10+U10+W10+Y10+AA10+AC10</f>
        <v>238</v>
      </c>
      <c r="F10" s="22">
        <f>E10/B10*100</f>
        <v>100</v>
      </c>
      <c r="G10" s="22">
        <f t="shared" si="1"/>
        <v>100</v>
      </c>
      <c r="H10" s="45">
        <v>0</v>
      </c>
      <c r="I10" s="45">
        <v>0</v>
      </c>
      <c r="J10" s="45">
        <v>0</v>
      </c>
      <c r="K10" s="45">
        <v>0</v>
      </c>
      <c r="L10" s="45">
        <v>0</v>
      </c>
      <c r="M10" s="45">
        <v>0</v>
      </c>
      <c r="N10" s="45">
        <v>22.55</v>
      </c>
      <c r="O10" s="45">
        <v>22.55</v>
      </c>
      <c r="P10" s="45">
        <v>42.2</v>
      </c>
      <c r="Q10" s="45">
        <v>42.2</v>
      </c>
      <c r="R10" s="45">
        <v>90.34</v>
      </c>
      <c r="S10" s="45">
        <v>47.7</v>
      </c>
      <c r="T10" s="22">
        <v>0</v>
      </c>
      <c r="U10" s="22">
        <v>42.64</v>
      </c>
      <c r="V10" s="22">
        <v>0</v>
      </c>
      <c r="W10" s="22">
        <v>0</v>
      </c>
      <c r="X10" s="22">
        <v>23.1</v>
      </c>
      <c r="Y10" s="22">
        <v>23.1</v>
      </c>
      <c r="Z10" s="22">
        <v>59.75</v>
      </c>
      <c r="AA10" s="22">
        <v>9.9</v>
      </c>
      <c r="AB10" s="22">
        <v>0.06</v>
      </c>
      <c r="AC10" s="22">
        <v>49.91</v>
      </c>
      <c r="AD10" s="22">
        <v>0</v>
      </c>
      <c r="AE10" s="22">
        <v>0</v>
      </c>
      <c r="AF10" s="41" t="s">
        <v>69</v>
      </c>
    </row>
    <row r="11" spans="1:32" s="10" customFormat="1" ht="106.5" customHeight="1">
      <c r="A11" s="17" t="s">
        <v>31</v>
      </c>
      <c r="B11" s="41"/>
      <c r="C11" s="22"/>
      <c r="D11" s="22"/>
      <c r="E11" s="22"/>
      <c r="F11" s="22"/>
      <c r="G11" s="22"/>
      <c r="H11" s="45"/>
      <c r="I11" s="45"/>
      <c r="J11" s="45"/>
      <c r="K11" s="45"/>
      <c r="L11" s="45"/>
      <c r="M11" s="45"/>
      <c r="N11" s="45"/>
      <c r="O11" s="45"/>
      <c r="P11" s="45"/>
      <c r="Q11" s="45"/>
      <c r="R11" s="45"/>
      <c r="S11" s="45"/>
      <c r="T11" s="22"/>
      <c r="U11" s="22"/>
      <c r="V11" s="22"/>
      <c r="W11" s="22"/>
      <c r="X11" s="22"/>
      <c r="Y11" s="22"/>
      <c r="Z11" s="22"/>
      <c r="AA11" s="22"/>
      <c r="AB11" s="22"/>
      <c r="AC11" s="22"/>
      <c r="AD11" s="22"/>
      <c r="AE11" s="22"/>
      <c r="AF11" s="19"/>
    </row>
    <row r="12" spans="1:32" s="10" customFormat="1" ht="15.75">
      <c r="A12" s="17" t="s">
        <v>32</v>
      </c>
      <c r="B12" s="41">
        <f t="shared" si="0"/>
        <v>569.3</v>
      </c>
      <c r="C12" s="22">
        <f>H12+P12+J12+L12+N12+R12+T12+V12+X12+Z12+AB12+AD12</f>
        <v>569.3</v>
      </c>
      <c r="D12" s="22">
        <v>569.2</v>
      </c>
      <c r="E12" s="22">
        <f>I12+K12+M12+O12+Q12+S12+U12+W12+Y12+AA12+AC12+AE12</f>
        <v>569.2</v>
      </c>
      <c r="F12" s="22">
        <f>E12/B12*100</f>
        <v>99.98243456876867</v>
      </c>
      <c r="G12" s="22">
        <f t="shared" si="1"/>
        <v>99.98243456876867</v>
      </c>
      <c r="H12" s="45">
        <v>0</v>
      </c>
      <c r="I12" s="45">
        <v>0</v>
      </c>
      <c r="J12" s="45">
        <v>0</v>
      </c>
      <c r="K12" s="45">
        <v>0</v>
      </c>
      <c r="L12" s="45">
        <v>0</v>
      </c>
      <c r="M12" s="45">
        <v>0</v>
      </c>
      <c r="N12" s="45">
        <v>142.33</v>
      </c>
      <c r="O12" s="45">
        <v>142.3</v>
      </c>
      <c r="P12" s="45">
        <v>0</v>
      </c>
      <c r="Q12" s="45">
        <v>0</v>
      </c>
      <c r="R12" s="45">
        <v>0</v>
      </c>
      <c r="S12" s="45">
        <v>0</v>
      </c>
      <c r="T12" s="22">
        <v>142.32</v>
      </c>
      <c r="U12" s="22">
        <v>142.3</v>
      </c>
      <c r="V12" s="22">
        <v>0</v>
      </c>
      <c r="W12" s="22">
        <v>0</v>
      </c>
      <c r="X12" s="22">
        <v>0</v>
      </c>
      <c r="Y12" s="22">
        <v>0</v>
      </c>
      <c r="Z12" s="22">
        <v>142.32</v>
      </c>
      <c r="AA12" s="22">
        <v>0</v>
      </c>
      <c r="AB12" s="22">
        <v>0</v>
      </c>
      <c r="AC12" s="22">
        <v>0</v>
      </c>
      <c r="AD12" s="22">
        <v>142.33</v>
      </c>
      <c r="AE12" s="22">
        <v>284.6</v>
      </c>
      <c r="AF12" s="19"/>
    </row>
    <row r="13" spans="1:32" s="10" customFormat="1" ht="15.75">
      <c r="A13" s="17" t="s">
        <v>34</v>
      </c>
      <c r="B13" s="41">
        <f t="shared" si="0"/>
        <v>30</v>
      </c>
      <c r="C13" s="22">
        <f>H13+P13+J13+L13+N13+R13+T13+V13+X13+AA13</f>
        <v>30</v>
      </c>
      <c r="D13" s="22">
        <v>30</v>
      </c>
      <c r="E13" s="22">
        <f>I13+K13+M13+O13+Q13+S13+U13+Z13</f>
        <v>30</v>
      </c>
      <c r="F13" s="22">
        <f>E13/B13*100</f>
        <v>100</v>
      </c>
      <c r="G13" s="22">
        <v>100</v>
      </c>
      <c r="H13" s="45">
        <v>0</v>
      </c>
      <c r="I13" s="45">
        <v>0</v>
      </c>
      <c r="J13" s="45">
        <v>0</v>
      </c>
      <c r="K13" s="45">
        <v>0</v>
      </c>
      <c r="L13" s="45">
        <v>0</v>
      </c>
      <c r="M13" s="45">
        <v>0</v>
      </c>
      <c r="N13" s="45">
        <v>0</v>
      </c>
      <c r="O13" s="45">
        <v>0</v>
      </c>
      <c r="P13" s="45">
        <v>0</v>
      </c>
      <c r="Q13" s="45">
        <v>0</v>
      </c>
      <c r="R13" s="45">
        <v>0</v>
      </c>
      <c r="S13" s="45">
        <v>0</v>
      </c>
      <c r="T13" s="22">
        <v>0</v>
      </c>
      <c r="U13" s="22">
        <v>0</v>
      </c>
      <c r="V13" s="22">
        <v>0</v>
      </c>
      <c r="W13" s="22">
        <v>0</v>
      </c>
      <c r="X13" s="22">
        <v>0</v>
      </c>
      <c r="Y13" s="22">
        <v>0</v>
      </c>
      <c r="Z13" s="22">
        <v>30</v>
      </c>
      <c r="AA13" s="22">
        <v>30</v>
      </c>
      <c r="AB13" s="22">
        <v>0</v>
      </c>
      <c r="AC13" s="22">
        <v>0</v>
      </c>
      <c r="AD13" s="22">
        <v>0</v>
      </c>
      <c r="AE13" s="22">
        <v>0</v>
      </c>
      <c r="AF13" s="19"/>
    </row>
    <row r="14" spans="1:32" s="10" customFormat="1" ht="15.75">
      <c r="A14" s="17" t="s">
        <v>33</v>
      </c>
      <c r="B14" s="41">
        <f>H14+J14+L14+N14+P14+R14+T14+V14+X14+Z14+AB14+AD14</f>
        <v>85.4</v>
      </c>
      <c r="C14" s="22">
        <v>85.4</v>
      </c>
      <c r="D14" s="22">
        <v>85.4</v>
      </c>
      <c r="E14" s="22">
        <v>85.4</v>
      </c>
      <c r="F14" s="22">
        <f>E14/B14*100</f>
        <v>100</v>
      </c>
      <c r="G14" s="22">
        <v>100</v>
      </c>
      <c r="H14" s="45">
        <v>0</v>
      </c>
      <c r="I14" s="45">
        <v>0</v>
      </c>
      <c r="J14" s="45">
        <v>0</v>
      </c>
      <c r="K14" s="45">
        <v>0</v>
      </c>
      <c r="L14" s="45">
        <v>0</v>
      </c>
      <c r="M14" s="45">
        <v>0</v>
      </c>
      <c r="N14" s="45">
        <v>0</v>
      </c>
      <c r="O14" s="45">
        <v>0</v>
      </c>
      <c r="P14" s="45">
        <v>0</v>
      </c>
      <c r="Q14" s="45">
        <v>0</v>
      </c>
      <c r="R14" s="45">
        <v>0</v>
      </c>
      <c r="S14" s="45">
        <v>0</v>
      </c>
      <c r="T14" s="22">
        <v>0</v>
      </c>
      <c r="U14" s="22">
        <v>0</v>
      </c>
      <c r="V14" s="22">
        <v>0</v>
      </c>
      <c r="W14" s="22">
        <v>0</v>
      </c>
      <c r="X14" s="22">
        <v>0</v>
      </c>
      <c r="Y14" s="22">
        <v>0</v>
      </c>
      <c r="Z14" s="22">
        <v>85.4</v>
      </c>
      <c r="AA14" s="22">
        <v>85.4</v>
      </c>
      <c r="AB14" s="22">
        <v>0</v>
      </c>
      <c r="AC14" s="22">
        <v>0</v>
      </c>
      <c r="AD14" s="22">
        <v>0</v>
      </c>
      <c r="AE14" s="22">
        <v>0</v>
      </c>
      <c r="AF14" s="19"/>
    </row>
    <row r="15" spans="1:32" s="10" customFormat="1" ht="159" customHeight="1">
      <c r="A15" s="27" t="s">
        <v>35</v>
      </c>
      <c r="B15" s="41"/>
      <c r="C15" s="22"/>
      <c r="D15" s="22"/>
      <c r="E15" s="22"/>
      <c r="F15" s="22"/>
      <c r="G15" s="22"/>
      <c r="H15" s="45"/>
      <c r="I15" s="45"/>
      <c r="J15" s="45"/>
      <c r="K15" s="45"/>
      <c r="L15" s="45"/>
      <c r="M15" s="45"/>
      <c r="N15" s="45"/>
      <c r="O15" s="45"/>
      <c r="P15" s="45"/>
      <c r="Q15" s="45"/>
      <c r="R15" s="45"/>
      <c r="S15" s="45"/>
      <c r="T15" s="22"/>
      <c r="U15" s="22"/>
      <c r="V15" s="22"/>
      <c r="W15" s="22"/>
      <c r="X15" s="22"/>
      <c r="Y15" s="22"/>
      <c r="Z15" s="22"/>
      <c r="AA15" s="22"/>
      <c r="AB15" s="22"/>
      <c r="AC15" s="22"/>
      <c r="AD15" s="22"/>
      <c r="AE15" s="22"/>
      <c r="AF15" s="19"/>
    </row>
    <row r="16" spans="1:32" s="10" customFormat="1" ht="28.5" customHeight="1">
      <c r="A16" s="17" t="s">
        <v>36</v>
      </c>
      <c r="B16" s="41">
        <f t="shared" si="0"/>
        <v>180</v>
      </c>
      <c r="C16" s="22">
        <f aca="true" t="shared" si="2" ref="C16:C24">H16+P16+J16+L16+N16+R16+T16+V16+X16</f>
        <v>180</v>
      </c>
      <c r="D16" s="22">
        <v>180</v>
      </c>
      <c r="E16" s="22">
        <f>I16+K16+M16+O16+Q16+S16+U16+Y16</f>
        <v>180</v>
      </c>
      <c r="F16" s="22">
        <f aca="true" t="shared" si="3" ref="F16:F25">E16/B16*100</f>
        <v>100</v>
      </c>
      <c r="G16" s="22">
        <f t="shared" si="1"/>
        <v>100</v>
      </c>
      <c r="H16" s="45">
        <v>2.3</v>
      </c>
      <c r="I16" s="45">
        <v>2.3</v>
      </c>
      <c r="J16" s="45">
        <v>0</v>
      </c>
      <c r="K16" s="45">
        <v>0</v>
      </c>
      <c r="L16" s="45">
        <v>90</v>
      </c>
      <c r="M16" s="45">
        <v>90</v>
      </c>
      <c r="N16" s="45">
        <v>87.7</v>
      </c>
      <c r="O16" s="45">
        <v>87.7</v>
      </c>
      <c r="P16" s="45">
        <v>0</v>
      </c>
      <c r="Q16" s="45">
        <v>0</v>
      </c>
      <c r="R16" s="45">
        <v>0</v>
      </c>
      <c r="S16" s="45">
        <v>0</v>
      </c>
      <c r="T16" s="22">
        <v>0</v>
      </c>
      <c r="U16" s="22">
        <v>0</v>
      </c>
      <c r="V16" s="22">
        <v>0</v>
      </c>
      <c r="W16" s="22">
        <v>0</v>
      </c>
      <c r="X16" s="22">
        <v>0</v>
      </c>
      <c r="Y16" s="22">
        <v>0</v>
      </c>
      <c r="Z16" s="22">
        <v>0</v>
      </c>
      <c r="AA16" s="22">
        <v>0</v>
      </c>
      <c r="AB16" s="22">
        <v>0</v>
      </c>
      <c r="AC16" s="22">
        <v>0</v>
      </c>
      <c r="AD16" s="22">
        <v>0</v>
      </c>
      <c r="AE16" s="22">
        <v>0</v>
      </c>
      <c r="AF16" s="19"/>
    </row>
    <row r="17" spans="1:32" s="10" customFormat="1" ht="15.75">
      <c r="A17" s="17" t="s">
        <v>33</v>
      </c>
      <c r="B17" s="41">
        <f t="shared" si="0"/>
        <v>18.5</v>
      </c>
      <c r="C17" s="22">
        <f t="shared" si="2"/>
        <v>18.5</v>
      </c>
      <c r="D17" s="22">
        <v>18.5</v>
      </c>
      <c r="E17" s="22">
        <f>I17+K17+M17+O17+Q17+S17+U17</f>
        <v>18.5</v>
      </c>
      <c r="F17" s="22">
        <f t="shared" si="3"/>
        <v>100</v>
      </c>
      <c r="G17" s="22">
        <f t="shared" si="1"/>
        <v>100</v>
      </c>
      <c r="H17" s="46">
        <v>0</v>
      </c>
      <c r="I17" s="46">
        <v>0</v>
      </c>
      <c r="J17" s="46">
        <v>18.5</v>
      </c>
      <c r="K17" s="46">
        <v>18.5</v>
      </c>
      <c r="L17" s="45">
        <v>0</v>
      </c>
      <c r="M17" s="45">
        <v>0</v>
      </c>
      <c r="N17" s="45">
        <v>0</v>
      </c>
      <c r="O17" s="45">
        <v>0</v>
      </c>
      <c r="P17" s="45">
        <v>0</v>
      </c>
      <c r="Q17" s="45">
        <v>0</v>
      </c>
      <c r="R17" s="45">
        <v>0</v>
      </c>
      <c r="S17" s="45">
        <v>0</v>
      </c>
      <c r="T17" s="22">
        <v>0</v>
      </c>
      <c r="U17" s="22">
        <v>0</v>
      </c>
      <c r="V17" s="22">
        <v>0</v>
      </c>
      <c r="W17" s="22">
        <v>0</v>
      </c>
      <c r="X17" s="22">
        <v>0</v>
      </c>
      <c r="Y17" s="22">
        <v>0</v>
      </c>
      <c r="Z17" s="22">
        <v>0</v>
      </c>
      <c r="AA17" s="22">
        <v>0</v>
      </c>
      <c r="AB17" s="22">
        <v>0</v>
      </c>
      <c r="AC17" s="22">
        <v>0</v>
      </c>
      <c r="AD17" s="22">
        <v>0</v>
      </c>
      <c r="AE17" s="22">
        <v>0</v>
      </c>
      <c r="AF17" s="19"/>
    </row>
    <row r="18" spans="1:32" s="10" customFormat="1" ht="15.75">
      <c r="A18" s="40" t="s">
        <v>37</v>
      </c>
      <c r="B18" s="41">
        <f t="shared" si="0"/>
        <v>56.7</v>
      </c>
      <c r="C18" s="22">
        <f t="shared" si="2"/>
        <v>56.7</v>
      </c>
      <c r="D18" s="22">
        <v>56.7</v>
      </c>
      <c r="E18" s="22">
        <v>56.7</v>
      </c>
      <c r="F18" s="22">
        <f t="shared" si="3"/>
        <v>100</v>
      </c>
      <c r="G18" s="22">
        <f t="shared" si="1"/>
        <v>100</v>
      </c>
      <c r="H18" s="45">
        <v>0</v>
      </c>
      <c r="I18" s="45">
        <v>0</v>
      </c>
      <c r="J18" s="45">
        <v>0</v>
      </c>
      <c r="K18" s="45">
        <v>0</v>
      </c>
      <c r="L18" s="45">
        <v>15.6</v>
      </c>
      <c r="M18" s="45">
        <v>0</v>
      </c>
      <c r="N18" s="45">
        <v>41.1</v>
      </c>
      <c r="O18" s="45">
        <v>15</v>
      </c>
      <c r="P18" s="45">
        <v>0</v>
      </c>
      <c r="Q18" s="45">
        <v>33.02</v>
      </c>
      <c r="R18" s="45">
        <v>0</v>
      </c>
      <c r="S18" s="45">
        <v>8.68</v>
      </c>
      <c r="T18" s="22">
        <v>0</v>
      </c>
      <c r="U18" s="18">
        <v>0</v>
      </c>
      <c r="V18" s="22">
        <v>0</v>
      </c>
      <c r="W18" s="22">
        <v>0</v>
      </c>
      <c r="X18" s="22">
        <v>0</v>
      </c>
      <c r="Y18" s="22">
        <v>0</v>
      </c>
      <c r="Z18" s="22">
        <v>0</v>
      </c>
      <c r="AA18" s="22">
        <v>0</v>
      </c>
      <c r="AB18" s="22">
        <v>0</v>
      </c>
      <c r="AC18" s="22">
        <v>0</v>
      </c>
      <c r="AD18" s="22">
        <v>0</v>
      </c>
      <c r="AE18" s="22">
        <v>0</v>
      </c>
      <c r="AF18" s="44"/>
    </row>
    <row r="19" spans="1:32" s="10" customFormat="1" ht="27.75" customHeight="1">
      <c r="A19" s="17" t="s">
        <v>40</v>
      </c>
      <c r="B19" s="41">
        <f t="shared" si="0"/>
        <v>73</v>
      </c>
      <c r="C19" s="22">
        <f t="shared" si="2"/>
        <v>73</v>
      </c>
      <c r="D19" s="22">
        <v>73</v>
      </c>
      <c r="E19" s="22">
        <f>I19+K19+M19+O19+Q19+S19+U19</f>
        <v>73</v>
      </c>
      <c r="F19" s="22">
        <f t="shared" si="3"/>
        <v>100</v>
      </c>
      <c r="G19" s="22">
        <f t="shared" si="1"/>
        <v>100</v>
      </c>
      <c r="H19" s="45">
        <v>0</v>
      </c>
      <c r="I19" s="45">
        <v>0</v>
      </c>
      <c r="J19" s="45">
        <v>0</v>
      </c>
      <c r="K19" s="45">
        <v>0</v>
      </c>
      <c r="L19" s="45">
        <v>0</v>
      </c>
      <c r="M19" s="45">
        <v>0</v>
      </c>
      <c r="N19" s="45">
        <v>73</v>
      </c>
      <c r="O19" s="45">
        <v>73</v>
      </c>
      <c r="P19" s="45">
        <v>0</v>
      </c>
      <c r="Q19" s="45">
        <v>0</v>
      </c>
      <c r="R19" s="45">
        <v>0</v>
      </c>
      <c r="S19" s="45">
        <v>0</v>
      </c>
      <c r="T19" s="22">
        <v>0</v>
      </c>
      <c r="U19" s="22">
        <v>0</v>
      </c>
      <c r="V19" s="22">
        <v>0</v>
      </c>
      <c r="W19" s="22">
        <v>0</v>
      </c>
      <c r="X19" s="22">
        <v>0</v>
      </c>
      <c r="Y19" s="22">
        <v>0</v>
      </c>
      <c r="Z19" s="22">
        <v>0</v>
      </c>
      <c r="AA19" s="22">
        <v>0</v>
      </c>
      <c r="AB19" s="22">
        <v>0</v>
      </c>
      <c r="AC19" s="22">
        <v>0</v>
      </c>
      <c r="AD19" s="22">
        <v>0</v>
      </c>
      <c r="AE19" s="22">
        <v>0</v>
      </c>
      <c r="AF19" s="19"/>
    </row>
    <row r="20" spans="1:32" s="10" customFormat="1" ht="63" customHeight="1">
      <c r="A20" s="23" t="s">
        <v>41</v>
      </c>
      <c r="B20" s="41">
        <f>H20+J20+L20+N20+P20+R20+T20+V20+X20+Z20+AB20+AD20</f>
        <v>100</v>
      </c>
      <c r="C20" s="22">
        <f t="shared" si="2"/>
        <v>100</v>
      </c>
      <c r="D20" s="22">
        <v>100</v>
      </c>
      <c r="E20" s="22">
        <f>I20+K20+M20+O20+Q20+S20+U20+Y20</f>
        <v>100</v>
      </c>
      <c r="F20" s="22">
        <f t="shared" si="3"/>
        <v>100</v>
      </c>
      <c r="G20" s="22">
        <f t="shared" si="1"/>
        <v>100</v>
      </c>
      <c r="H20" s="45">
        <v>47.25</v>
      </c>
      <c r="I20" s="45">
        <v>47.25</v>
      </c>
      <c r="J20" s="45">
        <v>0</v>
      </c>
      <c r="K20" s="45">
        <v>0</v>
      </c>
      <c r="L20" s="45">
        <v>0</v>
      </c>
      <c r="M20" s="45">
        <v>0</v>
      </c>
      <c r="N20" s="45">
        <v>0</v>
      </c>
      <c r="O20" s="45">
        <v>0</v>
      </c>
      <c r="P20" s="45">
        <v>0</v>
      </c>
      <c r="Q20" s="45">
        <v>0</v>
      </c>
      <c r="R20" s="45">
        <v>0</v>
      </c>
      <c r="S20" s="45">
        <v>0</v>
      </c>
      <c r="T20" s="22">
        <v>0</v>
      </c>
      <c r="U20" s="22">
        <v>0</v>
      </c>
      <c r="V20" s="22">
        <v>0</v>
      </c>
      <c r="W20" s="22">
        <v>0</v>
      </c>
      <c r="X20" s="22">
        <v>52.75</v>
      </c>
      <c r="Y20" s="22">
        <v>52.75</v>
      </c>
      <c r="Z20" s="22">
        <v>0</v>
      </c>
      <c r="AA20" s="22">
        <v>0</v>
      </c>
      <c r="AB20" s="22">
        <v>0</v>
      </c>
      <c r="AC20" s="22">
        <v>0</v>
      </c>
      <c r="AD20" s="22">
        <v>0</v>
      </c>
      <c r="AE20" s="22">
        <v>0</v>
      </c>
      <c r="AF20" s="41" t="s">
        <v>74</v>
      </c>
    </row>
    <row r="21" spans="1:32" s="10" customFormat="1" ht="195.75" customHeight="1">
      <c r="A21" s="17" t="s">
        <v>42</v>
      </c>
      <c r="B21" s="41">
        <f>H21+J21+L21+N21+P21+R21+T21+V21+X21+Z21+AB21+AD21</f>
        <v>200</v>
      </c>
      <c r="C21" s="22">
        <f>H21+P21+J21+N21+R21+T21+V21+X21+Z21+AB21</f>
        <v>200</v>
      </c>
      <c r="D21" s="22">
        <v>200</v>
      </c>
      <c r="E21" s="22">
        <f>I21+K21+M21+O21+Q21+S21+U21+Y21+AA21+AC21</f>
        <v>200</v>
      </c>
      <c r="F21" s="22">
        <f t="shared" si="3"/>
        <v>100</v>
      </c>
      <c r="G21" s="22">
        <f>E21/C21*100</f>
        <v>100</v>
      </c>
      <c r="H21" s="45">
        <v>0</v>
      </c>
      <c r="I21" s="45">
        <v>0</v>
      </c>
      <c r="J21" s="45">
        <v>0</v>
      </c>
      <c r="K21" s="45">
        <v>0</v>
      </c>
      <c r="L21" s="45">
        <v>0</v>
      </c>
      <c r="M21" s="45">
        <v>0</v>
      </c>
      <c r="N21" s="45">
        <v>0</v>
      </c>
      <c r="O21" s="45">
        <v>0</v>
      </c>
      <c r="P21" s="45">
        <v>0</v>
      </c>
      <c r="Q21" s="45">
        <v>0</v>
      </c>
      <c r="R21" s="45">
        <v>0</v>
      </c>
      <c r="S21" s="45">
        <v>0</v>
      </c>
      <c r="T21" s="22">
        <v>0</v>
      </c>
      <c r="U21" s="22">
        <v>0</v>
      </c>
      <c r="V21" s="22">
        <v>0</v>
      </c>
      <c r="W21" s="22">
        <v>0</v>
      </c>
      <c r="X21" s="22">
        <v>100</v>
      </c>
      <c r="Y21" s="22">
        <v>100</v>
      </c>
      <c r="Z21" s="22">
        <v>50</v>
      </c>
      <c r="AA21" s="22">
        <v>50</v>
      </c>
      <c r="AB21" s="22">
        <v>50</v>
      </c>
      <c r="AC21" s="22">
        <v>50</v>
      </c>
      <c r="AD21" s="22">
        <v>0</v>
      </c>
      <c r="AE21" s="22">
        <v>0</v>
      </c>
      <c r="AF21" s="41" t="s">
        <v>71</v>
      </c>
    </row>
    <row r="22" spans="1:32" s="10" customFormat="1" ht="129" customHeight="1">
      <c r="A22" s="21" t="s">
        <v>43</v>
      </c>
      <c r="B22" s="41">
        <f t="shared" si="0"/>
        <v>100</v>
      </c>
      <c r="C22" s="22">
        <f>H22+P22+J22+L22+N22+R22+T22+V22+X22+Z22+AB22</f>
        <v>100</v>
      </c>
      <c r="D22" s="22">
        <v>100</v>
      </c>
      <c r="E22" s="22">
        <f>I22+K22+M22+O22+Q22+U22+W22+Y22+AA22+AC22</f>
        <v>99.96000000000001</v>
      </c>
      <c r="F22" s="22">
        <f>E22/B22*100</f>
        <v>99.96000000000001</v>
      </c>
      <c r="G22" s="22">
        <f>E22/C22*100</f>
        <v>99.96000000000001</v>
      </c>
      <c r="H22" s="45">
        <v>21.84</v>
      </c>
      <c r="I22" s="45">
        <v>21.8</v>
      </c>
      <c r="J22" s="45">
        <v>0</v>
      </c>
      <c r="K22" s="45">
        <v>0</v>
      </c>
      <c r="L22" s="45">
        <v>0</v>
      </c>
      <c r="M22" s="45">
        <v>0</v>
      </c>
      <c r="N22" s="45">
        <v>0</v>
      </c>
      <c r="O22" s="45">
        <v>0</v>
      </c>
      <c r="P22" s="45">
        <v>0</v>
      </c>
      <c r="Q22" s="45">
        <v>0</v>
      </c>
      <c r="R22" s="45">
        <v>0</v>
      </c>
      <c r="S22" s="45">
        <v>0</v>
      </c>
      <c r="T22" s="22">
        <v>0</v>
      </c>
      <c r="U22" s="22">
        <v>0</v>
      </c>
      <c r="V22" s="22">
        <v>20</v>
      </c>
      <c r="W22" s="22">
        <v>20</v>
      </c>
      <c r="X22" s="22">
        <v>0</v>
      </c>
      <c r="Y22" s="22">
        <v>0</v>
      </c>
      <c r="Z22" s="22">
        <v>25.5</v>
      </c>
      <c r="AA22" s="22">
        <v>7.7</v>
      </c>
      <c r="AB22" s="22">
        <v>32.66</v>
      </c>
      <c r="AC22" s="22">
        <v>50.46</v>
      </c>
      <c r="AD22" s="22">
        <v>0</v>
      </c>
      <c r="AE22" s="22">
        <v>0</v>
      </c>
      <c r="AF22" s="41" t="s">
        <v>72</v>
      </c>
    </row>
    <row r="23" spans="1:32" s="10" customFormat="1" ht="81.75" customHeight="1">
      <c r="A23" s="17" t="s">
        <v>44</v>
      </c>
      <c r="B23" s="41">
        <f t="shared" si="0"/>
        <v>70</v>
      </c>
      <c r="C23" s="22">
        <f>H23+P23+J23+L23+N23+R23+T23+V23+X23+Z23+AB23</f>
        <v>70</v>
      </c>
      <c r="D23" s="22">
        <v>64.99</v>
      </c>
      <c r="E23" s="22">
        <f>I23+K23+M23+O23+Q23+S23+U23+V23+Y23+AA23+AC23</f>
        <v>64.99</v>
      </c>
      <c r="F23" s="22">
        <f t="shared" si="3"/>
        <v>92.84285714285714</v>
      </c>
      <c r="G23" s="22">
        <f>E23/C23*100</f>
        <v>92.84285714285714</v>
      </c>
      <c r="H23" s="45">
        <v>0</v>
      </c>
      <c r="I23" s="45">
        <v>0</v>
      </c>
      <c r="J23" s="45">
        <v>0</v>
      </c>
      <c r="K23" s="45">
        <v>0</v>
      </c>
      <c r="L23" s="45">
        <v>0</v>
      </c>
      <c r="M23" s="45">
        <v>0</v>
      </c>
      <c r="N23" s="45">
        <v>0</v>
      </c>
      <c r="O23" s="45">
        <v>0</v>
      </c>
      <c r="P23" s="45">
        <v>0</v>
      </c>
      <c r="Q23" s="45">
        <v>0</v>
      </c>
      <c r="R23" s="45">
        <v>0</v>
      </c>
      <c r="S23" s="45">
        <v>0</v>
      </c>
      <c r="T23" s="22">
        <v>0</v>
      </c>
      <c r="U23" s="22">
        <v>0</v>
      </c>
      <c r="V23" s="22">
        <v>0</v>
      </c>
      <c r="W23" s="22">
        <v>0</v>
      </c>
      <c r="X23" s="22">
        <v>0</v>
      </c>
      <c r="Y23" s="22">
        <v>0</v>
      </c>
      <c r="Z23" s="22">
        <v>0</v>
      </c>
      <c r="AA23" s="22">
        <v>0</v>
      </c>
      <c r="AB23" s="22">
        <v>70</v>
      </c>
      <c r="AC23" s="22">
        <v>64.99</v>
      </c>
      <c r="AD23" s="22">
        <v>0</v>
      </c>
      <c r="AE23" s="22">
        <v>0</v>
      </c>
      <c r="AF23" s="18"/>
    </row>
    <row r="24" spans="1:40" s="10" customFormat="1" ht="139.5" customHeight="1">
      <c r="A24" s="17" t="s">
        <v>45</v>
      </c>
      <c r="B24" s="41">
        <f t="shared" si="0"/>
        <v>320</v>
      </c>
      <c r="C24" s="22">
        <f t="shared" si="2"/>
        <v>320</v>
      </c>
      <c r="D24" s="22">
        <f>H24+J24+L24+N24+P24+R24+T24</f>
        <v>320</v>
      </c>
      <c r="E24" s="22">
        <f>I24+K24+M24+O24+Q24+S24+U24</f>
        <v>320</v>
      </c>
      <c r="F24" s="22">
        <f t="shared" si="3"/>
        <v>100</v>
      </c>
      <c r="G24" s="22">
        <f t="shared" si="1"/>
        <v>100</v>
      </c>
      <c r="H24" s="45">
        <v>0</v>
      </c>
      <c r="I24" s="45">
        <v>0</v>
      </c>
      <c r="J24" s="45">
        <v>0</v>
      </c>
      <c r="K24" s="45">
        <v>0</v>
      </c>
      <c r="L24" s="45">
        <v>0</v>
      </c>
      <c r="M24" s="45">
        <v>0</v>
      </c>
      <c r="N24" s="45">
        <v>320</v>
      </c>
      <c r="O24" s="45">
        <v>320</v>
      </c>
      <c r="P24" s="45">
        <v>0</v>
      </c>
      <c r="Q24" s="45">
        <v>0</v>
      </c>
      <c r="R24" s="45">
        <v>0</v>
      </c>
      <c r="S24" s="45">
        <v>0</v>
      </c>
      <c r="T24" s="22">
        <v>0</v>
      </c>
      <c r="U24" s="22">
        <v>0</v>
      </c>
      <c r="V24" s="22">
        <v>0</v>
      </c>
      <c r="W24" s="22">
        <v>0</v>
      </c>
      <c r="X24" s="22">
        <v>0</v>
      </c>
      <c r="Y24" s="22">
        <v>0</v>
      </c>
      <c r="Z24" s="22">
        <v>0</v>
      </c>
      <c r="AA24" s="22">
        <v>0</v>
      </c>
      <c r="AB24" s="22">
        <v>0</v>
      </c>
      <c r="AC24" s="22">
        <v>0</v>
      </c>
      <c r="AD24" s="22">
        <v>0</v>
      </c>
      <c r="AE24" s="22">
        <v>0</v>
      </c>
      <c r="AF24" s="41" t="s">
        <v>70</v>
      </c>
      <c r="AN24" s="44"/>
    </row>
    <row r="25" spans="1:32" s="10" customFormat="1" ht="15.75">
      <c r="A25" s="43" t="s">
        <v>49</v>
      </c>
      <c r="B25" s="30">
        <f>B8+B9+B10++B13+B12+B14+B16+B17+B18+B19+B20+B21+B22+B23+B24</f>
        <v>3792.9</v>
      </c>
      <c r="C25" s="30">
        <f>C8+C9+C10++C13+C12+C14+C16+C17+C18+C19+C20+C21+C22+C23+C24</f>
        <v>3792.9</v>
      </c>
      <c r="D25" s="30">
        <f>D8+D9+D10+D12+D13+D14+D16+D17+D18+D19+D20+D21+D22+D23+D24</f>
        <v>3783.4999999999995</v>
      </c>
      <c r="E25" s="30">
        <f>E8+E9+E10++E13+E12+E14+E16+E17+E18+E19+E20+E21+E22+E23+E24</f>
        <v>3783.4599999999996</v>
      </c>
      <c r="F25" s="48">
        <f t="shared" si="3"/>
        <v>99.75111392338314</v>
      </c>
      <c r="G25" s="48">
        <f t="shared" si="1"/>
        <v>99.75111392338314</v>
      </c>
      <c r="H25" s="30">
        <f aca="true" t="shared" si="4" ref="H25:AE25">H8+H9+H10++H13+H12+H14+H16+H17+H18+H19+H20+H21+H22+H23+H24</f>
        <v>71.39</v>
      </c>
      <c r="I25" s="30">
        <f t="shared" si="4"/>
        <v>71.35</v>
      </c>
      <c r="J25" s="30">
        <f t="shared" si="4"/>
        <v>26.5</v>
      </c>
      <c r="K25" s="30">
        <f t="shared" si="4"/>
        <v>26.5</v>
      </c>
      <c r="L25" s="30">
        <f t="shared" si="4"/>
        <v>160.6</v>
      </c>
      <c r="M25" s="30">
        <f t="shared" si="4"/>
        <v>145</v>
      </c>
      <c r="N25" s="30">
        <f t="shared" si="4"/>
        <v>738.58</v>
      </c>
      <c r="O25" s="30">
        <f t="shared" si="4"/>
        <v>698.05</v>
      </c>
      <c r="P25" s="30">
        <f t="shared" si="4"/>
        <v>1287.8</v>
      </c>
      <c r="Q25" s="30">
        <f t="shared" si="4"/>
        <v>285.21999999999997</v>
      </c>
      <c r="R25" s="30">
        <f t="shared" si="4"/>
        <v>90.34</v>
      </c>
      <c r="S25" s="30">
        <f>S8+S9+S10++S13+S12+S14+S16+S17+S18+S19+S20+S21+S22+S23+S24</f>
        <v>946.78</v>
      </c>
      <c r="T25" s="30">
        <f t="shared" si="4"/>
        <v>142.32</v>
      </c>
      <c r="U25" s="30">
        <f>U8+U9+U10++U13+U12+U14+U16+U17+U18+U19+U20+U21+U22+U23+U24</f>
        <v>330.14</v>
      </c>
      <c r="V25" s="30">
        <f t="shared" si="4"/>
        <v>20</v>
      </c>
      <c r="W25" s="30">
        <f t="shared" si="4"/>
        <v>20</v>
      </c>
      <c r="X25" s="30">
        <f t="shared" si="4"/>
        <v>429.85</v>
      </c>
      <c r="Y25" s="30">
        <f t="shared" si="4"/>
        <v>429.85</v>
      </c>
      <c r="Z25" s="30">
        <f t="shared" si="4"/>
        <v>522.97</v>
      </c>
      <c r="AA25" s="30">
        <f t="shared" si="4"/>
        <v>313</v>
      </c>
      <c r="AB25" s="30">
        <f t="shared" si="4"/>
        <v>160.22</v>
      </c>
      <c r="AC25" s="30">
        <f t="shared" si="4"/>
        <v>223.94</v>
      </c>
      <c r="AD25" s="30">
        <f t="shared" si="4"/>
        <v>142.33</v>
      </c>
      <c r="AE25" s="30">
        <f t="shared" si="4"/>
        <v>293.63</v>
      </c>
      <c r="AF25" s="30"/>
    </row>
    <row r="26" spans="1:32" s="10" customFormat="1" ht="15.75">
      <c r="A26" s="63" t="s">
        <v>28</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51"/>
    </row>
    <row r="27" spans="1:32" s="10" customFormat="1" ht="155.25" customHeight="1">
      <c r="A27" s="23" t="s">
        <v>46</v>
      </c>
      <c r="B27" s="41">
        <f>H27+J27+L27+N27+P27+R27+T27+V27+X27+Z27+AB27+AD27</f>
        <v>345</v>
      </c>
      <c r="C27" s="22">
        <f>H27+P27+J27+L27+N27+R27+T27+V27+X27+Z27+AB27</f>
        <v>345</v>
      </c>
      <c r="D27" s="22">
        <v>345</v>
      </c>
      <c r="E27" s="22">
        <f>I27+K27+M27+O27+Z27+Q27+AC27+AE27</f>
        <v>345</v>
      </c>
      <c r="F27" s="22">
        <f>E27/B27*100</f>
        <v>100</v>
      </c>
      <c r="G27" s="22">
        <f t="shared" si="1"/>
        <v>100</v>
      </c>
      <c r="H27" s="22">
        <v>0</v>
      </c>
      <c r="I27" s="22">
        <v>0</v>
      </c>
      <c r="J27" s="22">
        <v>0</v>
      </c>
      <c r="K27" s="22">
        <v>0</v>
      </c>
      <c r="L27" s="22">
        <v>0</v>
      </c>
      <c r="M27" s="22">
        <v>0</v>
      </c>
      <c r="N27" s="22">
        <v>5</v>
      </c>
      <c r="O27" s="22">
        <v>5</v>
      </c>
      <c r="P27" s="45">
        <v>0</v>
      </c>
      <c r="Q27" s="45">
        <v>0</v>
      </c>
      <c r="R27" s="45">
        <v>0</v>
      </c>
      <c r="S27" s="45">
        <v>0</v>
      </c>
      <c r="T27" s="22">
        <v>0</v>
      </c>
      <c r="U27" s="22">
        <v>0</v>
      </c>
      <c r="V27" s="22">
        <v>0</v>
      </c>
      <c r="W27" s="22">
        <v>0</v>
      </c>
      <c r="X27" s="22">
        <v>0</v>
      </c>
      <c r="Y27" s="22">
        <v>0</v>
      </c>
      <c r="Z27" s="22">
        <v>30</v>
      </c>
      <c r="AA27" s="22">
        <v>30</v>
      </c>
      <c r="AB27" s="22">
        <v>310</v>
      </c>
      <c r="AC27" s="22">
        <v>310</v>
      </c>
      <c r="AD27" s="22">
        <v>0</v>
      </c>
      <c r="AE27" s="22">
        <v>0</v>
      </c>
      <c r="AF27" s="20"/>
    </row>
    <row r="28" spans="1:32" s="10" customFormat="1" ht="253.5" customHeight="1">
      <c r="A28" s="23" t="s">
        <v>47</v>
      </c>
      <c r="B28" s="41">
        <f>H28+J28+L28+N28+P28+R28+T28+V28+X28+Z28+AB28+AD28</f>
        <v>404.4</v>
      </c>
      <c r="C28" s="22">
        <f>H28+P28+J28+L28+N28+R28+T28+V28+X28+Z28+AB28+AD28</f>
        <v>404.4</v>
      </c>
      <c r="D28" s="22">
        <v>233.93</v>
      </c>
      <c r="E28" s="22">
        <f>I28+K28+M28+O28+Q28+S28+U28+W28+Y28+AA28+AC28+AE28</f>
        <v>233.95</v>
      </c>
      <c r="F28" s="22">
        <f>E28/B28*100</f>
        <v>57.85113748763601</v>
      </c>
      <c r="G28" s="22">
        <f t="shared" si="1"/>
        <v>57.85113748763601</v>
      </c>
      <c r="H28" s="22">
        <v>10.2</v>
      </c>
      <c r="I28" s="22">
        <v>6.51</v>
      </c>
      <c r="J28" s="22">
        <v>10.2</v>
      </c>
      <c r="K28" s="22">
        <v>6.52</v>
      </c>
      <c r="L28" s="22">
        <v>10.2</v>
      </c>
      <c r="M28" s="22">
        <v>6.52</v>
      </c>
      <c r="N28" s="22">
        <v>10.2</v>
      </c>
      <c r="O28" s="22">
        <v>6.52</v>
      </c>
      <c r="P28" s="45">
        <v>10.2</v>
      </c>
      <c r="Q28" s="45">
        <v>6.52</v>
      </c>
      <c r="R28" s="45">
        <v>10.2</v>
      </c>
      <c r="S28" s="45">
        <v>6.52</v>
      </c>
      <c r="T28" s="22">
        <v>10.2</v>
      </c>
      <c r="U28" s="22">
        <v>6.52</v>
      </c>
      <c r="V28" s="22">
        <v>10.2</v>
      </c>
      <c r="W28" s="22">
        <v>13.03</v>
      </c>
      <c r="X28" s="22">
        <v>72.1</v>
      </c>
      <c r="Y28" s="22">
        <v>61.8</v>
      </c>
      <c r="Z28" s="22">
        <v>10.2</v>
      </c>
      <c r="AA28" s="22">
        <v>6.52</v>
      </c>
      <c r="AB28" s="22">
        <v>150.25</v>
      </c>
      <c r="AC28" s="22">
        <v>6.52</v>
      </c>
      <c r="AD28" s="22">
        <v>90.25</v>
      </c>
      <c r="AE28" s="22">
        <v>100.45</v>
      </c>
      <c r="AF28" s="41" t="s">
        <v>79</v>
      </c>
    </row>
    <row r="29" spans="1:32" s="10" customFormat="1" ht="163.5" customHeight="1">
      <c r="A29" s="23" t="s">
        <v>48</v>
      </c>
      <c r="B29" s="41">
        <f>H29+J29+L29+N29+P29+R29+T29+V29+X29+Z29+AB29+AD29</f>
        <v>43.8</v>
      </c>
      <c r="C29" s="22">
        <f>H29+P29+J29+L29+N29+R29+T29+V29+X29</f>
        <v>43.8</v>
      </c>
      <c r="D29" s="22">
        <v>43.8</v>
      </c>
      <c r="E29" s="22">
        <f>I29+K29+M29+O29+Q29+S29+U29</f>
        <v>43.8</v>
      </c>
      <c r="F29" s="22">
        <f>E29/B29*100</f>
        <v>100</v>
      </c>
      <c r="G29" s="22">
        <f t="shared" si="1"/>
        <v>100</v>
      </c>
      <c r="H29" s="22">
        <v>0</v>
      </c>
      <c r="I29" s="22">
        <v>0</v>
      </c>
      <c r="J29" s="22">
        <v>0</v>
      </c>
      <c r="K29" s="22">
        <v>0</v>
      </c>
      <c r="L29" s="22">
        <v>0</v>
      </c>
      <c r="M29" s="22">
        <v>0</v>
      </c>
      <c r="N29" s="22">
        <v>43.8</v>
      </c>
      <c r="O29" s="22">
        <v>43.8</v>
      </c>
      <c r="P29" s="45">
        <v>0</v>
      </c>
      <c r="Q29" s="45">
        <v>0</v>
      </c>
      <c r="R29" s="45">
        <v>0</v>
      </c>
      <c r="S29" s="45">
        <v>0</v>
      </c>
      <c r="T29" s="22">
        <v>0</v>
      </c>
      <c r="U29" s="22">
        <v>0</v>
      </c>
      <c r="V29" s="22">
        <v>0</v>
      </c>
      <c r="W29" s="22">
        <v>0</v>
      </c>
      <c r="X29" s="22">
        <v>0</v>
      </c>
      <c r="Y29" s="22">
        <v>0</v>
      </c>
      <c r="Z29" s="22">
        <v>0</v>
      </c>
      <c r="AA29" s="22">
        <v>0</v>
      </c>
      <c r="AB29" s="22">
        <v>0</v>
      </c>
      <c r="AC29" s="22">
        <v>0</v>
      </c>
      <c r="AD29" s="22">
        <v>0</v>
      </c>
      <c r="AE29" s="22">
        <v>0</v>
      </c>
      <c r="AF29" s="41" t="s">
        <v>73</v>
      </c>
    </row>
    <row r="30" spans="1:32" s="10" customFormat="1" ht="18.75">
      <c r="A30" s="32" t="s">
        <v>50</v>
      </c>
      <c r="B30" s="30">
        <f>B27+B28+B29</f>
        <v>793.1999999999999</v>
      </c>
      <c r="C30" s="30">
        <f>C27+C28+C29</f>
        <v>793.1999999999999</v>
      </c>
      <c r="D30" s="30">
        <f>D27+D28+D29</f>
        <v>622.73</v>
      </c>
      <c r="E30" s="30">
        <f>E27+E28+E29</f>
        <v>622.75</v>
      </c>
      <c r="F30" s="48">
        <f>E30/B30*100</f>
        <v>78.5110943015633</v>
      </c>
      <c r="G30" s="48">
        <f t="shared" si="1"/>
        <v>78.5110943015633</v>
      </c>
      <c r="H30" s="30">
        <f aca="true" t="shared" si="5" ref="H30:AE30">H27+H28+H29</f>
        <v>10.2</v>
      </c>
      <c r="I30" s="30">
        <f t="shared" si="5"/>
        <v>6.51</v>
      </c>
      <c r="J30" s="30">
        <f t="shared" si="5"/>
        <v>10.2</v>
      </c>
      <c r="K30" s="30">
        <f t="shared" si="5"/>
        <v>6.52</v>
      </c>
      <c r="L30" s="30">
        <f t="shared" si="5"/>
        <v>10.2</v>
      </c>
      <c r="M30" s="30">
        <f t="shared" si="5"/>
        <v>6.52</v>
      </c>
      <c r="N30" s="30">
        <f t="shared" si="5"/>
        <v>59</v>
      </c>
      <c r="O30" s="30">
        <f t="shared" si="5"/>
        <v>55.31999999999999</v>
      </c>
      <c r="P30" s="30">
        <f t="shared" si="5"/>
        <v>10.2</v>
      </c>
      <c r="Q30" s="30">
        <f t="shared" si="5"/>
        <v>6.52</v>
      </c>
      <c r="R30" s="30">
        <f t="shared" si="5"/>
        <v>10.2</v>
      </c>
      <c r="S30" s="30">
        <f t="shared" si="5"/>
        <v>6.52</v>
      </c>
      <c r="T30" s="30">
        <f t="shared" si="5"/>
        <v>10.2</v>
      </c>
      <c r="U30" s="30">
        <v>6.52</v>
      </c>
      <c r="V30" s="30">
        <f t="shared" si="5"/>
        <v>10.2</v>
      </c>
      <c r="W30" s="30">
        <v>13.03</v>
      </c>
      <c r="X30" s="30">
        <f t="shared" si="5"/>
        <v>72.1</v>
      </c>
      <c r="Y30" s="30">
        <f t="shared" si="5"/>
        <v>61.8</v>
      </c>
      <c r="Z30" s="30">
        <f t="shared" si="5"/>
        <v>40.2</v>
      </c>
      <c r="AA30" s="30">
        <f t="shared" si="5"/>
        <v>36.519999999999996</v>
      </c>
      <c r="AB30" s="30">
        <f t="shared" si="5"/>
        <v>460.25</v>
      </c>
      <c r="AC30" s="30">
        <f t="shared" si="5"/>
        <v>316.52</v>
      </c>
      <c r="AD30" s="30">
        <f t="shared" si="5"/>
        <v>90.25</v>
      </c>
      <c r="AE30" s="30">
        <f t="shared" si="5"/>
        <v>100.45</v>
      </c>
      <c r="AF30" s="31"/>
    </row>
    <row r="31" spans="1:32" s="10" customFormat="1" ht="28.5" customHeight="1">
      <c r="A31" s="33" t="s">
        <v>51</v>
      </c>
      <c r="B31" s="34">
        <f>B25+B30</f>
        <v>4586.1</v>
      </c>
      <c r="C31" s="34">
        <f>C25+C30</f>
        <v>4586.1</v>
      </c>
      <c r="D31" s="34">
        <f>D25+D30</f>
        <v>4406.23</v>
      </c>
      <c r="E31" s="34">
        <f>E25+E30</f>
        <v>4406.209999999999</v>
      </c>
      <c r="F31" s="35">
        <f>E31/B31*100</f>
        <v>96.07749503935803</v>
      </c>
      <c r="G31" s="35">
        <f t="shared" si="1"/>
        <v>96.07749503935803</v>
      </c>
      <c r="H31" s="34">
        <f aca="true" t="shared" si="6" ref="H31:AE31">H25+H30</f>
        <v>81.59</v>
      </c>
      <c r="I31" s="34">
        <f t="shared" si="6"/>
        <v>77.86</v>
      </c>
      <c r="J31" s="34">
        <f t="shared" si="6"/>
        <v>36.7</v>
      </c>
      <c r="K31" s="34">
        <f t="shared" si="6"/>
        <v>33.019999999999996</v>
      </c>
      <c r="L31" s="34">
        <f t="shared" si="6"/>
        <v>170.79999999999998</v>
      </c>
      <c r="M31" s="34">
        <f t="shared" si="6"/>
        <v>151.52</v>
      </c>
      <c r="N31" s="34">
        <f t="shared" si="6"/>
        <v>797.58</v>
      </c>
      <c r="O31" s="34">
        <f t="shared" si="6"/>
        <v>753.3699999999999</v>
      </c>
      <c r="P31" s="34">
        <f t="shared" si="6"/>
        <v>1298</v>
      </c>
      <c r="Q31" s="34">
        <f t="shared" si="6"/>
        <v>291.73999999999995</v>
      </c>
      <c r="R31" s="34">
        <f t="shared" si="6"/>
        <v>100.54</v>
      </c>
      <c r="S31" s="34">
        <f t="shared" si="6"/>
        <v>953.3</v>
      </c>
      <c r="T31" s="34">
        <f t="shared" si="6"/>
        <v>152.51999999999998</v>
      </c>
      <c r="U31" s="34">
        <f t="shared" si="6"/>
        <v>336.65999999999997</v>
      </c>
      <c r="V31" s="34">
        <f t="shared" si="6"/>
        <v>30.2</v>
      </c>
      <c r="W31" s="34">
        <f t="shared" si="6"/>
        <v>33.03</v>
      </c>
      <c r="X31" s="34">
        <f t="shared" si="6"/>
        <v>501.95000000000005</v>
      </c>
      <c r="Y31" s="34">
        <f t="shared" si="6"/>
        <v>491.65000000000003</v>
      </c>
      <c r="Z31" s="34">
        <f t="shared" si="6"/>
        <v>563.1700000000001</v>
      </c>
      <c r="AA31" s="34">
        <f t="shared" si="6"/>
        <v>349.52</v>
      </c>
      <c r="AB31" s="34">
        <f t="shared" si="6"/>
        <v>620.47</v>
      </c>
      <c r="AC31" s="34">
        <f t="shared" si="6"/>
        <v>540.46</v>
      </c>
      <c r="AD31" s="34">
        <f t="shared" si="6"/>
        <v>232.58</v>
      </c>
      <c r="AE31" s="34">
        <f t="shared" si="6"/>
        <v>394.08</v>
      </c>
      <c r="AF31" s="36"/>
    </row>
    <row r="32" spans="1:32" s="10" customFormat="1" ht="15.75">
      <c r="A32" s="63" t="s">
        <v>30</v>
      </c>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51"/>
    </row>
    <row r="33" spans="1:32" s="10" customFormat="1" ht="102" customHeight="1">
      <c r="A33" s="21" t="s">
        <v>52</v>
      </c>
      <c r="B33" s="41">
        <f>H33+J33+L33+N33+P33+R33+T33+V33+X33+Z33+AB33+AD33</f>
        <v>1951.8999999999994</v>
      </c>
      <c r="C33" s="22">
        <f>H33+P33+J33+L33+N33+R33+T33+V33+X33+Z33+AB33+AD33</f>
        <v>1951.8999999999999</v>
      </c>
      <c r="D33" s="18">
        <v>1920.95</v>
      </c>
      <c r="E33" s="18">
        <f>I33+K33+M33+O33+Q33+S33+U33+W33+Y33+AA33+AC33+AE33</f>
        <v>1911.2300000000002</v>
      </c>
      <c r="F33" s="22">
        <f>E33/B33*100</f>
        <v>97.91638915928075</v>
      </c>
      <c r="G33" s="22">
        <f t="shared" si="1"/>
        <v>97.91638915928073</v>
      </c>
      <c r="H33" s="22">
        <v>343.08</v>
      </c>
      <c r="I33" s="22">
        <v>0</v>
      </c>
      <c r="J33" s="22">
        <v>383.3</v>
      </c>
      <c r="K33" s="22">
        <v>726.39</v>
      </c>
      <c r="L33" s="22">
        <v>378.94</v>
      </c>
      <c r="M33" s="22">
        <v>373.25</v>
      </c>
      <c r="N33" s="22">
        <v>378.94</v>
      </c>
      <c r="O33" s="22">
        <v>373.25</v>
      </c>
      <c r="P33" s="45">
        <v>35.86</v>
      </c>
      <c r="Q33" s="45">
        <v>30.17</v>
      </c>
      <c r="R33" s="22">
        <v>35.85</v>
      </c>
      <c r="S33" s="22">
        <v>35.19</v>
      </c>
      <c r="T33" s="22">
        <v>146.37</v>
      </c>
      <c r="U33" s="22">
        <v>35.2</v>
      </c>
      <c r="V33" s="22">
        <v>35.86</v>
      </c>
      <c r="W33" s="22">
        <v>115.64</v>
      </c>
      <c r="X33" s="22">
        <v>56.06</v>
      </c>
      <c r="Y33" s="22">
        <v>85.48</v>
      </c>
      <c r="Z33" s="22">
        <v>88.23</v>
      </c>
      <c r="AA33" s="22">
        <v>50.28</v>
      </c>
      <c r="AB33" s="22">
        <v>37.86</v>
      </c>
      <c r="AC33" s="22">
        <v>57.4</v>
      </c>
      <c r="AD33" s="22">
        <v>31.55</v>
      </c>
      <c r="AE33" s="22">
        <v>28.98</v>
      </c>
      <c r="AF33" s="41" t="s">
        <v>81</v>
      </c>
    </row>
    <row r="34" spans="1:33" s="10" customFormat="1" ht="37.5" customHeight="1">
      <c r="A34" s="37" t="s">
        <v>53</v>
      </c>
      <c r="B34" s="35">
        <f>B33</f>
        <v>1951.8999999999994</v>
      </c>
      <c r="C34" s="35">
        <f>C33</f>
        <v>1951.8999999999999</v>
      </c>
      <c r="D34" s="35">
        <v>1920.95</v>
      </c>
      <c r="E34" s="35">
        <f aca="true" t="shared" si="7" ref="E34:AE34">E33</f>
        <v>1911.2300000000002</v>
      </c>
      <c r="F34" s="47">
        <f>E34/B34*100</f>
        <v>97.91638915928075</v>
      </c>
      <c r="G34" s="47">
        <f t="shared" si="1"/>
        <v>97.91638915928073</v>
      </c>
      <c r="H34" s="35">
        <f t="shared" si="7"/>
        <v>343.08</v>
      </c>
      <c r="I34" s="35">
        <f t="shared" si="7"/>
        <v>0</v>
      </c>
      <c r="J34" s="35">
        <f t="shared" si="7"/>
        <v>383.3</v>
      </c>
      <c r="K34" s="35">
        <f t="shared" si="7"/>
        <v>726.39</v>
      </c>
      <c r="L34" s="35">
        <f t="shared" si="7"/>
        <v>378.94</v>
      </c>
      <c r="M34" s="35">
        <f t="shared" si="7"/>
        <v>373.25</v>
      </c>
      <c r="N34" s="35">
        <f t="shared" si="7"/>
        <v>378.94</v>
      </c>
      <c r="O34" s="35">
        <f t="shared" si="7"/>
        <v>373.25</v>
      </c>
      <c r="P34" s="35">
        <f t="shared" si="7"/>
        <v>35.86</v>
      </c>
      <c r="Q34" s="35">
        <f t="shared" si="7"/>
        <v>30.17</v>
      </c>
      <c r="R34" s="35">
        <f t="shared" si="7"/>
        <v>35.85</v>
      </c>
      <c r="S34" s="35">
        <f t="shared" si="7"/>
        <v>35.19</v>
      </c>
      <c r="T34" s="35">
        <f t="shared" si="7"/>
        <v>146.37</v>
      </c>
      <c r="U34" s="35">
        <f t="shared" si="7"/>
        <v>35.2</v>
      </c>
      <c r="V34" s="35">
        <f t="shared" si="7"/>
        <v>35.86</v>
      </c>
      <c r="W34" s="35">
        <f t="shared" si="7"/>
        <v>115.64</v>
      </c>
      <c r="X34" s="35">
        <f t="shared" si="7"/>
        <v>56.06</v>
      </c>
      <c r="Y34" s="35">
        <f t="shared" si="7"/>
        <v>85.48</v>
      </c>
      <c r="Z34" s="35">
        <f t="shared" si="7"/>
        <v>88.23</v>
      </c>
      <c r="AA34" s="35">
        <f t="shared" si="7"/>
        <v>50.28</v>
      </c>
      <c r="AB34" s="35">
        <f t="shared" si="7"/>
        <v>37.86</v>
      </c>
      <c r="AC34" s="35">
        <f t="shared" si="7"/>
        <v>57.4</v>
      </c>
      <c r="AD34" s="35">
        <f t="shared" si="7"/>
        <v>31.55</v>
      </c>
      <c r="AE34" s="35">
        <f t="shared" si="7"/>
        <v>28.98</v>
      </c>
      <c r="AF34" s="36"/>
      <c r="AG34" s="1"/>
    </row>
    <row r="35" spans="1:32" s="10" customFormat="1" ht="15.75">
      <c r="A35" s="63" t="s">
        <v>29</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51"/>
    </row>
    <row r="36" spans="1:32" s="10" customFormat="1" ht="110.25" customHeight="1">
      <c r="A36" s="23" t="s">
        <v>54</v>
      </c>
      <c r="B36" s="41">
        <f>H36+J36+L36+N36+P36+R36+T36+V36+X36+Z36+AB36+AD36</f>
        <v>7961.4</v>
      </c>
      <c r="C36" s="22">
        <v>7961.4</v>
      </c>
      <c r="D36" s="22">
        <v>7702.74</v>
      </c>
      <c r="E36" s="22">
        <f>I36+K36+M36+O36+Q36+S36+U36+W36+Y36+AA36+AC36+AE36</f>
        <v>7702.74</v>
      </c>
      <c r="F36" s="22">
        <f>E36/B36*100</f>
        <v>96.75107393172055</v>
      </c>
      <c r="G36" s="22">
        <f t="shared" si="1"/>
        <v>96.75107393172055</v>
      </c>
      <c r="H36" s="45">
        <v>1710.23</v>
      </c>
      <c r="I36" s="45">
        <v>1652.25</v>
      </c>
      <c r="J36" s="45">
        <v>730.66</v>
      </c>
      <c r="K36" s="45">
        <v>720.24</v>
      </c>
      <c r="L36" s="45">
        <v>326.08</v>
      </c>
      <c r="M36" s="45">
        <v>335.65</v>
      </c>
      <c r="N36" s="45">
        <v>905.53</v>
      </c>
      <c r="O36" s="45">
        <v>961.42</v>
      </c>
      <c r="P36" s="45">
        <v>762.83</v>
      </c>
      <c r="Q36" s="45">
        <v>513.51</v>
      </c>
      <c r="R36" s="45">
        <v>825.32</v>
      </c>
      <c r="S36" s="22">
        <v>428.6</v>
      </c>
      <c r="T36" s="22">
        <v>712.5</v>
      </c>
      <c r="U36" s="22">
        <v>789.25</v>
      </c>
      <c r="V36" s="22">
        <v>391.28</v>
      </c>
      <c r="W36" s="22">
        <v>683.44</v>
      </c>
      <c r="X36" s="22">
        <v>188.78</v>
      </c>
      <c r="Y36" s="22">
        <v>226.61</v>
      </c>
      <c r="Z36" s="22">
        <v>358.52</v>
      </c>
      <c r="AA36" s="22">
        <v>444.19</v>
      </c>
      <c r="AB36" s="22">
        <v>280.05</v>
      </c>
      <c r="AC36" s="22">
        <v>410.11</v>
      </c>
      <c r="AD36" s="22">
        <v>769.62</v>
      </c>
      <c r="AE36" s="22">
        <v>537.47</v>
      </c>
      <c r="AF36" s="41" t="s">
        <v>78</v>
      </c>
    </row>
    <row r="37" spans="1:32" s="10" customFormat="1" ht="36.75" customHeight="1">
      <c r="A37" s="37" t="s">
        <v>55</v>
      </c>
      <c r="B37" s="49">
        <f>H37+J37+L37+N37+P37+R37+T37+V37+X37+Z37+AB37+AD37</f>
        <v>7961.4</v>
      </c>
      <c r="C37" s="35">
        <f>H37+J37+L37+N37+P37+R37+T37+V37+X37+Z37+AB37+AD37</f>
        <v>7961.4</v>
      </c>
      <c r="D37" s="35">
        <v>7702.74</v>
      </c>
      <c r="E37" s="35">
        <f aca="true" t="shared" si="8" ref="E37:AE37">E36</f>
        <v>7702.74</v>
      </c>
      <c r="F37" s="35">
        <f>E37/B37*100</f>
        <v>96.75107393172055</v>
      </c>
      <c r="G37" s="35">
        <f t="shared" si="1"/>
        <v>96.75107393172055</v>
      </c>
      <c r="H37" s="35">
        <f t="shared" si="8"/>
        <v>1710.23</v>
      </c>
      <c r="I37" s="35">
        <f t="shared" si="8"/>
        <v>1652.25</v>
      </c>
      <c r="J37" s="35">
        <f t="shared" si="8"/>
        <v>730.66</v>
      </c>
      <c r="K37" s="35">
        <f t="shared" si="8"/>
        <v>720.24</v>
      </c>
      <c r="L37" s="35">
        <v>326.08</v>
      </c>
      <c r="M37" s="35">
        <f t="shared" si="8"/>
        <v>335.65</v>
      </c>
      <c r="N37" s="35">
        <f t="shared" si="8"/>
        <v>905.53</v>
      </c>
      <c r="O37" s="35">
        <f t="shared" si="8"/>
        <v>961.42</v>
      </c>
      <c r="P37" s="35">
        <f t="shared" si="8"/>
        <v>762.83</v>
      </c>
      <c r="Q37" s="35">
        <f t="shared" si="8"/>
        <v>513.51</v>
      </c>
      <c r="R37" s="35">
        <f t="shared" si="8"/>
        <v>825.32</v>
      </c>
      <c r="S37" s="35">
        <f t="shared" si="8"/>
        <v>428.6</v>
      </c>
      <c r="T37" s="35">
        <f>T36</f>
        <v>712.5</v>
      </c>
      <c r="U37" s="35">
        <f t="shared" si="8"/>
        <v>789.25</v>
      </c>
      <c r="V37" s="35">
        <f>V36</f>
        <v>391.28</v>
      </c>
      <c r="W37" s="35">
        <f t="shared" si="8"/>
        <v>683.44</v>
      </c>
      <c r="X37" s="35">
        <f t="shared" si="8"/>
        <v>188.78</v>
      </c>
      <c r="Y37" s="35">
        <f t="shared" si="8"/>
        <v>226.61</v>
      </c>
      <c r="Z37" s="35">
        <f t="shared" si="8"/>
        <v>358.52</v>
      </c>
      <c r="AA37" s="35">
        <f t="shared" si="8"/>
        <v>444.19</v>
      </c>
      <c r="AB37" s="35">
        <f t="shared" si="8"/>
        <v>280.05</v>
      </c>
      <c r="AC37" s="35">
        <f t="shared" si="8"/>
        <v>410.11</v>
      </c>
      <c r="AD37" s="35">
        <f t="shared" si="8"/>
        <v>769.62</v>
      </c>
      <c r="AE37" s="35">
        <f t="shared" si="8"/>
        <v>537.47</v>
      </c>
      <c r="AF37" s="36"/>
    </row>
    <row r="38" spans="1:33" ht="40.5" customHeight="1">
      <c r="A38" s="39" t="s">
        <v>61</v>
      </c>
      <c r="B38" s="22">
        <f>H38+J38+L38+N38+P38+R38+T38+V38+X38+Z38+AB38+AD38</f>
        <v>9676.999999999998</v>
      </c>
      <c r="C38" s="22">
        <f>H38+J38+L38+N38+P38+R38+T38+V38+X38+Z38+AB38+AD38</f>
        <v>9676.999999999998</v>
      </c>
      <c r="D38" s="18">
        <v>9676.93</v>
      </c>
      <c r="E38" s="18">
        <f>I38+K38+M38+O38+Q38+S38+U38+W38+Y38+AA38+AC38+AE38</f>
        <v>9676.93</v>
      </c>
      <c r="F38" s="22">
        <f>E38/B38*100</f>
        <v>99.99927663532088</v>
      </c>
      <c r="G38" s="22">
        <f t="shared" si="1"/>
        <v>99.99927663532088</v>
      </c>
      <c r="H38" s="22">
        <v>0</v>
      </c>
      <c r="I38" s="22">
        <v>0</v>
      </c>
      <c r="J38" s="22">
        <v>0</v>
      </c>
      <c r="K38" s="22">
        <v>0</v>
      </c>
      <c r="L38" s="22">
        <v>0</v>
      </c>
      <c r="M38" s="22">
        <v>0</v>
      </c>
      <c r="N38" s="22">
        <v>881.75</v>
      </c>
      <c r="O38" s="22">
        <v>881.75</v>
      </c>
      <c r="P38" s="45">
        <v>943.16</v>
      </c>
      <c r="Q38" s="45">
        <v>943.16</v>
      </c>
      <c r="R38" s="22">
        <v>1397.32</v>
      </c>
      <c r="S38" s="22">
        <v>1397.32</v>
      </c>
      <c r="T38" s="22">
        <v>1253.16</v>
      </c>
      <c r="U38" s="22">
        <v>1253.16</v>
      </c>
      <c r="V38" s="22">
        <v>1029.35</v>
      </c>
      <c r="W38" s="22">
        <v>1029.35</v>
      </c>
      <c r="X38" s="22">
        <v>957.53</v>
      </c>
      <c r="Y38" s="22">
        <v>957.53</v>
      </c>
      <c r="Z38" s="22">
        <v>1059.46</v>
      </c>
      <c r="AA38" s="22">
        <v>1059.46</v>
      </c>
      <c r="AB38" s="22">
        <v>1030.21</v>
      </c>
      <c r="AC38" s="22">
        <v>1030.2</v>
      </c>
      <c r="AD38" s="22">
        <v>1125.06</v>
      </c>
      <c r="AE38" s="22">
        <v>1125</v>
      </c>
      <c r="AF38" s="38"/>
      <c r="AG38" s="10"/>
    </row>
    <row r="39" spans="1:32" s="10" customFormat="1" ht="57" customHeight="1">
      <c r="A39" s="42" t="s">
        <v>24</v>
      </c>
      <c r="B39" s="35">
        <f>B31+B34+B37+B38</f>
        <v>24176.399999999998</v>
      </c>
      <c r="C39" s="35">
        <f>C31+C34+C37+C38</f>
        <v>24176.399999999998</v>
      </c>
      <c r="D39" s="35">
        <f>D31+D34+D37+D38</f>
        <v>23706.85</v>
      </c>
      <c r="E39" s="35">
        <f>E31+E34+E37+E38</f>
        <v>23697.11</v>
      </c>
      <c r="F39" s="35">
        <f>E39/B39*100</f>
        <v>98.0175294915703</v>
      </c>
      <c r="G39" s="35">
        <f t="shared" si="1"/>
        <v>98.0175294915703</v>
      </c>
      <c r="H39" s="35">
        <f aca="true" t="shared" si="9" ref="H39:AE39">H31+H34+H37+H38</f>
        <v>2134.9</v>
      </c>
      <c r="I39" s="35">
        <f t="shared" si="9"/>
        <v>1730.11</v>
      </c>
      <c r="J39" s="35">
        <f t="shared" si="9"/>
        <v>1150.6599999999999</v>
      </c>
      <c r="K39" s="35">
        <f t="shared" si="9"/>
        <v>1479.65</v>
      </c>
      <c r="L39" s="35">
        <f t="shared" si="9"/>
        <v>875.8199999999999</v>
      </c>
      <c r="M39" s="35">
        <f t="shared" si="9"/>
        <v>860.42</v>
      </c>
      <c r="N39" s="35">
        <f t="shared" si="9"/>
        <v>2963.8</v>
      </c>
      <c r="O39" s="35">
        <f t="shared" si="9"/>
        <v>2969.79</v>
      </c>
      <c r="P39" s="35">
        <f t="shared" si="9"/>
        <v>3039.85</v>
      </c>
      <c r="Q39" s="35">
        <f t="shared" si="9"/>
        <v>1778.58</v>
      </c>
      <c r="R39" s="35">
        <f t="shared" si="9"/>
        <v>2359.0299999999997</v>
      </c>
      <c r="S39" s="35">
        <f t="shared" si="9"/>
        <v>2814.41</v>
      </c>
      <c r="T39" s="35">
        <f t="shared" si="9"/>
        <v>2264.55</v>
      </c>
      <c r="U39" s="35">
        <f t="shared" si="9"/>
        <v>2414.27</v>
      </c>
      <c r="V39" s="35">
        <f t="shared" si="9"/>
        <v>1486.6899999999998</v>
      </c>
      <c r="W39" s="35">
        <f t="shared" si="9"/>
        <v>1861.46</v>
      </c>
      <c r="X39" s="35">
        <f t="shared" si="9"/>
        <v>1704.32</v>
      </c>
      <c r="Y39" s="35">
        <f t="shared" si="9"/>
        <v>1761.27</v>
      </c>
      <c r="Z39" s="35">
        <f t="shared" si="9"/>
        <v>2069.38</v>
      </c>
      <c r="AA39" s="35">
        <f t="shared" si="9"/>
        <v>1903.45</v>
      </c>
      <c r="AB39" s="35">
        <f t="shared" si="9"/>
        <v>1968.5900000000001</v>
      </c>
      <c r="AC39" s="35">
        <f t="shared" si="9"/>
        <v>2038.17</v>
      </c>
      <c r="AD39" s="35">
        <f t="shared" si="9"/>
        <v>2158.81</v>
      </c>
      <c r="AE39" s="35">
        <f t="shared" si="9"/>
        <v>2085.5299999999997</v>
      </c>
      <c r="AF39" s="36"/>
    </row>
    <row r="40" spans="1:32" s="10" customFormat="1" ht="33.75" customHeight="1">
      <c r="A40" s="50" t="s">
        <v>66</v>
      </c>
      <c r="B40" s="48">
        <f>B39</f>
        <v>24176.399999999998</v>
      </c>
      <c r="C40" s="48">
        <v>24176.4</v>
      </c>
      <c r="D40" s="48">
        <f>D39</f>
        <v>23706.85</v>
      </c>
      <c r="E40" s="48">
        <f>E39</f>
        <v>23697.11</v>
      </c>
      <c r="F40" s="48">
        <f aca="true" t="shared" si="10" ref="F40:AE40">F39</f>
        <v>98.0175294915703</v>
      </c>
      <c r="G40" s="48">
        <f t="shared" si="10"/>
        <v>98.0175294915703</v>
      </c>
      <c r="H40" s="48">
        <f t="shared" si="10"/>
        <v>2134.9</v>
      </c>
      <c r="I40" s="48">
        <f t="shared" si="10"/>
        <v>1730.11</v>
      </c>
      <c r="J40" s="48">
        <f t="shared" si="10"/>
        <v>1150.6599999999999</v>
      </c>
      <c r="K40" s="48">
        <f t="shared" si="10"/>
        <v>1479.65</v>
      </c>
      <c r="L40" s="48">
        <f t="shared" si="10"/>
        <v>875.8199999999999</v>
      </c>
      <c r="M40" s="48">
        <f t="shared" si="10"/>
        <v>860.42</v>
      </c>
      <c r="N40" s="48">
        <f t="shared" si="10"/>
        <v>2963.8</v>
      </c>
      <c r="O40" s="48">
        <f t="shared" si="10"/>
        <v>2969.79</v>
      </c>
      <c r="P40" s="48">
        <f t="shared" si="10"/>
        <v>3039.85</v>
      </c>
      <c r="Q40" s="48">
        <f t="shared" si="10"/>
        <v>1778.58</v>
      </c>
      <c r="R40" s="48">
        <f t="shared" si="10"/>
        <v>2359.0299999999997</v>
      </c>
      <c r="S40" s="48">
        <f t="shared" si="10"/>
        <v>2814.41</v>
      </c>
      <c r="T40" s="48">
        <f t="shared" si="10"/>
        <v>2264.55</v>
      </c>
      <c r="U40" s="48">
        <f t="shared" si="10"/>
        <v>2414.27</v>
      </c>
      <c r="V40" s="48">
        <f t="shared" si="10"/>
        <v>1486.6899999999998</v>
      </c>
      <c r="W40" s="48">
        <f t="shared" si="10"/>
        <v>1861.46</v>
      </c>
      <c r="X40" s="48">
        <f t="shared" si="10"/>
        <v>1704.32</v>
      </c>
      <c r="Y40" s="48">
        <v>1761.27</v>
      </c>
      <c r="Z40" s="48">
        <f t="shared" si="10"/>
        <v>2069.38</v>
      </c>
      <c r="AA40" s="48">
        <f t="shared" si="10"/>
        <v>1903.45</v>
      </c>
      <c r="AB40" s="48">
        <f t="shared" si="10"/>
        <v>1968.5900000000001</v>
      </c>
      <c r="AC40" s="48">
        <f t="shared" si="10"/>
        <v>2038.17</v>
      </c>
      <c r="AD40" s="48">
        <f t="shared" si="10"/>
        <v>2158.81</v>
      </c>
      <c r="AE40" s="48">
        <f t="shared" si="10"/>
        <v>2085.5299999999997</v>
      </c>
      <c r="AF40" s="50"/>
    </row>
    <row r="41" spans="1:32" s="10" customFormat="1" ht="15.75">
      <c r="A41" s="2"/>
      <c r="K41" s="3"/>
      <c r="L41" s="3"/>
      <c r="M41" s="3"/>
      <c r="N41" s="3"/>
      <c r="O41" s="3"/>
      <c r="P41" s="3"/>
      <c r="Q41" s="4"/>
      <c r="R41" s="3"/>
      <c r="S41" s="3"/>
      <c r="T41" s="1"/>
      <c r="U41" s="1"/>
      <c r="V41" s="1"/>
      <c r="W41" s="1"/>
      <c r="X41" s="1"/>
      <c r="Y41" s="1"/>
      <c r="Z41" s="1"/>
      <c r="AA41" s="1"/>
      <c r="AB41" s="1"/>
      <c r="AC41" s="1"/>
      <c r="AD41" s="1"/>
      <c r="AE41" s="1"/>
      <c r="AF41" s="3"/>
    </row>
    <row r="42" spans="1:32" s="10" customFormat="1" ht="15.75">
      <c r="A42" s="2"/>
      <c r="B42" s="67" t="s">
        <v>64</v>
      </c>
      <c r="C42" s="67"/>
      <c r="D42" s="67"/>
      <c r="E42" s="67"/>
      <c r="F42" s="67"/>
      <c r="G42" s="67"/>
      <c r="H42" s="62" t="s">
        <v>65</v>
      </c>
      <c r="I42" s="62"/>
      <c r="J42" s="62"/>
      <c r="K42" s="3"/>
      <c r="L42" s="3"/>
      <c r="M42" s="3"/>
      <c r="N42" s="3"/>
      <c r="O42" s="3"/>
      <c r="P42" s="3"/>
      <c r="Q42" s="4"/>
      <c r="R42" s="3"/>
      <c r="S42" s="3"/>
      <c r="T42" s="1"/>
      <c r="U42" s="1"/>
      <c r="V42" s="1"/>
      <c r="W42" s="1"/>
      <c r="X42" s="1"/>
      <c r="Y42" s="1"/>
      <c r="Z42" s="1"/>
      <c r="AA42" s="1"/>
      <c r="AB42" s="1"/>
      <c r="AC42" s="1"/>
      <c r="AD42" s="1"/>
      <c r="AE42" s="1"/>
      <c r="AF42" s="3"/>
    </row>
    <row r="43" spans="1:33" s="10" customFormat="1" ht="15.75">
      <c r="A43" s="2"/>
      <c r="G43" s="2"/>
      <c r="J43" s="3"/>
      <c r="K43" s="3"/>
      <c r="L43" s="3"/>
      <c r="M43" s="3"/>
      <c r="N43" s="3"/>
      <c r="O43" s="3"/>
      <c r="P43" s="3"/>
      <c r="Q43" s="4"/>
      <c r="R43" s="3"/>
      <c r="S43" s="3"/>
      <c r="T43" s="1"/>
      <c r="U43" s="1"/>
      <c r="V43" s="1"/>
      <c r="W43" s="1"/>
      <c r="X43" s="1"/>
      <c r="Y43" s="1"/>
      <c r="Z43" s="1"/>
      <c r="AA43" s="1"/>
      <c r="AB43" s="1"/>
      <c r="AC43" s="1"/>
      <c r="AD43" s="1"/>
      <c r="AE43" s="1"/>
      <c r="AF43" s="3"/>
      <c r="AG43" s="1"/>
    </row>
    <row r="44" spans="1:33" s="10" customFormat="1" ht="18.75">
      <c r="A44" s="2"/>
      <c r="B44" s="67" t="s">
        <v>67</v>
      </c>
      <c r="C44" s="67"/>
      <c r="D44" s="67"/>
      <c r="E44" s="67"/>
      <c r="F44" s="67"/>
      <c r="G44" s="13"/>
      <c r="H44" s="65" t="s">
        <v>63</v>
      </c>
      <c r="I44" s="65"/>
      <c r="J44" s="1"/>
      <c r="K44" s="1"/>
      <c r="L44" s="1"/>
      <c r="M44" s="1"/>
      <c r="N44" s="1"/>
      <c r="O44" s="1"/>
      <c r="P44" s="1"/>
      <c r="Q44" s="1"/>
      <c r="R44" s="1"/>
      <c r="S44" s="1"/>
      <c r="T44" s="3"/>
      <c r="U44" s="3"/>
      <c r="V44" s="3"/>
      <c r="W44" s="3"/>
      <c r="X44" s="3"/>
      <c r="Y44" s="3"/>
      <c r="Z44" s="3"/>
      <c r="AA44" s="3"/>
      <c r="AB44" s="3"/>
      <c r="AC44" s="3"/>
      <c r="AD44" s="3"/>
      <c r="AE44" s="3"/>
      <c r="AF44" s="2"/>
      <c r="AG44" s="3"/>
    </row>
    <row r="45" spans="1:33" s="10" customFormat="1" ht="15.75">
      <c r="A45" s="2"/>
      <c r="B45" s="2"/>
      <c r="C45" s="2"/>
      <c r="D45" s="2"/>
      <c r="E45" s="2"/>
      <c r="F45" s="2"/>
      <c r="G45" s="2"/>
      <c r="H45" s="1"/>
      <c r="I45" s="1"/>
      <c r="J45" s="1"/>
      <c r="K45" s="1"/>
      <c r="L45" s="1"/>
      <c r="M45" s="1"/>
      <c r="N45" s="1"/>
      <c r="O45" s="1"/>
      <c r="P45" s="1"/>
      <c r="Q45" s="1"/>
      <c r="R45" s="1"/>
      <c r="S45" s="1"/>
      <c r="T45" s="3"/>
      <c r="U45" s="3"/>
      <c r="V45" s="3"/>
      <c r="W45" s="3"/>
      <c r="X45" s="3"/>
      <c r="Y45" s="3"/>
      <c r="Z45" s="3"/>
      <c r="AA45" s="3"/>
      <c r="AB45" s="3"/>
      <c r="AC45" s="3"/>
      <c r="AD45" s="3"/>
      <c r="AE45" s="3"/>
      <c r="AF45" s="2"/>
      <c r="AG45" s="3"/>
    </row>
    <row r="46" spans="1:33" s="10" customFormat="1" ht="18.75">
      <c r="A46" s="2"/>
      <c r="B46" s="66"/>
      <c r="C46" s="66"/>
      <c r="D46" s="66"/>
      <c r="E46" s="66"/>
      <c r="F46" s="66"/>
      <c r="G46" s="2"/>
      <c r="H46" s="1"/>
      <c r="I46" s="1"/>
      <c r="J46" s="1"/>
      <c r="K46" s="1"/>
      <c r="L46" s="1"/>
      <c r="M46" s="1"/>
      <c r="N46" s="1"/>
      <c r="O46" s="1"/>
      <c r="P46" s="1"/>
      <c r="Q46" s="1"/>
      <c r="R46" s="1"/>
      <c r="S46" s="1"/>
      <c r="T46" s="3"/>
      <c r="U46" s="3"/>
      <c r="V46" s="3"/>
      <c r="W46" s="3"/>
      <c r="X46" s="3"/>
      <c r="Y46" s="3"/>
      <c r="Z46" s="3"/>
      <c r="AA46" s="3"/>
      <c r="AB46" s="3"/>
      <c r="AC46" s="3"/>
      <c r="AD46" s="3"/>
      <c r="AE46" s="3"/>
      <c r="AF46" s="2"/>
      <c r="AG46" s="3"/>
    </row>
    <row r="47" spans="1:33" s="10" customFormat="1" ht="15.75">
      <c r="A47" s="2"/>
      <c r="B47" s="2"/>
      <c r="C47" s="3"/>
      <c r="D47" s="3"/>
      <c r="E47" s="3"/>
      <c r="F47" s="3"/>
      <c r="G47" s="3"/>
      <c r="H47" s="1"/>
      <c r="I47" s="1"/>
      <c r="J47" s="1"/>
      <c r="K47" s="1"/>
      <c r="L47" s="1"/>
      <c r="M47" s="1"/>
      <c r="N47" s="1"/>
      <c r="O47" s="1"/>
      <c r="P47" s="1"/>
      <c r="Q47" s="1"/>
      <c r="R47" s="1"/>
      <c r="S47" s="1"/>
      <c r="T47" s="3"/>
      <c r="U47" s="3"/>
      <c r="V47" s="3"/>
      <c r="W47" s="3"/>
      <c r="X47" s="3"/>
      <c r="Y47" s="3"/>
      <c r="Z47" s="3"/>
      <c r="AA47" s="3"/>
      <c r="AB47" s="3"/>
      <c r="AC47" s="3"/>
      <c r="AD47" s="3"/>
      <c r="AE47" s="3"/>
      <c r="AF47" s="2"/>
      <c r="AG47" s="1"/>
    </row>
    <row r="48" spans="1:33" s="10" customFormat="1" ht="15.75">
      <c r="A48" s="2"/>
      <c r="B48" s="2"/>
      <c r="C48" s="3"/>
      <c r="D48" s="3"/>
      <c r="E48" s="3"/>
      <c r="F48" s="3"/>
      <c r="G48" s="3"/>
      <c r="H48" s="1"/>
      <c r="I48" s="1"/>
      <c r="J48" s="1"/>
      <c r="K48" s="1"/>
      <c r="L48" s="1"/>
      <c r="M48" s="1"/>
      <c r="N48" s="1"/>
      <c r="O48" s="1"/>
      <c r="P48" s="1"/>
      <c r="Q48" s="1"/>
      <c r="R48" s="1"/>
      <c r="S48" s="1"/>
      <c r="T48" s="3"/>
      <c r="U48" s="3"/>
      <c r="V48" s="3"/>
      <c r="W48" s="3"/>
      <c r="X48" s="3"/>
      <c r="Y48" s="3"/>
      <c r="Z48" s="29"/>
      <c r="AA48" s="3"/>
      <c r="AB48" s="3"/>
      <c r="AC48" s="3"/>
      <c r="AD48" s="3"/>
      <c r="AE48" s="3"/>
      <c r="AF48" s="2"/>
      <c r="AG48" s="1"/>
    </row>
    <row r="49" spans="1:33" s="10" customFormat="1" ht="15.75">
      <c r="A49" s="2"/>
      <c r="B49" s="2"/>
      <c r="C49" s="3"/>
      <c r="D49" s="3"/>
      <c r="E49" s="3"/>
      <c r="F49" s="3"/>
      <c r="G49" s="3"/>
      <c r="H49" s="1"/>
      <c r="I49" s="1"/>
      <c r="J49" s="1"/>
      <c r="K49" s="1"/>
      <c r="L49" s="1"/>
      <c r="M49" s="1"/>
      <c r="N49" s="1"/>
      <c r="O49" s="1"/>
      <c r="P49" s="1"/>
      <c r="Q49" s="1"/>
      <c r="R49" s="1"/>
      <c r="S49" s="1"/>
      <c r="T49" s="3"/>
      <c r="U49" s="3"/>
      <c r="V49" s="3"/>
      <c r="W49" s="3"/>
      <c r="X49" s="3"/>
      <c r="Y49" s="3"/>
      <c r="Z49" s="3"/>
      <c r="AA49" s="3"/>
      <c r="AB49" s="3"/>
      <c r="AC49" s="3"/>
      <c r="AD49" s="3"/>
      <c r="AE49" s="3"/>
      <c r="AF49" s="2"/>
      <c r="AG49" s="1"/>
    </row>
    <row r="50" spans="1:33" s="10" customFormat="1" ht="15.75">
      <c r="A50" s="2"/>
      <c r="B50" s="2"/>
      <c r="C50" s="3"/>
      <c r="D50" s="3"/>
      <c r="E50" s="3"/>
      <c r="F50" s="3"/>
      <c r="G50" s="3"/>
      <c r="H50" s="1"/>
      <c r="I50" s="1"/>
      <c r="J50" s="1"/>
      <c r="K50" s="1"/>
      <c r="L50" s="1"/>
      <c r="M50" s="1"/>
      <c r="N50" s="1"/>
      <c r="O50" s="1"/>
      <c r="P50" s="1"/>
      <c r="Q50" s="1"/>
      <c r="R50" s="1"/>
      <c r="S50" s="1"/>
      <c r="T50" s="3"/>
      <c r="U50" s="3"/>
      <c r="V50" s="3"/>
      <c r="W50" s="3"/>
      <c r="X50" s="3"/>
      <c r="Y50" s="3"/>
      <c r="Z50" s="3"/>
      <c r="AA50" s="3"/>
      <c r="AB50" s="3"/>
      <c r="AC50" s="3"/>
      <c r="AD50" s="3"/>
      <c r="AE50" s="3"/>
      <c r="AF50" s="2"/>
      <c r="AG50" s="1"/>
    </row>
    <row r="51" spans="1:33" s="10" customFormat="1" ht="15.75">
      <c r="A51" s="2"/>
      <c r="B51" s="2"/>
      <c r="C51" s="3"/>
      <c r="D51" s="3"/>
      <c r="E51" s="3"/>
      <c r="F51" s="3"/>
      <c r="G51" s="3"/>
      <c r="H51" s="1"/>
      <c r="I51" s="1"/>
      <c r="J51" s="1"/>
      <c r="K51" s="1"/>
      <c r="L51" s="1"/>
      <c r="M51" s="1"/>
      <c r="N51" s="1"/>
      <c r="O51" s="1"/>
      <c r="P51" s="1"/>
      <c r="Q51" s="1"/>
      <c r="R51" s="1"/>
      <c r="S51" s="1"/>
      <c r="T51" s="3"/>
      <c r="U51" s="3"/>
      <c r="V51" s="3"/>
      <c r="W51" s="3"/>
      <c r="X51" s="3"/>
      <c r="Y51" s="3"/>
      <c r="Z51" s="3"/>
      <c r="AA51" s="3"/>
      <c r="AB51" s="3"/>
      <c r="AC51" s="3"/>
      <c r="AD51" s="3"/>
      <c r="AE51" s="3"/>
      <c r="AF51" s="2"/>
      <c r="AG51" s="1"/>
    </row>
    <row r="53" spans="34:44" ht="15.75">
      <c r="AH53" s="3"/>
      <c r="AI53" s="3"/>
      <c r="AJ53" s="3"/>
      <c r="AK53" s="3"/>
      <c r="AL53" s="3"/>
      <c r="AM53" s="3"/>
      <c r="AN53" s="3"/>
      <c r="AO53" s="3"/>
      <c r="AP53" s="3"/>
      <c r="AQ53" s="3"/>
      <c r="AR53" s="2"/>
    </row>
    <row r="54" spans="34:44" ht="15.75">
      <c r="AH54" s="3"/>
      <c r="AI54" s="3"/>
      <c r="AJ54" s="3"/>
      <c r="AK54" s="3"/>
      <c r="AL54" s="3"/>
      <c r="AM54" s="3"/>
      <c r="AN54" s="3"/>
      <c r="AO54" s="3"/>
      <c r="AP54" s="3"/>
      <c r="AQ54" s="3"/>
      <c r="AR54" s="2"/>
    </row>
    <row r="55" spans="34:44" ht="15.75">
      <c r="AH55" s="3"/>
      <c r="AI55" s="3"/>
      <c r="AJ55" s="3"/>
      <c r="AK55" s="3"/>
      <c r="AL55" s="3"/>
      <c r="AM55" s="3"/>
      <c r="AN55" s="3"/>
      <c r="AO55" s="3"/>
      <c r="AP55" s="3"/>
      <c r="AQ55" s="3"/>
      <c r="AR55" s="2"/>
    </row>
  </sheetData>
  <sheetProtection/>
  <mergeCells count="29">
    <mergeCell ref="H44:I44"/>
    <mergeCell ref="H42:J42"/>
    <mergeCell ref="E2:E3"/>
    <mergeCell ref="B46:F46"/>
    <mergeCell ref="B42:G42"/>
    <mergeCell ref="B44:F44"/>
    <mergeCell ref="A6:AF6"/>
    <mergeCell ref="A7:AF7"/>
    <mergeCell ref="A26:AF26"/>
    <mergeCell ref="A32:AF32"/>
    <mergeCell ref="A35:AF35"/>
    <mergeCell ref="X2:Y2"/>
    <mergeCell ref="Z2:AA2"/>
    <mergeCell ref="AB2:AC2"/>
    <mergeCell ref="AD2:AE2"/>
    <mergeCell ref="AF2:AF3"/>
    <mergeCell ref="L2:M2"/>
    <mergeCell ref="N2:O2"/>
    <mergeCell ref="P2:Q2"/>
    <mergeCell ref="R2:S2"/>
    <mergeCell ref="T2:U2"/>
    <mergeCell ref="V2:W2"/>
    <mergeCell ref="A2:A3"/>
    <mergeCell ref="F2:G2"/>
    <mergeCell ref="H2:I2"/>
    <mergeCell ref="J2:K2"/>
    <mergeCell ref="B2:B3"/>
    <mergeCell ref="C2:C3"/>
    <mergeCell ref="D2:D3"/>
  </mergeCells>
  <printOptions/>
  <pageMargins left="0" right="0.17" top="0" bottom="0" header="0" footer="0"/>
  <pageSetup fitToHeight="2" fitToWidth="2" horizontalDpi="600" verticalDpi="600" orientation="landscape" paperSize="9" scale="38" r:id="rId1"/>
  <colBreaks count="1" manualBreakCount="1">
    <brk id="23" max="65535"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2015-02-03T05:16:41Z</cp:lastPrinted>
  <dcterms:created xsi:type="dcterms:W3CDTF">1996-10-08T23:32:33Z</dcterms:created>
  <dcterms:modified xsi:type="dcterms:W3CDTF">2015-02-03T05:55:41Z</dcterms:modified>
  <cp:category/>
  <cp:version/>
  <cp:contentType/>
  <cp:contentStatus/>
</cp:coreProperties>
</file>