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март" sheetId="1" r:id="rId1"/>
  </sheets>
  <definedNames>
    <definedName name="_xlnm.Print_Titles" localSheetId="0">'март'!$A:$A,'март'!$5:$7</definedName>
  </definedNames>
  <calcPr fullCalcOnLoad="1"/>
</workbook>
</file>

<file path=xl/sharedStrings.xml><?xml version="1.0" encoding="utf-8"?>
<sst xmlns="http://schemas.openxmlformats.org/spreadsheetml/2006/main" count="122" uniqueCount="59">
  <si>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</si>
  <si>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</si>
  <si>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</si>
  <si>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</si>
  <si>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</si>
  <si>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</si>
  <si>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</si>
  <si>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</si>
  <si>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</si>
  <si>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</si>
  <si>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</si>
  <si>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</si>
  <si>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</si>
  <si>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</si>
  <si>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</si>
  <si>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</si>
  <si>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</si>
  <si>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</si>
  <si>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</si>
  <si>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</si>
  <si>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</si>
  <si>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</si>
  <si>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</si>
  <si>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</si>
  <si>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Подпрограмма 1. "Автомобильный транспорт"</t>
  </si>
  <si>
    <t>Подпрограмма 2. "Дорожное хозяйство"</t>
  </si>
  <si>
    <t>Задача 1 Организация предоставления транспортных услуг населению и организация транспортного обслуживания населения в городе Когалыме</t>
  </si>
  <si>
    <t>Задача 1 Организация по строительству (реконструкции), капитальному ремонту и ремонту автомобильных дорог общего пользования местного значения в границах города Когалыма</t>
  </si>
  <si>
    <t>Итого по задаче 2</t>
  </si>
  <si>
    <t>Задача 2 Организация дорожной деятельности в отношении автомобильных дорог местного значения в границах города Когалыма</t>
  </si>
  <si>
    <t>Итого по задаче 1</t>
  </si>
  <si>
    <t>Итого по подпрограмме 2</t>
  </si>
  <si>
    <t>Всего по программе, в том числе</t>
  </si>
  <si>
    <t>привлечённые средства</t>
  </si>
  <si>
    <t>Профинансировано (АО)</t>
  </si>
  <si>
    <t>Итого по (задаче) подпрограмме 1</t>
  </si>
  <si>
    <t>Муниципальная программа "Развитие транспортной системы города Когалыма на 2014-2017 годы"</t>
  </si>
  <si>
    <t>План на 2015 год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</si>
  <si>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</si>
  <si>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</si>
  <si>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</si>
  <si>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</si>
  <si>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(***)</t>
  </si>
  <si>
    <t>2.2. Техническое обслуживание электрооборудования светофорных объектов (*)</t>
  </si>
  <si>
    <t>2.3. Организация обеспечения электроэнергией светофорных объектов (*)</t>
  </si>
  <si>
    <t>2.4. Установка, перенос и модернизация светофорных объектов (*)</t>
  </si>
  <si>
    <t>1.1.Перевозка пассажиров автомобильным транспортом общего пользования по городским маршрутам (*)</t>
  </si>
  <si>
    <t>1.1. Капитальный ремонт дорог (**)</t>
  </si>
  <si>
    <t>1.2. Реконструкция участка автомобильной дороги по улице Дружбы народов со строительством кольцевых развязок (в том числе ПИР) (**)</t>
  </si>
  <si>
    <t>1.3. Проектирование развязки Восточной (проспект Нефтяников, улица Ноябрьская) (**)</t>
  </si>
  <si>
    <t>1.4. Проектирование кольцевой транспортной развязки на пересечении улицы Степана Повха - улицы Сибирская - проспект Шмидта (**)</t>
  </si>
  <si>
    <t>Оплата проведена согласно выставленному счёту-фактуре (экономия по оплате кредиторской задолженности за декабрь 2014 года)</t>
  </si>
  <si>
    <t xml:space="preserve">Плановые ассигнования закрыты в соответствии с решением Думы от 17.02.2015 №506-ГД  </t>
  </si>
  <si>
    <t>Завершается процедура разработки аукционной документации</t>
  </si>
  <si>
    <t>1.5. Строительство парковочных площадок в городе Когалыме (**)</t>
  </si>
  <si>
    <t>На средства по Соглашению о Сотрудничестве между Правительством ХМАО-Югры и ОАО "НК "ЛУКОЙЛ" выполняются проектно-изыскательские работы.
Функции заказчика по контракту  переданы 19.06.2014, сумма контракта 11357,23 тыс.руб., срок окончания выполнения работ 31.05.2015
Выполнение работ предусмотрено в три этапа, выполнены I, II этапы в 2014 году, ведется выполнение III этапа работ. Для выполнения которого с ОАО "РЖД" ведется согласование строительства кольцевой развязки на земельном участке, находящемся у него в аренде.
Выделено 388,40 тыс.руб. на изготовление технических планов, определение исполнителя работ будет осуществляться после завершения реконструкции объекта.</t>
  </si>
  <si>
    <t>На средства по Соглашению о Сотрудничестве между Правительствм ХМАО-Югры и ОАО "НК "ЛУКОЙЛ" ведутся работы по проектированию.
Функции заказчика по контракту переданы 23.12.2014, цена контракта 3800,00 тыс.руб., срок завершения работ 20.04.2015. В 2014 году перечислен аванс в размере 50% от цены контракта,в 2015 году выполнен этап 1.2, продолжается выполнение работ.
Выделено 148,00 тыс.руб. на изготовление технических планов, определение исполнителя работ будет осуществляться после выполнения реконструкции объекта.</t>
  </si>
  <si>
    <t xml:space="preserve">На средства по Соглашению о Сотрудничестве между Правительствм ХМАО-Югры и ОАО "НК "ЛУКОЙЛ" ведутся работы по проектированию.
Функции заказчика по контракту переданы 23.12.2014, цена контракта 3614,00 тыс.руб., срок завершения работ 20.04.2015. В 2014 году перечислен аванс в размере 50% от цены контракта, в 2015 году выполнен этап 1.2, продолжается выполнение работ.
Выделено 191,00 тыс.руб. на изготовление технических планов, определение исполнителя работ будет осуществляться после выполнения строительства объекта.
</t>
  </si>
  <si>
    <t>Планируется внесение изменений в Соглашение о Сотрудничестве между Правительством ХМАО-Югры и ОАО "НК "ЛУКОЙЛ", в результате которых наименование объекта поменяется на "Ремонт, в том числе капитальный автомобильных дорог, реконструкция и строительство кольцевых транспортных развязок в городе Когалыме".
После завершения проектных работ по вышеуказанным объектам, начнется определение способа выбора подрядной организации на выполнение работ по реконструкции и строительству объектов.
Определяются объекты, подлежащие ремонту.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</si>
</sst>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showGridLines="0" tabSelected="1" zoomScale="70" zoomScaleNormal="70" zoomScaleSheetLayoutView="75" zoomScalePageLayoutView="0" workbookViewId="0" topLeftCell="A1">
      <pane xSplit="5" ySplit="7" topLeftCell="X3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7" sqref="H17:AE17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2" customWidth="1"/>
    <col min="4" max="4" width="12.421875" style="22" customWidth="1"/>
    <col min="5" max="5" width="14.8515625" style="3" customWidth="1"/>
    <col min="6" max="7" width="13.421875" style="3" customWidth="1"/>
    <col min="8" max="14" width="16.140625" style="1" customWidth="1"/>
    <col min="15" max="15" width="11.28125" style="1" customWidth="1"/>
    <col min="16" max="19" width="16.140625" style="1" customWidth="1"/>
    <col min="20" max="24" width="16.140625" style="3" customWidth="1"/>
    <col min="25" max="25" width="12.421875" style="3" customWidth="1"/>
    <col min="26" max="26" width="14.28125" style="3" customWidth="1"/>
    <col min="27" max="27" width="14.57421875" style="3" customWidth="1"/>
    <col min="28" max="28" width="16.140625" style="3" customWidth="1"/>
    <col min="29" max="29" width="13.28125" style="3" customWidth="1"/>
    <col min="30" max="30" width="13.8515625" style="3" customWidth="1"/>
    <col min="31" max="31" width="12.8515625" style="3" customWidth="1"/>
    <col min="32" max="32" width="38.00390625" style="2" customWidth="1"/>
    <col min="33" max="16384" width="9.140625" style="1" customWidth="1"/>
  </cols>
  <sheetData>
    <row r="1" spans="1:8" ht="12.75" customHeight="1">
      <c r="A1" s="32"/>
      <c r="G1" s="47"/>
      <c r="H1" s="47"/>
    </row>
    <row r="2" spans="1:19" ht="40.5" customHeight="1">
      <c r="A2" s="54" t="s">
        <v>36</v>
      </c>
      <c r="O2" s="47"/>
      <c r="P2" s="47"/>
      <c r="Q2" s="47"/>
      <c r="R2" s="47"/>
      <c r="S2" s="47"/>
    </row>
    <row r="3" spans="1:19" ht="49.5" customHeight="1">
      <c r="A3" s="54"/>
      <c r="B3" s="21"/>
      <c r="C3" s="23"/>
      <c r="D3" s="23"/>
      <c r="E3" s="21"/>
      <c r="F3" s="21"/>
      <c r="G3" s="21"/>
      <c r="H3" s="21"/>
      <c r="I3" s="21"/>
      <c r="O3" s="48"/>
      <c r="P3" s="48"/>
      <c r="Q3" s="48"/>
      <c r="R3" s="48"/>
      <c r="S3" s="48"/>
    </row>
    <row r="4" spans="1:32" ht="18.75" customHeight="1">
      <c r="A4" s="11"/>
      <c r="B4" s="11"/>
      <c r="C4" s="24"/>
      <c r="D4" s="24"/>
      <c r="E4" s="11"/>
      <c r="F4" s="11"/>
      <c r="G4" s="11"/>
      <c r="H4" s="11"/>
      <c r="I4" s="11"/>
      <c r="J4" s="11"/>
      <c r="L4" s="11"/>
      <c r="M4" s="11"/>
      <c r="N4" s="11"/>
      <c r="O4" s="11"/>
      <c r="P4" s="11"/>
      <c r="Q4" s="11"/>
      <c r="R4" s="11"/>
      <c r="S4" s="12" t="s">
        <v>14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 t="s">
        <v>14</v>
      </c>
    </row>
    <row r="5" spans="1:32" s="5" customFormat="1" ht="18.75" customHeight="1">
      <c r="A5" s="49" t="s">
        <v>5</v>
      </c>
      <c r="B5" s="50" t="s">
        <v>37</v>
      </c>
      <c r="C5" s="50" t="s">
        <v>19</v>
      </c>
      <c r="D5" s="50" t="s">
        <v>34</v>
      </c>
      <c r="E5" s="50" t="s">
        <v>20</v>
      </c>
      <c r="F5" s="52" t="s">
        <v>15</v>
      </c>
      <c r="G5" s="52"/>
      <c r="H5" s="52" t="s">
        <v>0</v>
      </c>
      <c r="I5" s="52"/>
      <c r="J5" s="52" t="s">
        <v>1</v>
      </c>
      <c r="K5" s="52"/>
      <c r="L5" s="52" t="s">
        <v>2</v>
      </c>
      <c r="M5" s="52"/>
      <c r="N5" s="52" t="s">
        <v>3</v>
      </c>
      <c r="O5" s="52"/>
      <c r="P5" s="52" t="s">
        <v>4</v>
      </c>
      <c r="Q5" s="52"/>
      <c r="R5" s="52" t="s">
        <v>6</v>
      </c>
      <c r="S5" s="52"/>
      <c r="T5" s="52" t="s">
        <v>7</v>
      </c>
      <c r="U5" s="52"/>
      <c r="V5" s="52" t="s">
        <v>8</v>
      </c>
      <c r="W5" s="52"/>
      <c r="X5" s="52" t="s">
        <v>9</v>
      </c>
      <c r="Y5" s="52"/>
      <c r="Z5" s="52" t="s">
        <v>10</v>
      </c>
      <c r="AA5" s="52"/>
      <c r="AB5" s="52" t="s">
        <v>11</v>
      </c>
      <c r="AC5" s="52"/>
      <c r="AD5" s="52" t="s">
        <v>12</v>
      </c>
      <c r="AE5" s="52"/>
      <c r="AF5" s="58" t="s">
        <v>21</v>
      </c>
    </row>
    <row r="6" spans="1:32" s="5" customFormat="1" ht="75.75" customHeight="1">
      <c r="A6" s="49"/>
      <c r="B6" s="51"/>
      <c r="C6" s="51"/>
      <c r="D6" s="51"/>
      <c r="E6" s="51"/>
      <c r="F6" s="13" t="s">
        <v>17</v>
      </c>
      <c r="G6" s="13" t="s">
        <v>16</v>
      </c>
      <c r="H6" s="14" t="s">
        <v>13</v>
      </c>
      <c r="I6" s="14" t="s">
        <v>18</v>
      </c>
      <c r="J6" s="14" t="s">
        <v>13</v>
      </c>
      <c r="K6" s="14" t="s">
        <v>18</v>
      </c>
      <c r="L6" s="14" t="s">
        <v>13</v>
      </c>
      <c r="M6" s="14" t="s">
        <v>18</v>
      </c>
      <c r="N6" s="14" t="s">
        <v>13</v>
      </c>
      <c r="O6" s="14" t="s">
        <v>18</v>
      </c>
      <c r="P6" s="14" t="s">
        <v>13</v>
      </c>
      <c r="Q6" s="14" t="s">
        <v>18</v>
      </c>
      <c r="R6" s="14" t="s">
        <v>13</v>
      </c>
      <c r="S6" s="14" t="s">
        <v>18</v>
      </c>
      <c r="T6" s="14" t="s">
        <v>13</v>
      </c>
      <c r="U6" s="14" t="s">
        <v>18</v>
      </c>
      <c r="V6" s="14" t="s">
        <v>13</v>
      </c>
      <c r="W6" s="14" t="s">
        <v>18</v>
      </c>
      <c r="X6" s="14" t="s">
        <v>13</v>
      </c>
      <c r="Y6" s="14" t="s">
        <v>18</v>
      </c>
      <c r="Z6" s="14" t="s">
        <v>13</v>
      </c>
      <c r="AA6" s="14" t="s">
        <v>18</v>
      </c>
      <c r="AB6" s="14" t="s">
        <v>13</v>
      </c>
      <c r="AC6" s="14" t="s">
        <v>18</v>
      </c>
      <c r="AD6" s="14" t="s">
        <v>13</v>
      </c>
      <c r="AE6" s="14" t="s">
        <v>18</v>
      </c>
      <c r="AF6" s="58"/>
    </row>
    <row r="7" spans="1:32" s="6" customFormat="1" ht="18" customHeight="1">
      <c r="A7" s="15">
        <v>1</v>
      </c>
      <c r="B7" s="15">
        <v>2</v>
      </c>
      <c r="C7" s="25">
        <v>3</v>
      </c>
      <c r="D7" s="2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  <c r="AB7" s="15">
        <v>28</v>
      </c>
      <c r="AC7" s="15">
        <v>29</v>
      </c>
      <c r="AD7" s="15">
        <v>30</v>
      </c>
      <c r="AE7" s="15">
        <v>31</v>
      </c>
      <c r="AF7" s="15">
        <v>32</v>
      </c>
    </row>
    <row r="8" spans="1:32" s="7" customFormat="1" ht="46.5" customHeight="1">
      <c r="A8" s="35" t="s">
        <v>36</v>
      </c>
      <c r="B8" s="37">
        <f>B67</f>
        <v>306597.76350999996</v>
      </c>
      <c r="C8" s="37">
        <f>C67</f>
        <v>28663.12</v>
      </c>
      <c r="D8" s="37">
        <f>D67</f>
        <v>0</v>
      </c>
      <c r="E8" s="37">
        <f>E67</f>
        <v>28539.994369999997</v>
      </c>
      <c r="F8" s="38">
        <f>E8/B8%</f>
        <v>9.308611401227374</v>
      </c>
      <c r="G8" s="38">
        <f>E8/C8%</f>
        <v>99.5704388426661</v>
      </c>
      <c r="H8" s="37">
        <f aca="true" t="shared" si="0" ref="H8:AE8">H67</f>
        <v>7028.4</v>
      </c>
      <c r="I8" s="37">
        <f t="shared" si="0"/>
        <v>6963.41</v>
      </c>
      <c r="J8" s="37">
        <f t="shared" si="0"/>
        <v>11429.59</v>
      </c>
      <c r="K8" s="37">
        <f t="shared" si="0"/>
        <v>11491.58437</v>
      </c>
      <c r="L8" s="37">
        <f t="shared" si="0"/>
        <v>10205.130000000001</v>
      </c>
      <c r="M8" s="37">
        <f t="shared" si="0"/>
        <v>10085</v>
      </c>
      <c r="N8" s="37">
        <f t="shared" si="0"/>
        <v>11141.070000000002</v>
      </c>
      <c r="O8" s="37">
        <f t="shared" si="0"/>
        <v>0</v>
      </c>
      <c r="P8" s="37">
        <f t="shared" si="0"/>
        <v>13306.04</v>
      </c>
      <c r="Q8" s="37">
        <f t="shared" si="0"/>
        <v>0</v>
      </c>
      <c r="R8" s="37">
        <f t="shared" si="0"/>
        <v>12057.13</v>
      </c>
      <c r="S8" s="37">
        <f t="shared" si="0"/>
        <v>0</v>
      </c>
      <c r="T8" s="37">
        <f t="shared" si="0"/>
        <v>8515.53</v>
      </c>
      <c r="U8" s="37">
        <f t="shared" si="0"/>
        <v>0</v>
      </c>
      <c r="V8" s="37">
        <f t="shared" si="0"/>
        <v>32502.77</v>
      </c>
      <c r="W8" s="37">
        <f t="shared" si="0"/>
        <v>0</v>
      </c>
      <c r="X8" s="37">
        <f t="shared" si="0"/>
        <v>69234.40999999999</v>
      </c>
      <c r="Y8" s="37">
        <f t="shared" si="0"/>
        <v>0</v>
      </c>
      <c r="Z8" s="37">
        <f t="shared" si="0"/>
        <v>111203.76</v>
      </c>
      <c r="AA8" s="37">
        <f t="shared" si="0"/>
        <v>0</v>
      </c>
      <c r="AB8" s="37">
        <f t="shared" si="0"/>
        <v>9480.470000000001</v>
      </c>
      <c r="AC8" s="37">
        <f t="shared" si="0"/>
        <v>0</v>
      </c>
      <c r="AD8" s="37">
        <f t="shared" si="0"/>
        <v>10493.463509999998</v>
      </c>
      <c r="AE8" s="37">
        <f t="shared" si="0"/>
        <v>0</v>
      </c>
      <c r="AF8" s="36"/>
    </row>
    <row r="9" spans="1:32" s="8" customFormat="1" ht="21" customHeight="1">
      <c r="A9" s="19" t="s">
        <v>24</v>
      </c>
      <c r="B9" s="27">
        <f>B12</f>
        <v>18529.60351</v>
      </c>
      <c r="C9" s="27">
        <f>C12</f>
        <v>4851.09</v>
      </c>
      <c r="D9" s="27">
        <f>D12</f>
        <v>0</v>
      </c>
      <c r="E9" s="27">
        <f>E12</f>
        <v>4851.09</v>
      </c>
      <c r="F9" s="27">
        <f>E9/B9%</f>
        <v>26.1802147972674</v>
      </c>
      <c r="G9" s="27">
        <f>E9/C9%</f>
        <v>100</v>
      </c>
      <c r="H9" s="27">
        <f aca="true" t="shared" si="1" ref="H9:AE9">H12</f>
        <v>1875.56</v>
      </c>
      <c r="I9" s="27">
        <f t="shared" si="1"/>
        <v>1875.56</v>
      </c>
      <c r="J9" s="27">
        <f t="shared" si="1"/>
        <v>1563.41</v>
      </c>
      <c r="K9" s="27">
        <f t="shared" si="1"/>
        <v>1563.41</v>
      </c>
      <c r="L9" s="27">
        <f t="shared" si="1"/>
        <v>1412.12</v>
      </c>
      <c r="M9" s="27">
        <f t="shared" si="1"/>
        <v>1412.12</v>
      </c>
      <c r="N9" s="27">
        <f t="shared" si="1"/>
        <v>1563.41</v>
      </c>
      <c r="O9" s="27">
        <f t="shared" si="1"/>
        <v>0</v>
      </c>
      <c r="P9" s="27">
        <f t="shared" si="1"/>
        <v>1512.98</v>
      </c>
      <c r="Q9" s="27">
        <f t="shared" si="1"/>
        <v>0</v>
      </c>
      <c r="R9" s="27">
        <f t="shared" si="1"/>
        <v>1744.6</v>
      </c>
      <c r="S9" s="27">
        <f t="shared" si="1"/>
        <v>0</v>
      </c>
      <c r="T9" s="27">
        <f t="shared" si="1"/>
        <v>1308.82</v>
      </c>
      <c r="U9" s="27">
        <f t="shared" si="1"/>
        <v>0</v>
      </c>
      <c r="V9" s="27">
        <f t="shared" si="1"/>
        <v>1351.93</v>
      </c>
      <c r="W9" s="27">
        <f t="shared" si="1"/>
        <v>0</v>
      </c>
      <c r="X9" s="27">
        <f t="shared" si="1"/>
        <v>1350.17</v>
      </c>
      <c r="Y9" s="27">
        <f t="shared" si="1"/>
        <v>0</v>
      </c>
      <c r="Z9" s="27">
        <f t="shared" si="1"/>
        <v>1688.33</v>
      </c>
      <c r="AA9" s="27">
        <f t="shared" si="1"/>
        <v>0</v>
      </c>
      <c r="AB9" s="27">
        <f t="shared" si="1"/>
        <v>1645.24</v>
      </c>
      <c r="AC9" s="27">
        <f t="shared" si="1"/>
        <v>0</v>
      </c>
      <c r="AD9" s="27">
        <f t="shared" si="1"/>
        <v>1513.03351</v>
      </c>
      <c r="AE9" s="27">
        <f t="shared" si="1"/>
        <v>0</v>
      </c>
      <c r="AF9" s="16"/>
    </row>
    <row r="10" spans="1:32" s="8" customFormat="1" ht="70.5" customHeight="1">
      <c r="A10" s="19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6"/>
    </row>
    <row r="11" spans="1:32" s="8" customFormat="1" ht="47.25">
      <c r="A11" s="9" t="s">
        <v>46</v>
      </c>
      <c r="B11" s="28">
        <f>H11+J11+L11+N11+P11+R11+T11+V11+X11+Z11+AB11+AD11</f>
        <v>18529.60351</v>
      </c>
      <c r="C11" s="28">
        <f>H11+J11+L11</f>
        <v>4851.09</v>
      </c>
      <c r="D11" s="28"/>
      <c r="E11" s="28">
        <f>I11+K11+M11+O11+Q11+S11+U11+W11+Y11+AA11+AC11+AE11</f>
        <v>4851.09</v>
      </c>
      <c r="F11" s="27">
        <f>E11/B11%</f>
        <v>26.1802147972674</v>
      </c>
      <c r="G11" s="27">
        <f>E11/C11%</f>
        <v>100</v>
      </c>
      <c r="H11" s="28">
        <v>1875.56</v>
      </c>
      <c r="I11" s="28">
        <v>1875.56</v>
      </c>
      <c r="J11" s="28">
        <v>1563.41</v>
      </c>
      <c r="K11" s="28">
        <v>1563.41</v>
      </c>
      <c r="L11" s="28">
        <v>1412.12</v>
      </c>
      <c r="M11" s="28">
        <v>1412.12</v>
      </c>
      <c r="N11" s="28">
        <v>1563.41</v>
      </c>
      <c r="O11" s="28"/>
      <c r="P11" s="28">
        <v>1512.98</v>
      </c>
      <c r="Q11" s="28"/>
      <c r="R11" s="28">
        <v>1744.6</v>
      </c>
      <c r="S11" s="28"/>
      <c r="T11" s="28">
        <v>1308.82</v>
      </c>
      <c r="U11" s="28"/>
      <c r="V11" s="28">
        <v>1351.93</v>
      </c>
      <c r="W11" s="28"/>
      <c r="X11" s="28">
        <v>1350.17</v>
      </c>
      <c r="Y11" s="28"/>
      <c r="Z11" s="28">
        <v>1688.33</v>
      </c>
      <c r="AA11" s="28"/>
      <c r="AB11" s="28">
        <v>1645.24</v>
      </c>
      <c r="AC11" s="28"/>
      <c r="AD11" s="28">
        <v>1513.03351</v>
      </c>
      <c r="AE11" s="29"/>
      <c r="AF11" s="17" t="s">
        <v>52</v>
      </c>
    </row>
    <row r="12" spans="1:32" s="8" customFormat="1" ht="21" customHeight="1">
      <c r="A12" s="33" t="s">
        <v>35</v>
      </c>
      <c r="B12" s="27">
        <f>B11</f>
        <v>18529.60351</v>
      </c>
      <c r="C12" s="42">
        <f>C11</f>
        <v>4851.09</v>
      </c>
      <c r="D12" s="42">
        <f>D11</f>
        <v>0</v>
      </c>
      <c r="E12" s="42">
        <f>E11</f>
        <v>4851.09</v>
      </c>
      <c r="F12" s="27">
        <f>E12/B12%</f>
        <v>26.1802147972674</v>
      </c>
      <c r="G12" s="27">
        <f>E12/C12%</f>
        <v>100</v>
      </c>
      <c r="H12" s="42">
        <f aca="true" t="shared" si="2" ref="H12:AE12">H11</f>
        <v>1875.56</v>
      </c>
      <c r="I12" s="42">
        <f t="shared" si="2"/>
        <v>1875.56</v>
      </c>
      <c r="J12" s="42">
        <f t="shared" si="2"/>
        <v>1563.41</v>
      </c>
      <c r="K12" s="42">
        <f t="shared" si="2"/>
        <v>1563.41</v>
      </c>
      <c r="L12" s="42">
        <f t="shared" si="2"/>
        <v>1412.12</v>
      </c>
      <c r="M12" s="42">
        <f t="shared" si="2"/>
        <v>1412.12</v>
      </c>
      <c r="N12" s="42">
        <f t="shared" si="2"/>
        <v>1563.41</v>
      </c>
      <c r="O12" s="42">
        <f t="shared" si="2"/>
        <v>0</v>
      </c>
      <c r="P12" s="42">
        <f t="shared" si="2"/>
        <v>1512.98</v>
      </c>
      <c r="Q12" s="42">
        <f t="shared" si="2"/>
        <v>0</v>
      </c>
      <c r="R12" s="42">
        <f t="shared" si="2"/>
        <v>1744.6</v>
      </c>
      <c r="S12" s="42">
        <f t="shared" si="2"/>
        <v>0</v>
      </c>
      <c r="T12" s="42">
        <f t="shared" si="2"/>
        <v>1308.82</v>
      </c>
      <c r="U12" s="42">
        <f t="shared" si="2"/>
        <v>0</v>
      </c>
      <c r="V12" s="42">
        <f t="shared" si="2"/>
        <v>1351.93</v>
      </c>
      <c r="W12" s="42">
        <f t="shared" si="2"/>
        <v>0</v>
      </c>
      <c r="X12" s="42">
        <f t="shared" si="2"/>
        <v>1350.17</v>
      </c>
      <c r="Y12" s="42">
        <f t="shared" si="2"/>
        <v>0</v>
      </c>
      <c r="Z12" s="42">
        <f t="shared" si="2"/>
        <v>1688.33</v>
      </c>
      <c r="AA12" s="42">
        <f t="shared" si="2"/>
        <v>0</v>
      </c>
      <c r="AB12" s="42">
        <f t="shared" si="2"/>
        <v>1645.24</v>
      </c>
      <c r="AC12" s="42">
        <f t="shared" si="2"/>
        <v>0</v>
      </c>
      <c r="AD12" s="42">
        <f t="shared" si="2"/>
        <v>1513.03351</v>
      </c>
      <c r="AE12" s="18">
        <f t="shared" si="2"/>
        <v>0</v>
      </c>
      <c r="AF12" s="16"/>
    </row>
    <row r="13" spans="1:32" s="8" customFormat="1" ht="21" customHeight="1">
      <c r="A13" s="34" t="s">
        <v>22</v>
      </c>
      <c r="B13" s="28"/>
      <c r="C13" s="44"/>
      <c r="D13" s="44"/>
      <c r="E13" s="42"/>
      <c r="F13" s="27"/>
      <c r="G13" s="2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18"/>
      <c r="AF13" s="16"/>
    </row>
    <row r="14" spans="1:32" s="8" customFormat="1" ht="21" customHeight="1">
      <c r="A14" s="34" t="s">
        <v>23</v>
      </c>
      <c r="B14" s="28">
        <f>B12</f>
        <v>18529.60351</v>
      </c>
      <c r="C14" s="44">
        <f>C12</f>
        <v>4851.09</v>
      </c>
      <c r="D14" s="44"/>
      <c r="E14" s="28">
        <f>I14+K14+M14+O14+Q14+S14+U14+W14+Y14+AA14+AC14+AE14</f>
        <v>4851.09</v>
      </c>
      <c r="F14" s="27">
        <f>E14/B14%</f>
        <v>26.1802147972674</v>
      </c>
      <c r="G14" s="27">
        <f>E14/C14%</f>
        <v>100</v>
      </c>
      <c r="H14" s="28">
        <f>H12</f>
        <v>1875.56</v>
      </c>
      <c r="I14" s="28">
        <f>I12</f>
        <v>1875.56</v>
      </c>
      <c r="J14" s="28">
        <f>J12</f>
        <v>1563.41</v>
      </c>
      <c r="K14" s="28">
        <f aca="true" t="shared" si="3" ref="K14:AE14">K12</f>
        <v>1563.41</v>
      </c>
      <c r="L14" s="28">
        <f t="shared" si="3"/>
        <v>1412.12</v>
      </c>
      <c r="M14" s="28">
        <f t="shared" si="3"/>
        <v>1412.12</v>
      </c>
      <c r="N14" s="28">
        <f t="shared" si="3"/>
        <v>1563.41</v>
      </c>
      <c r="O14" s="28">
        <f t="shared" si="3"/>
        <v>0</v>
      </c>
      <c r="P14" s="28">
        <f t="shared" si="3"/>
        <v>1512.98</v>
      </c>
      <c r="Q14" s="28">
        <f t="shared" si="3"/>
        <v>0</v>
      </c>
      <c r="R14" s="28">
        <f t="shared" si="3"/>
        <v>1744.6</v>
      </c>
      <c r="S14" s="28">
        <f t="shared" si="3"/>
        <v>0</v>
      </c>
      <c r="T14" s="28">
        <f t="shared" si="3"/>
        <v>1308.82</v>
      </c>
      <c r="U14" s="28">
        <f t="shared" si="3"/>
        <v>0</v>
      </c>
      <c r="V14" s="28">
        <f t="shared" si="3"/>
        <v>1351.93</v>
      </c>
      <c r="W14" s="28">
        <f t="shared" si="3"/>
        <v>0</v>
      </c>
      <c r="X14" s="28">
        <f t="shared" si="3"/>
        <v>1350.17</v>
      </c>
      <c r="Y14" s="28">
        <f t="shared" si="3"/>
        <v>0</v>
      </c>
      <c r="Z14" s="28">
        <f t="shared" si="3"/>
        <v>1688.33</v>
      </c>
      <c r="AA14" s="28">
        <f t="shared" si="3"/>
        <v>0</v>
      </c>
      <c r="AB14" s="28">
        <f t="shared" si="3"/>
        <v>1645.24</v>
      </c>
      <c r="AC14" s="28">
        <f t="shared" si="3"/>
        <v>0</v>
      </c>
      <c r="AD14" s="28">
        <f t="shared" si="3"/>
        <v>1513.03351</v>
      </c>
      <c r="AE14" s="29">
        <f t="shared" si="3"/>
        <v>0</v>
      </c>
      <c r="AF14" s="16"/>
    </row>
    <row r="15" spans="1:32" s="8" customFormat="1" ht="21" customHeight="1">
      <c r="A15" s="34" t="s">
        <v>33</v>
      </c>
      <c r="B15" s="28"/>
      <c r="C15" s="30"/>
      <c r="D15" s="30"/>
      <c r="E15" s="29"/>
      <c r="F15" s="27"/>
      <c r="G15" s="27"/>
      <c r="H15" s="28"/>
      <c r="I15" s="28"/>
      <c r="J15" s="28"/>
      <c r="K15" s="42"/>
      <c r="L15" s="28"/>
      <c r="M15" s="42"/>
      <c r="N15" s="28"/>
      <c r="O15" s="42"/>
      <c r="P15" s="28"/>
      <c r="Q15" s="42"/>
      <c r="R15" s="28"/>
      <c r="S15" s="42"/>
      <c r="T15" s="28"/>
      <c r="U15" s="42"/>
      <c r="V15" s="28"/>
      <c r="W15" s="42"/>
      <c r="X15" s="28"/>
      <c r="Y15" s="42"/>
      <c r="Z15" s="28"/>
      <c r="AA15" s="42"/>
      <c r="AB15" s="28"/>
      <c r="AC15" s="42"/>
      <c r="AD15" s="28"/>
      <c r="AE15" s="18"/>
      <c r="AF15" s="16"/>
    </row>
    <row r="16" spans="1:32" s="8" customFormat="1" ht="21" customHeight="1">
      <c r="A16" s="19" t="s">
        <v>25</v>
      </c>
      <c r="B16" s="27">
        <f>B17+B42</f>
        <v>288068.16</v>
      </c>
      <c r="C16" s="27">
        <f>C17+C42</f>
        <v>23812.03</v>
      </c>
      <c r="D16" s="27">
        <f>D17+D42</f>
        <v>0</v>
      </c>
      <c r="E16" s="27">
        <f>E17+E42</f>
        <v>23155.314369999996</v>
      </c>
      <c r="F16" s="27">
        <f>E16/B16%</f>
        <v>8.038137352632098</v>
      </c>
      <c r="G16" s="27">
        <f>E16/C16%</f>
        <v>97.24208465216951</v>
      </c>
      <c r="H16" s="27">
        <f aca="true" t="shared" si="4" ref="H16:AE16">H17+H42</f>
        <v>5152.84</v>
      </c>
      <c r="I16" s="27">
        <f t="shared" si="4"/>
        <v>5087.85</v>
      </c>
      <c r="J16" s="27">
        <f t="shared" si="4"/>
        <v>9866.18</v>
      </c>
      <c r="K16" s="27">
        <f t="shared" si="4"/>
        <v>9928.17437</v>
      </c>
      <c r="L16" s="27">
        <f t="shared" si="4"/>
        <v>8793.01</v>
      </c>
      <c r="M16" s="27">
        <f t="shared" si="4"/>
        <v>8672.88</v>
      </c>
      <c r="N16" s="27">
        <f t="shared" si="4"/>
        <v>9577.660000000002</v>
      </c>
      <c r="O16" s="27">
        <f t="shared" si="4"/>
        <v>0</v>
      </c>
      <c r="P16" s="27">
        <f t="shared" si="4"/>
        <v>11793.060000000001</v>
      </c>
      <c r="Q16" s="27">
        <f t="shared" si="4"/>
        <v>0</v>
      </c>
      <c r="R16" s="27">
        <f t="shared" si="4"/>
        <v>10312.529999999999</v>
      </c>
      <c r="S16" s="27">
        <f t="shared" si="4"/>
        <v>0</v>
      </c>
      <c r="T16" s="27">
        <f t="shared" si="4"/>
        <v>7206.71</v>
      </c>
      <c r="U16" s="27">
        <f t="shared" si="4"/>
        <v>0</v>
      </c>
      <c r="V16" s="27">
        <f t="shared" si="4"/>
        <v>31150.84</v>
      </c>
      <c r="W16" s="27">
        <f t="shared" si="4"/>
        <v>0</v>
      </c>
      <c r="X16" s="27">
        <f t="shared" si="4"/>
        <v>67884.23999999999</v>
      </c>
      <c r="Y16" s="27">
        <f t="shared" si="4"/>
        <v>0</v>
      </c>
      <c r="Z16" s="27">
        <f t="shared" si="4"/>
        <v>109515.43</v>
      </c>
      <c r="AA16" s="27">
        <f t="shared" si="4"/>
        <v>0</v>
      </c>
      <c r="AB16" s="27">
        <f t="shared" si="4"/>
        <v>7835.2300000000005</v>
      </c>
      <c r="AC16" s="27">
        <f t="shared" si="4"/>
        <v>0</v>
      </c>
      <c r="AD16" s="27">
        <f t="shared" si="4"/>
        <v>8980.429999999998</v>
      </c>
      <c r="AE16" s="27">
        <f t="shared" si="4"/>
        <v>0</v>
      </c>
      <c r="AF16" s="16"/>
    </row>
    <row r="17" spans="1:32" s="8" customFormat="1" ht="69.75" customHeight="1">
      <c r="A17" s="19" t="s">
        <v>27</v>
      </c>
      <c r="B17" s="27">
        <f>B18+B22+B26+B30+B34</f>
        <v>189943.06</v>
      </c>
      <c r="C17" s="27">
        <f>C18+C22+C26+C30+C34</f>
        <v>1233.2800000000002</v>
      </c>
      <c r="D17" s="27">
        <f>D18+D22+D26</f>
        <v>0</v>
      </c>
      <c r="E17" s="27">
        <f>E18+E22+E26</f>
        <v>699.69</v>
      </c>
      <c r="F17" s="27"/>
      <c r="G17" s="27"/>
      <c r="H17" s="27">
        <f>H18+H22+H26+H30+H34</f>
        <v>0</v>
      </c>
      <c r="I17" s="27">
        <f aca="true" t="shared" si="5" ref="I17:AE17">I18+I22+I26+I30+I34</f>
        <v>0</v>
      </c>
      <c r="J17" s="27">
        <f t="shared" si="5"/>
        <v>1233.2800000000002</v>
      </c>
      <c r="K17" s="27">
        <f t="shared" si="5"/>
        <v>1233.2800000000002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2473.7200000000003</v>
      </c>
      <c r="Q17" s="27">
        <f t="shared" si="5"/>
        <v>0</v>
      </c>
      <c r="R17" s="27">
        <f t="shared" si="5"/>
        <v>3205.56</v>
      </c>
      <c r="S17" s="27">
        <f t="shared" si="5"/>
        <v>0</v>
      </c>
      <c r="T17" s="27">
        <f t="shared" si="5"/>
        <v>0</v>
      </c>
      <c r="U17" s="27">
        <f t="shared" si="5"/>
        <v>0</v>
      </c>
      <c r="V17" s="27">
        <f t="shared" si="5"/>
        <v>24690.93</v>
      </c>
      <c r="W17" s="27">
        <f t="shared" si="5"/>
        <v>0</v>
      </c>
      <c r="X17" s="27">
        <f t="shared" si="5"/>
        <v>57612.17</v>
      </c>
      <c r="Y17" s="27">
        <f t="shared" si="5"/>
        <v>0</v>
      </c>
      <c r="Z17" s="27">
        <f t="shared" si="5"/>
        <v>100000</v>
      </c>
      <c r="AA17" s="27">
        <f t="shared" si="5"/>
        <v>0</v>
      </c>
      <c r="AB17" s="27">
        <f t="shared" si="5"/>
        <v>0</v>
      </c>
      <c r="AC17" s="27">
        <f t="shared" si="5"/>
        <v>0</v>
      </c>
      <c r="AD17" s="27">
        <f t="shared" si="5"/>
        <v>727.4</v>
      </c>
      <c r="AE17" s="27">
        <f t="shared" si="5"/>
        <v>0</v>
      </c>
      <c r="AF17" s="16"/>
    </row>
    <row r="18" spans="1:32" s="8" customFormat="1" ht="33" customHeight="1">
      <c r="A18" s="19" t="s">
        <v>47</v>
      </c>
      <c r="B18" s="27">
        <f>B19+B20+B21</f>
        <v>82303.1</v>
      </c>
      <c r="C18" s="27">
        <f>C19+C20+C21</f>
        <v>0</v>
      </c>
      <c r="D18" s="27">
        <f>D19+D20+D21</f>
        <v>0</v>
      </c>
      <c r="E18" s="27">
        <f>E19+E20+E21</f>
        <v>0</v>
      </c>
      <c r="F18" s="27"/>
      <c r="G18" s="27"/>
      <c r="H18" s="27">
        <f aca="true" t="shared" si="6" ref="H18:AE18">H19+H20+H21</f>
        <v>0</v>
      </c>
      <c r="I18" s="27">
        <f t="shared" si="6"/>
        <v>0</v>
      </c>
      <c r="J18" s="27">
        <f t="shared" si="6"/>
        <v>0</v>
      </c>
      <c r="K18" s="27">
        <f t="shared" si="6"/>
        <v>0</v>
      </c>
      <c r="L18" s="27">
        <f t="shared" si="6"/>
        <v>0</v>
      </c>
      <c r="M18" s="27">
        <f t="shared" si="6"/>
        <v>0</v>
      </c>
      <c r="N18" s="27">
        <f t="shared" si="6"/>
        <v>0</v>
      </c>
      <c r="O18" s="27">
        <f t="shared" si="6"/>
        <v>0</v>
      </c>
      <c r="P18" s="27">
        <f t="shared" si="6"/>
        <v>0</v>
      </c>
      <c r="Q18" s="27">
        <f t="shared" si="6"/>
        <v>0</v>
      </c>
      <c r="R18" s="27">
        <f t="shared" si="6"/>
        <v>0</v>
      </c>
      <c r="S18" s="27">
        <f t="shared" si="6"/>
        <v>0</v>
      </c>
      <c r="T18" s="27">
        <f t="shared" si="6"/>
        <v>0</v>
      </c>
      <c r="U18" s="27">
        <f t="shared" si="6"/>
        <v>0</v>
      </c>
      <c r="V18" s="27">
        <f t="shared" si="6"/>
        <v>24690.93</v>
      </c>
      <c r="W18" s="27">
        <f t="shared" si="6"/>
        <v>0</v>
      </c>
      <c r="X18" s="27">
        <f t="shared" si="6"/>
        <v>57612.17</v>
      </c>
      <c r="Y18" s="27">
        <f t="shared" si="6"/>
        <v>0</v>
      </c>
      <c r="Z18" s="27">
        <f t="shared" si="6"/>
        <v>0</v>
      </c>
      <c r="AA18" s="27">
        <f t="shared" si="6"/>
        <v>0</v>
      </c>
      <c r="AB18" s="27">
        <f t="shared" si="6"/>
        <v>0</v>
      </c>
      <c r="AC18" s="27">
        <f t="shared" si="6"/>
        <v>0</v>
      </c>
      <c r="AD18" s="27">
        <f t="shared" si="6"/>
        <v>0</v>
      </c>
      <c r="AE18" s="27">
        <f t="shared" si="6"/>
        <v>0</v>
      </c>
      <c r="AF18" s="59" t="s">
        <v>53</v>
      </c>
    </row>
    <row r="19" spans="1:32" s="7" customFormat="1" ht="31.5" customHeight="1">
      <c r="A19" s="9" t="s">
        <v>22</v>
      </c>
      <c r="B19" s="28">
        <f>H19+J19+L19+N19+P19+R19+T19+V19+X19+Z19+AB19+AD19</f>
        <v>78187.1</v>
      </c>
      <c r="C19" s="28">
        <f>H19+J19+L19</f>
        <v>0</v>
      </c>
      <c r="D19" s="28"/>
      <c r="E19" s="29">
        <f>I19+K19+M19+O19+Q19+S19+U19+W19+Y19+AA19+AC19+AE19</f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23456.13</v>
      </c>
      <c r="W19" s="28"/>
      <c r="X19" s="28">
        <v>54730.97</v>
      </c>
      <c r="Y19" s="28"/>
      <c r="Z19" s="28"/>
      <c r="AA19" s="28"/>
      <c r="AB19" s="28"/>
      <c r="AC19" s="28"/>
      <c r="AD19" s="28"/>
      <c r="AE19" s="28"/>
      <c r="AF19" s="60"/>
    </row>
    <row r="20" spans="1:32" s="7" customFormat="1" ht="33" customHeight="1">
      <c r="A20" s="9" t="s">
        <v>23</v>
      </c>
      <c r="B20" s="28">
        <f>H20+J20+L20+N20+P20+R20+T20+V20+X20+Z20+AB20+AD20</f>
        <v>4116</v>
      </c>
      <c r="C20" s="28">
        <f>H20+J20+L20</f>
        <v>0</v>
      </c>
      <c r="D20" s="28"/>
      <c r="E20" s="29">
        <f>I20+K20+M20+O20+Q20+S20+U20+W20+Y20+AA20+AC20+AE20</f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1234.8</v>
      </c>
      <c r="W20" s="28"/>
      <c r="X20" s="28">
        <v>2881.2</v>
      </c>
      <c r="Y20" s="28"/>
      <c r="Z20" s="28"/>
      <c r="AA20" s="28"/>
      <c r="AB20" s="28"/>
      <c r="AC20" s="28"/>
      <c r="AD20" s="28"/>
      <c r="AE20" s="28"/>
      <c r="AF20" s="60"/>
    </row>
    <row r="21" spans="1:32" s="7" customFormat="1" ht="42.75" customHeight="1">
      <c r="A21" s="9" t="s">
        <v>33</v>
      </c>
      <c r="B21" s="28">
        <f>H21+J21+L21+N21+P21+R21+T21+V21+X21+Z21+AB21+AD21</f>
        <v>0</v>
      </c>
      <c r="C21" s="28">
        <f>H21+J21+L21</f>
        <v>0</v>
      </c>
      <c r="D21" s="28"/>
      <c r="E21" s="29">
        <f>I21+K21+M21+O21+Q21+S21+U21+W21+Y21+AA21+AC21+AE21</f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61"/>
    </row>
    <row r="22" spans="1:32" s="8" customFormat="1" ht="103.5" customHeight="1">
      <c r="A22" s="33" t="s">
        <v>48</v>
      </c>
      <c r="B22" s="27">
        <f>B23+B24+B25</f>
        <v>3593.96</v>
      </c>
      <c r="C22" s="27">
        <f>C23+C24+C25</f>
        <v>0</v>
      </c>
      <c r="D22" s="27">
        <f>D23+D24+D25</f>
        <v>0</v>
      </c>
      <c r="E22" s="27">
        <f>E23+E24+E25</f>
        <v>0</v>
      </c>
      <c r="F22" s="27"/>
      <c r="G22" s="27"/>
      <c r="H22" s="27">
        <f aca="true" t="shared" si="7" ref="H22:AE22">H23+H24+H25</f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0</v>
      </c>
      <c r="R22" s="27">
        <f t="shared" si="7"/>
        <v>3205.56</v>
      </c>
      <c r="S22" s="27">
        <f t="shared" si="7"/>
        <v>0</v>
      </c>
      <c r="T22" s="27">
        <f t="shared" si="7"/>
        <v>0</v>
      </c>
      <c r="U22" s="27">
        <f t="shared" si="7"/>
        <v>0</v>
      </c>
      <c r="V22" s="27">
        <f t="shared" si="7"/>
        <v>0</v>
      </c>
      <c r="W22" s="27">
        <f t="shared" si="7"/>
        <v>0</v>
      </c>
      <c r="X22" s="27">
        <f t="shared" si="7"/>
        <v>0</v>
      </c>
      <c r="Y22" s="27">
        <f t="shared" si="7"/>
        <v>0</v>
      </c>
      <c r="Z22" s="27">
        <f t="shared" si="7"/>
        <v>0</v>
      </c>
      <c r="AA22" s="27">
        <f t="shared" si="7"/>
        <v>0</v>
      </c>
      <c r="AB22" s="27">
        <f t="shared" si="7"/>
        <v>0</v>
      </c>
      <c r="AC22" s="27">
        <f t="shared" si="7"/>
        <v>0</v>
      </c>
      <c r="AD22" s="27">
        <f t="shared" si="7"/>
        <v>388.4</v>
      </c>
      <c r="AE22" s="27">
        <f t="shared" si="7"/>
        <v>0</v>
      </c>
      <c r="AF22" s="62" t="s">
        <v>55</v>
      </c>
    </row>
    <row r="23" spans="1:32" s="7" customFormat="1" ht="117.75" customHeight="1">
      <c r="A23" s="34" t="s">
        <v>22</v>
      </c>
      <c r="B23" s="28">
        <f>H23+J23+L23+N23+P23+R23+T23+V23+X23+Z23+AB23+AD23</f>
        <v>0</v>
      </c>
      <c r="C23" s="29">
        <f>H23+J23+L23</f>
        <v>0</v>
      </c>
      <c r="D23" s="29"/>
      <c r="E23" s="29">
        <f>I23+K23+M23+O23+Q23+S23+U23+W23+Y23+AA23+AC23+AE23</f>
        <v>0</v>
      </c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56"/>
    </row>
    <row r="24" spans="1:32" s="7" customFormat="1" ht="105.75" customHeight="1">
      <c r="A24" s="34" t="s">
        <v>23</v>
      </c>
      <c r="B24" s="28">
        <f>H24+J24+L24+N24+P24+R24+T24+V24+X24+Z24+AB24+AD24</f>
        <v>388.4</v>
      </c>
      <c r="C24" s="29">
        <f>H24+J24+L24</f>
        <v>0</v>
      </c>
      <c r="D24" s="29"/>
      <c r="E24" s="29">
        <f>I24+K24+M24+O24+Q24+S24+U24+W24+Y24+AA24+AC24+AE24</f>
        <v>0</v>
      </c>
      <c r="F24" s="28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>
        <v>388.4</v>
      </c>
      <c r="AE24" s="29"/>
      <c r="AF24" s="56"/>
    </row>
    <row r="25" spans="1:32" s="7" customFormat="1" ht="84" customHeight="1">
      <c r="A25" s="34" t="s">
        <v>33</v>
      </c>
      <c r="B25" s="28">
        <f>H25+J25+L25+N25+P25+R25+T25+V25+X25+Z25+AB25+AD25</f>
        <v>3205.56</v>
      </c>
      <c r="C25" s="29">
        <f>H25+J25+L25</f>
        <v>0</v>
      </c>
      <c r="D25" s="29"/>
      <c r="E25" s="29">
        <f>I25+K25+M25+O25+Q25+S25+U25+W25+Y25+AA25+AC25+AE25</f>
        <v>0</v>
      </c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3205.56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57"/>
    </row>
    <row r="26" spans="1:32" s="8" customFormat="1" ht="77.25" customHeight="1">
      <c r="A26" s="33" t="s">
        <v>49</v>
      </c>
      <c r="B26" s="27">
        <f>B27+B28+B29</f>
        <v>2048</v>
      </c>
      <c r="C26" s="27">
        <f>C27+C28+C29</f>
        <v>699.69</v>
      </c>
      <c r="D26" s="27">
        <f>D27</f>
        <v>0</v>
      </c>
      <c r="E26" s="27">
        <f>E27+E28+E29</f>
        <v>699.69</v>
      </c>
      <c r="F26" s="27"/>
      <c r="G26" s="27"/>
      <c r="H26" s="27">
        <f aca="true" t="shared" si="8" ref="H26:AE26">H27+H28+H29</f>
        <v>0</v>
      </c>
      <c r="I26" s="27">
        <f t="shared" si="8"/>
        <v>0</v>
      </c>
      <c r="J26" s="27">
        <f t="shared" si="8"/>
        <v>699.69</v>
      </c>
      <c r="K26" s="27">
        <f t="shared" si="8"/>
        <v>699.69</v>
      </c>
      <c r="L26" s="27">
        <f t="shared" si="8"/>
        <v>0</v>
      </c>
      <c r="M26" s="27">
        <f t="shared" si="8"/>
        <v>0</v>
      </c>
      <c r="N26" s="27">
        <f t="shared" si="8"/>
        <v>0</v>
      </c>
      <c r="O26" s="27">
        <f t="shared" si="8"/>
        <v>0</v>
      </c>
      <c r="P26" s="27">
        <f t="shared" si="8"/>
        <v>1200.31</v>
      </c>
      <c r="Q26" s="27">
        <f t="shared" si="8"/>
        <v>0</v>
      </c>
      <c r="R26" s="27">
        <f t="shared" si="8"/>
        <v>0</v>
      </c>
      <c r="S26" s="27">
        <f t="shared" si="8"/>
        <v>0</v>
      </c>
      <c r="T26" s="27">
        <f t="shared" si="8"/>
        <v>0</v>
      </c>
      <c r="U26" s="27">
        <f t="shared" si="8"/>
        <v>0</v>
      </c>
      <c r="V26" s="27">
        <f t="shared" si="8"/>
        <v>0</v>
      </c>
      <c r="W26" s="27">
        <f t="shared" si="8"/>
        <v>0</v>
      </c>
      <c r="X26" s="27">
        <f t="shared" si="8"/>
        <v>0</v>
      </c>
      <c r="Y26" s="27">
        <f t="shared" si="8"/>
        <v>0</v>
      </c>
      <c r="Z26" s="27">
        <f t="shared" si="8"/>
        <v>0</v>
      </c>
      <c r="AA26" s="27">
        <f t="shared" si="8"/>
        <v>0</v>
      </c>
      <c r="AB26" s="27">
        <f t="shared" si="8"/>
        <v>0</v>
      </c>
      <c r="AC26" s="27">
        <f t="shared" si="8"/>
        <v>0</v>
      </c>
      <c r="AD26" s="27">
        <f t="shared" si="8"/>
        <v>148</v>
      </c>
      <c r="AE26" s="27">
        <f t="shared" si="8"/>
        <v>0</v>
      </c>
      <c r="AF26" s="65" t="s">
        <v>56</v>
      </c>
    </row>
    <row r="27" spans="1:32" s="7" customFormat="1" ht="53.25" customHeight="1">
      <c r="A27" s="34" t="s">
        <v>22</v>
      </c>
      <c r="B27" s="28">
        <f>H27+J27+L27+N27+P27+R27+T27+V27+X27+Z27+AB27+AD27</f>
        <v>0</v>
      </c>
      <c r="C27" s="28">
        <f>H27+J27+L27</f>
        <v>0</v>
      </c>
      <c r="D27" s="28"/>
      <c r="E27" s="28">
        <f>I27+K27+M27+O27+Q27+S27+U27+W27+Y27+AA27+AC27+AE27</f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56"/>
    </row>
    <row r="28" spans="1:32" s="7" customFormat="1" ht="44.25" customHeight="1">
      <c r="A28" s="34" t="s">
        <v>23</v>
      </c>
      <c r="B28" s="28">
        <f>H28+J28+L28+N28+P28+R28+T28+V28+X28+Z28+AB28+AD28</f>
        <v>148</v>
      </c>
      <c r="C28" s="28">
        <f>H28+J28+L28</f>
        <v>0</v>
      </c>
      <c r="D28" s="28"/>
      <c r="E28" s="28">
        <f>I28+K28+M28+O28+Q28+S28+U28+W28+Y28+AA28+AC28+AE28</f>
        <v>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>
        <v>148</v>
      </c>
      <c r="AE28" s="28"/>
      <c r="AF28" s="56"/>
    </row>
    <row r="29" spans="1:32" s="7" customFormat="1" ht="33" customHeight="1">
      <c r="A29" s="34" t="s">
        <v>33</v>
      </c>
      <c r="B29" s="28">
        <f>H29+J29+L29+N29+P29+R29+T29+V29+X29+Z29+AB29+AD29</f>
        <v>1900</v>
      </c>
      <c r="C29" s="28">
        <f>H29+J29+L29</f>
        <v>699.69</v>
      </c>
      <c r="D29" s="28"/>
      <c r="E29" s="28">
        <f>I29+K29+M29+O29+Q29+S29+U29+W29+Y29+AA29+AC29+AE29</f>
        <v>699.69</v>
      </c>
      <c r="F29" s="28"/>
      <c r="G29" s="28"/>
      <c r="H29" s="28"/>
      <c r="I29" s="28"/>
      <c r="J29" s="28">
        <v>699.69</v>
      </c>
      <c r="K29" s="28">
        <v>699.69</v>
      </c>
      <c r="L29" s="28"/>
      <c r="M29" s="28"/>
      <c r="N29" s="28"/>
      <c r="O29" s="28"/>
      <c r="P29" s="28">
        <v>1200.31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56"/>
    </row>
    <row r="30" spans="1:32" s="8" customFormat="1" ht="69" customHeight="1">
      <c r="A30" s="33" t="s">
        <v>50</v>
      </c>
      <c r="B30" s="27">
        <f>B31+B32+B33</f>
        <v>1998</v>
      </c>
      <c r="C30" s="27">
        <f>C31+C32+C33</f>
        <v>533.59</v>
      </c>
      <c r="D30" s="27">
        <f>D31</f>
        <v>0</v>
      </c>
      <c r="E30" s="27">
        <f>E31+E32+E33</f>
        <v>533.59</v>
      </c>
      <c r="F30" s="27"/>
      <c r="G30" s="27"/>
      <c r="H30" s="27">
        <f aca="true" t="shared" si="9" ref="H30:AE30">H31+H32+H33</f>
        <v>0</v>
      </c>
      <c r="I30" s="27">
        <f t="shared" si="9"/>
        <v>0</v>
      </c>
      <c r="J30" s="27">
        <f t="shared" si="9"/>
        <v>533.59</v>
      </c>
      <c r="K30" s="27">
        <f t="shared" si="9"/>
        <v>533.59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1273.41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27">
        <f t="shared" si="9"/>
        <v>0</v>
      </c>
      <c r="W30" s="27">
        <f t="shared" si="9"/>
        <v>0</v>
      </c>
      <c r="X30" s="27">
        <f t="shared" si="9"/>
        <v>0</v>
      </c>
      <c r="Y30" s="27">
        <f t="shared" si="9"/>
        <v>0</v>
      </c>
      <c r="Z30" s="27">
        <f t="shared" si="9"/>
        <v>0</v>
      </c>
      <c r="AA30" s="27">
        <f t="shared" si="9"/>
        <v>0</v>
      </c>
      <c r="AB30" s="27">
        <f t="shared" si="9"/>
        <v>0</v>
      </c>
      <c r="AC30" s="27">
        <f t="shared" si="9"/>
        <v>0</v>
      </c>
      <c r="AD30" s="27">
        <f t="shared" si="9"/>
        <v>191</v>
      </c>
      <c r="AE30" s="27">
        <f t="shared" si="9"/>
        <v>0</v>
      </c>
      <c r="AF30" s="65" t="s">
        <v>57</v>
      </c>
    </row>
    <row r="31" spans="1:32" s="7" customFormat="1" ht="41.25" customHeight="1">
      <c r="A31" s="34" t="s">
        <v>22</v>
      </c>
      <c r="B31" s="28">
        <f>H31+J31+L31+N31+P31+R31+T31+V31+X31+Z31+AB31+AD31</f>
        <v>0</v>
      </c>
      <c r="C31" s="28">
        <f>H31+J31+L31</f>
        <v>0</v>
      </c>
      <c r="D31" s="28"/>
      <c r="E31" s="28">
        <f>I31+K31+M31+O31+Q31+S31+U31+W31+Y31+AA31+AC31+AE31</f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56"/>
    </row>
    <row r="32" spans="1:32" s="7" customFormat="1" ht="35.25" customHeight="1">
      <c r="A32" s="34" t="s">
        <v>23</v>
      </c>
      <c r="B32" s="28">
        <f>H32+J32+L32+N32+P32+R32+T32+V32+X32+Z32+AB32+AD32</f>
        <v>191</v>
      </c>
      <c r="C32" s="28">
        <f>H32+J32+L32</f>
        <v>0</v>
      </c>
      <c r="D32" s="28"/>
      <c r="E32" s="28">
        <f>I32+K32+M32+O32+Q32+S32+U32+W32+Y32+AA32+AC32+AE32</f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>
        <v>191</v>
      </c>
      <c r="AE32" s="28"/>
      <c r="AF32" s="56"/>
    </row>
    <row r="33" spans="1:32" s="7" customFormat="1" ht="21" customHeight="1">
      <c r="A33" s="34" t="s">
        <v>33</v>
      </c>
      <c r="B33" s="28">
        <f>H33+J33+L33+N33+P33+R33+T33+V33+X33+Z33+AB33+AD33</f>
        <v>1807</v>
      </c>
      <c r="C33" s="28">
        <f>H33+J33+L33</f>
        <v>533.59</v>
      </c>
      <c r="D33" s="28"/>
      <c r="E33" s="28">
        <f>I33+K33+M33+O33+Q33+S33+U33+W33+Y33+AA33+AC33+AE33</f>
        <v>533.59</v>
      </c>
      <c r="F33" s="28"/>
      <c r="G33" s="28"/>
      <c r="H33" s="28"/>
      <c r="I33" s="28"/>
      <c r="J33" s="28">
        <v>533.59</v>
      </c>
      <c r="K33" s="28">
        <v>533.59</v>
      </c>
      <c r="L33" s="28"/>
      <c r="M33" s="28"/>
      <c r="N33" s="28"/>
      <c r="O33" s="28"/>
      <c r="P33" s="28">
        <v>1273.41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56"/>
    </row>
    <row r="34" spans="1:32" s="8" customFormat="1" ht="75" customHeight="1">
      <c r="A34" s="33" t="s">
        <v>54</v>
      </c>
      <c r="B34" s="27">
        <f>B35+B36+B37</f>
        <v>100000</v>
      </c>
      <c r="C34" s="27">
        <f>C35+C36+C37</f>
        <v>0</v>
      </c>
      <c r="D34" s="27">
        <f>D35</f>
        <v>0</v>
      </c>
      <c r="E34" s="27">
        <f>E35+E36+E37</f>
        <v>0</v>
      </c>
      <c r="F34" s="27"/>
      <c r="G34" s="27"/>
      <c r="H34" s="27">
        <f aca="true" t="shared" si="10" ref="H34:AE34">H35+H36+H37</f>
        <v>0</v>
      </c>
      <c r="I34" s="27">
        <f t="shared" si="10"/>
        <v>0</v>
      </c>
      <c r="J34" s="27">
        <f t="shared" si="10"/>
        <v>0</v>
      </c>
      <c r="K34" s="27">
        <f t="shared" si="10"/>
        <v>0</v>
      </c>
      <c r="L34" s="27">
        <f t="shared" si="10"/>
        <v>0</v>
      </c>
      <c r="M34" s="27">
        <f t="shared" si="10"/>
        <v>0</v>
      </c>
      <c r="N34" s="27">
        <f t="shared" si="10"/>
        <v>0</v>
      </c>
      <c r="O34" s="27">
        <f t="shared" si="10"/>
        <v>0</v>
      </c>
      <c r="P34" s="27">
        <f t="shared" si="10"/>
        <v>0</v>
      </c>
      <c r="Q34" s="27">
        <f t="shared" si="10"/>
        <v>0</v>
      </c>
      <c r="R34" s="27">
        <f t="shared" si="10"/>
        <v>0</v>
      </c>
      <c r="S34" s="27">
        <f t="shared" si="10"/>
        <v>0</v>
      </c>
      <c r="T34" s="27">
        <f t="shared" si="10"/>
        <v>0</v>
      </c>
      <c r="U34" s="27">
        <f t="shared" si="10"/>
        <v>0</v>
      </c>
      <c r="V34" s="27">
        <f t="shared" si="10"/>
        <v>0</v>
      </c>
      <c r="W34" s="27">
        <f t="shared" si="10"/>
        <v>0</v>
      </c>
      <c r="X34" s="27">
        <f t="shared" si="10"/>
        <v>0</v>
      </c>
      <c r="Y34" s="27">
        <f t="shared" si="10"/>
        <v>0</v>
      </c>
      <c r="Z34" s="27">
        <f t="shared" si="10"/>
        <v>100000</v>
      </c>
      <c r="AA34" s="27">
        <f t="shared" si="10"/>
        <v>0</v>
      </c>
      <c r="AB34" s="27">
        <f t="shared" si="10"/>
        <v>0</v>
      </c>
      <c r="AC34" s="27">
        <f t="shared" si="10"/>
        <v>0</v>
      </c>
      <c r="AD34" s="27">
        <f t="shared" si="10"/>
        <v>0</v>
      </c>
      <c r="AE34" s="27">
        <f t="shared" si="10"/>
        <v>0</v>
      </c>
      <c r="AF34" s="65" t="s">
        <v>58</v>
      </c>
    </row>
    <row r="35" spans="1:32" s="7" customFormat="1" ht="58.5" customHeight="1">
      <c r="A35" s="34" t="s">
        <v>22</v>
      </c>
      <c r="B35" s="28">
        <f>H35+J35+L35+N35+P35+R35+T35+V35+X35+Z35+AB35+AD35</f>
        <v>0</v>
      </c>
      <c r="C35" s="28">
        <f>H35+J35+L35</f>
        <v>0</v>
      </c>
      <c r="D35" s="28"/>
      <c r="E35" s="28">
        <f>I35+K35+M35+O35+Q35+S35+U35+W35+Y35+AA35+AC35+AE35</f>
        <v>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6"/>
    </row>
    <row r="36" spans="1:32" s="7" customFormat="1" ht="45.75" customHeight="1">
      <c r="A36" s="34" t="s">
        <v>23</v>
      </c>
      <c r="B36" s="28">
        <f>H36+J36+L36+N36+P36+R36+T36+V36+X36+Z36+AB36+AD36</f>
        <v>0</v>
      </c>
      <c r="C36" s="28">
        <f>H36+J36+L36</f>
        <v>0</v>
      </c>
      <c r="D36" s="28"/>
      <c r="E36" s="28">
        <f>I36+K36+M36+O36+Q36+S36+U36+W36+Y36+AA36+AC36+AE36</f>
        <v>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6"/>
    </row>
    <row r="37" spans="1:32" s="7" customFormat="1" ht="48.75" customHeight="1">
      <c r="A37" s="34" t="s">
        <v>33</v>
      </c>
      <c r="B37" s="28">
        <f>H37+J37+L37+N37+P37+R37+T37+V37+X37+Z37+AB37+AD37</f>
        <v>100000</v>
      </c>
      <c r="C37" s="28">
        <f>H37+J37+L37</f>
        <v>0</v>
      </c>
      <c r="D37" s="28"/>
      <c r="E37" s="28">
        <f>I37+K37+M37+O37+Q37+S37+U37+W37+Y37+AA37+AC37+AE37</f>
        <v>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>
        <v>100000</v>
      </c>
      <c r="AA37" s="28"/>
      <c r="AB37" s="28"/>
      <c r="AC37" s="28"/>
      <c r="AD37" s="28"/>
      <c r="AE37" s="28"/>
      <c r="AF37" s="56"/>
    </row>
    <row r="38" spans="1:32" s="8" customFormat="1" ht="30" customHeight="1">
      <c r="A38" s="33" t="s">
        <v>30</v>
      </c>
      <c r="B38" s="27">
        <f aca="true" t="shared" si="11" ref="B38:C41">B18+B22+B26+B30+B34</f>
        <v>189943.06</v>
      </c>
      <c r="C38" s="27">
        <f t="shared" si="11"/>
        <v>1233.2800000000002</v>
      </c>
      <c r="D38" s="27">
        <f>D26+D22+D18+D30</f>
        <v>0</v>
      </c>
      <c r="E38" s="27">
        <f>E18+E22+E26+E30+E34</f>
        <v>1233.2800000000002</v>
      </c>
      <c r="F38" s="27"/>
      <c r="G38" s="27"/>
      <c r="H38" s="27">
        <f>H18+H22+H26+H30+H34</f>
        <v>0</v>
      </c>
      <c r="I38" s="27">
        <f aca="true" t="shared" si="12" ref="I38:AE38">I18+I22+I26+I30+I34</f>
        <v>0</v>
      </c>
      <c r="J38" s="27">
        <f t="shared" si="12"/>
        <v>1233.2800000000002</v>
      </c>
      <c r="K38" s="27">
        <f t="shared" si="12"/>
        <v>1233.2800000000002</v>
      </c>
      <c r="L38" s="27">
        <f t="shared" si="12"/>
        <v>0</v>
      </c>
      <c r="M38" s="27">
        <f t="shared" si="12"/>
        <v>0</v>
      </c>
      <c r="N38" s="27">
        <f t="shared" si="12"/>
        <v>0</v>
      </c>
      <c r="O38" s="27">
        <f t="shared" si="12"/>
        <v>0</v>
      </c>
      <c r="P38" s="27">
        <f t="shared" si="12"/>
        <v>2473.7200000000003</v>
      </c>
      <c r="Q38" s="27">
        <f t="shared" si="12"/>
        <v>0</v>
      </c>
      <c r="R38" s="27">
        <f t="shared" si="12"/>
        <v>3205.56</v>
      </c>
      <c r="S38" s="27">
        <f t="shared" si="12"/>
        <v>0</v>
      </c>
      <c r="T38" s="27">
        <f t="shared" si="12"/>
        <v>0</v>
      </c>
      <c r="U38" s="27">
        <f t="shared" si="12"/>
        <v>0</v>
      </c>
      <c r="V38" s="27">
        <f t="shared" si="12"/>
        <v>24690.93</v>
      </c>
      <c r="W38" s="27">
        <f t="shared" si="12"/>
        <v>0</v>
      </c>
      <c r="X38" s="27">
        <f t="shared" si="12"/>
        <v>57612.17</v>
      </c>
      <c r="Y38" s="27">
        <f t="shared" si="12"/>
        <v>0</v>
      </c>
      <c r="Z38" s="27">
        <f t="shared" si="12"/>
        <v>100000</v>
      </c>
      <c r="AA38" s="27">
        <f t="shared" si="12"/>
        <v>0</v>
      </c>
      <c r="AB38" s="27">
        <f t="shared" si="12"/>
        <v>0</v>
      </c>
      <c r="AC38" s="27">
        <f t="shared" si="12"/>
        <v>0</v>
      </c>
      <c r="AD38" s="27">
        <f t="shared" si="12"/>
        <v>727.4</v>
      </c>
      <c r="AE38" s="27">
        <f t="shared" si="12"/>
        <v>0</v>
      </c>
      <c r="AF38" s="41"/>
    </row>
    <row r="39" spans="1:32" s="7" customFormat="1" ht="21.75" customHeight="1">
      <c r="A39" s="34" t="s">
        <v>22</v>
      </c>
      <c r="B39" s="28">
        <f t="shared" si="11"/>
        <v>78187.1</v>
      </c>
      <c r="C39" s="28">
        <f t="shared" si="11"/>
        <v>0</v>
      </c>
      <c r="D39" s="28">
        <f>D19+D23+D27+D31</f>
        <v>0</v>
      </c>
      <c r="E39" s="28">
        <f>E19+E23+E27+E31+E35</f>
        <v>0</v>
      </c>
      <c r="F39" s="27"/>
      <c r="G39" s="27"/>
      <c r="H39" s="28">
        <f aca="true" t="shared" si="13" ref="H39:AE41">H19+H23+H27+H31+H35</f>
        <v>0</v>
      </c>
      <c r="I39" s="28">
        <f t="shared" si="13"/>
        <v>0</v>
      </c>
      <c r="J39" s="28">
        <f t="shared" si="13"/>
        <v>0</v>
      </c>
      <c r="K39" s="28">
        <f t="shared" si="13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8">
        <f t="shared" si="13"/>
        <v>0</v>
      </c>
      <c r="Q39" s="28">
        <f t="shared" si="13"/>
        <v>0</v>
      </c>
      <c r="R39" s="28">
        <f t="shared" si="13"/>
        <v>0</v>
      </c>
      <c r="S39" s="28">
        <f t="shared" si="13"/>
        <v>0</v>
      </c>
      <c r="T39" s="28">
        <f t="shared" si="13"/>
        <v>0</v>
      </c>
      <c r="U39" s="28">
        <f t="shared" si="13"/>
        <v>0</v>
      </c>
      <c r="V39" s="28">
        <f t="shared" si="13"/>
        <v>23456.13</v>
      </c>
      <c r="W39" s="28">
        <f t="shared" si="13"/>
        <v>0</v>
      </c>
      <c r="X39" s="28">
        <f t="shared" si="13"/>
        <v>54730.97</v>
      </c>
      <c r="Y39" s="28">
        <f t="shared" si="13"/>
        <v>0</v>
      </c>
      <c r="Z39" s="28">
        <f t="shared" si="13"/>
        <v>0</v>
      </c>
      <c r="AA39" s="28">
        <f t="shared" si="13"/>
        <v>0</v>
      </c>
      <c r="AB39" s="28">
        <f t="shared" si="13"/>
        <v>0</v>
      </c>
      <c r="AC39" s="28">
        <f t="shared" si="13"/>
        <v>0</v>
      </c>
      <c r="AD39" s="28">
        <f t="shared" si="13"/>
        <v>0</v>
      </c>
      <c r="AE39" s="28">
        <f t="shared" si="13"/>
        <v>0</v>
      </c>
      <c r="AF39" s="39"/>
    </row>
    <row r="40" spans="1:32" s="7" customFormat="1" ht="21.75" customHeight="1">
      <c r="A40" s="34" t="s">
        <v>23</v>
      </c>
      <c r="B40" s="28">
        <f t="shared" si="11"/>
        <v>4843.4</v>
      </c>
      <c r="C40" s="28">
        <f t="shared" si="11"/>
        <v>0</v>
      </c>
      <c r="D40" s="28"/>
      <c r="E40" s="28">
        <f>E20+E24+E28+E32+E36</f>
        <v>0</v>
      </c>
      <c r="F40" s="27"/>
      <c r="G40" s="27"/>
      <c r="H40" s="28">
        <f t="shared" si="13"/>
        <v>0</v>
      </c>
      <c r="I40" s="28">
        <f t="shared" si="13"/>
        <v>0</v>
      </c>
      <c r="J40" s="28">
        <f t="shared" si="13"/>
        <v>0</v>
      </c>
      <c r="K40" s="28">
        <f t="shared" si="13"/>
        <v>0</v>
      </c>
      <c r="L40" s="28">
        <f t="shared" si="13"/>
        <v>0</v>
      </c>
      <c r="M40" s="28">
        <f t="shared" si="13"/>
        <v>0</v>
      </c>
      <c r="N40" s="28">
        <f t="shared" si="13"/>
        <v>0</v>
      </c>
      <c r="O40" s="28">
        <f t="shared" si="13"/>
        <v>0</v>
      </c>
      <c r="P40" s="28">
        <f t="shared" si="13"/>
        <v>0</v>
      </c>
      <c r="Q40" s="28">
        <f t="shared" si="13"/>
        <v>0</v>
      </c>
      <c r="R40" s="28">
        <f t="shared" si="13"/>
        <v>0</v>
      </c>
      <c r="S40" s="28">
        <f t="shared" si="13"/>
        <v>0</v>
      </c>
      <c r="T40" s="28">
        <f t="shared" si="13"/>
        <v>0</v>
      </c>
      <c r="U40" s="28">
        <f t="shared" si="13"/>
        <v>0</v>
      </c>
      <c r="V40" s="28">
        <f t="shared" si="13"/>
        <v>1234.8</v>
      </c>
      <c r="W40" s="28">
        <f t="shared" si="13"/>
        <v>0</v>
      </c>
      <c r="X40" s="28">
        <f t="shared" si="13"/>
        <v>2881.2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727.4</v>
      </c>
      <c r="AE40" s="28">
        <f t="shared" si="13"/>
        <v>0</v>
      </c>
      <c r="AF40" s="39"/>
    </row>
    <row r="41" spans="1:32" s="7" customFormat="1" ht="21.75" customHeight="1">
      <c r="A41" s="34" t="s">
        <v>33</v>
      </c>
      <c r="B41" s="28">
        <f t="shared" si="11"/>
        <v>106912.56</v>
      </c>
      <c r="C41" s="28">
        <f t="shared" si="11"/>
        <v>1233.2800000000002</v>
      </c>
      <c r="D41" s="28"/>
      <c r="E41" s="28">
        <f>E21+E25+E29+E33+E37</f>
        <v>1233.2800000000002</v>
      </c>
      <c r="F41" s="27"/>
      <c r="G41" s="27"/>
      <c r="H41" s="28">
        <f t="shared" si="13"/>
        <v>0</v>
      </c>
      <c r="I41" s="28">
        <f t="shared" si="13"/>
        <v>0</v>
      </c>
      <c r="J41" s="28">
        <f t="shared" si="13"/>
        <v>1233.2800000000002</v>
      </c>
      <c r="K41" s="28">
        <f t="shared" si="13"/>
        <v>1233.2800000000002</v>
      </c>
      <c r="L41" s="28">
        <f t="shared" si="13"/>
        <v>0</v>
      </c>
      <c r="M41" s="28">
        <f t="shared" si="13"/>
        <v>0</v>
      </c>
      <c r="N41" s="28">
        <f t="shared" si="13"/>
        <v>0</v>
      </c>
      <c r="O41" s="28">
        <f t="shared" si="13"/>
        <v>0</v>
      </c>
      <c r="P41" s="28">
        <f t="shared" si="13"/>
        <v>2473.7200000000003</v>
      </c>
      <c r="Q41" s="28">
        <f t="shared" si="13"/>
        <v>0</v>
      </c>
      <c r="R41" s="28">
        <f t="shared" si="13"/>
        <v>3205.56</v>
      </c>
      <c r="S41" s="28">
        <f t="shared" si="13"/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100000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  <c r="AF41" s="40"/>
    </row>
    <row r="42" spans="1:32" s="8" customFormat="1" ht="51" customHeight="1">
      <c r="A42" s="19" t="s">
        <v>29</v>
      </c>
      <c r="B42" s="27">
        <f>B59</f>
        <v>98125.09999999999</v>
      </c>
      <c r="C42" s="27">
        <f>C59</f>
        <v>22578.75</v>
      </c>
      <c r="D42" s="27"/>
      <c r="E42" s="27">
        <f>E59</f>
        <v>22455.624369999998</v>
      </c>
      <c r="F42" s="27">
        <f>E42/B42%</f>
        <v>22.88468941178149</v>
      </c>
      <c r="G42" s="27">
        <f>E42/C42%</f>
        <v>99.45468358522946</v>
      </c>
      <c r="H42" s="27">
        <f aca="true" t="shared" si="14" ref="H42:AE42">H59</f>
        <v>5152.84</v>
      </c>
      <c r="I42" s="27">
        <f t="shared" si="14"/>
        <v>5087.85</v>
      </c>
      <c r="J42" s="27">
        <f t="shared" si="14"/>
        <v>8632.9</v>
      </c>
      <c r="K42" s="27">
        <f t="shared" si="14"/>
        <v>8694.89437</v>
      </c>
      <c r="L42" s="27">
        <f t="shared" si="14"/>
        <v>8793.01</v>
      </c>
      <c r="M42" s="27">
        <f t="shared" si="14"/>
        <v>8672.88</v>
      </c>
      <c r="N42" s="27">
        <f t="shared" si="14"/>
        <v>9577.660000000002</v>
      </c>
      <c r="O42" s="27">
        <f t="shared" si="14"/>
        <v>0</v>
      </c>
      <c r="P42" s="27">
        <f t="shared" si="14"/>
        <v>9319.34</v>
      </c>
      <c r="Q42" s="27">
        <f t="shared" si="14"/>
        <v>0</v>
      </c>
      <c r="R42" s="27">
        <f t="shared" si="14"/>
        <v>7106.969999999999</v>
      </c>
      <c r="S42" s="27">
        <f t="shared" si="14"/>
        <v>0</v>
      </c>
      <c r="T42" s="27">
        <f t="shared" si="14"/>
        <v>7206.71</v>
      </c>
      <c r="U42" s="27">
        <f t="shared" si="14"/>
        <v>0</v>
      </c>
      <c r="V42" s="27">
        <f t="shared" si="14"/>
        <v>6459.91</v>
      </c>
      <c r="W42" s="27">
        <f t="shared" si="14"/>
        <v>0</v>
      </c>
      <c r="X42" s="27">
        <f t="shared" si="14"/>
        <v>10272.07</v>
      </c>
      <c r="Y42" s="27">
        <f t="shared" si="14"/>
        <v>0</v>
      </c>
      <c r="Z42" s="27">
        <f t="shared" si="14"/>
        <v>9515.43</v>
      </c>
      <c r="AA42" s="27">
        <f t="shared" si="14"/>
        <v>0</v>
      </c>
      <c r="AB42" s="27">
        <f t="shared" si="14"/>
        <v>7835.2300000000005</v>
      </c>
      <c r="AC42" s="27">
        <f t="shared" si="14"/>
        <v>0</v>
      </c>
      <c r="AD42" s="27">
        <f t="shared" si="14"/>
        <v>8253.029999999999</v>
      </c>
      <c r="AE42" s="27">
        <f t="shared" si="14"/>
        <v>0</v>
      </c>
      <c r="AF42" s="16"/>
    </row>
    <row r="43" spans="1:32" s="8" customFormat="1" ht="75" customHeight="1">
      <c r="A43" s="9" t="s">
        <v>42</v>
      </c>
      <c r="B43" s="28">
        <f>H43+J43+L43+N43+P43+R43+T43+V43+X43+Z43+AB43+AD43</f>
        <v>93918.09999999999</v>
      </c>
      <c r="C43" s="44">
        <f>H43+J43+L43</f>
        <v>21806.93</v>
      </c>
      <c r="D43" s="30"/>
      <c r="E43" s="29">
        <f>I43+K43+M43+O43+Q43+S43+U43+W43+Y43+AA43+AC43+AE43</f>
        <v>21684.304369999998</v>
      </c>
      <c r="F43" s="27">
        <f>E43/B43%</f>
        <v>23.088525396063165</v>
      </c>
      <c r="G43" s="27">
        <f>E43/C43%</f>
        <v>99.4376758672587</v>
      </c>
      <c r="H43" s="28">
        <v>4912.37</v>
      </c>
      <c r="I43" s="28">
        <v>4849.51</v>
      </c>
      <c r="J43" s="28">
        <v>8366.63</v>
      </c>
      <c r="K43" s="28">
        <f>13276.00437-I43</f>
        <v>8426.49437</v>
      </c>
      <c r="L43" s="28">
        <v>8527.93</v>
      </c>
      <c r="M43" s="28">
        <v>8408.3</v>
      </c>
      <c r="N43" s="28">
        <v>9312.29</v>
      </c>
      <c r="O43" s="28"/>
      <c r="P43" s="28">
        <v>9053.23</v>
      </c>
      <c r="Q43" s="28"/>
      <c r="R43" s="28">
        <v>6840.69</v>
      </c>
      <c r="S43" s="28"/>
      <c r="T43" s="28">
        <v>6939.82</v>
      </c>
      <c r="U43" s="28"/>
      <c r="V43" s="28">
        <v>6192.32</v>
      </c>
      <c r="W43" s="28"/>
      <c r="X43" s="28">
        <v>8971.73</v>
      </c>
      <c r="Y43" s="28"/>
      <c r="Z43" s="28">
        <v>9247.84</v>
      </c>
      <c r="AA43" s="28"/>
      <c r="AB43" s="28">
        <v>7567.89</v>
      </c>
      <c r="AC43" s="28"/>
      <c r="AD43" s="28">
        <v>7985.36</v>
      </c>
      <c r="AE43" s="29"/>
      <c r="AF43" s="62"/>
    </row>
    <row r="44" spans="1:32" s="8" customFormat="1" ht="15.75">
      <c r="A44" s="9" t="s">
        <v>22</v>
      </c>
      <c r="B44" s="28"/>
      <c r="C44" s="30"/>
      <c r="D44" s="30"/>
      <c r="E44" s="29"/>
      <c r="F44" s="27"/>
      <c r="G44" s="27"/>
      <c r="H44" s="29"/>
      <c r="I44" s="29"/>
      <c r="J44" s="29"/>
      <c r="K44" s="29"/>
      <c r="L44" s="29"/>
      <c r="M44" s="29"/>
      <c r="N44" s="29"/>
      <c r="O44" s="31"/>
      <c r="P44" s="29"/>
      <c r="Q44" s="29"/>
      <c r="R44" s="29"/>
      <c r="S44" s="29"/>
      <c r="T44" s="29"/>
      <c r="U44" s="31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63"/>
    </row>
    <row r="45" spans="1:32" s="8" customFormat="1" ht="15.75">
      <c r="A45" s="9" t="s">
        <v>23</v>
      </c>
      <c r="B45" s="28">
        <f>B43</f>
        <v>93918.09999999999</v>
      </c>
      <c r="C45" s="28">
        <f>C43</f>
        <v>21806.93</v>
      </c>
      <c r="D45" s="28"/>
      <c r="E45" s="28">
        <f>E43</f>
        <v>21684.304369999998</v>
      </c>
      <c r="F45" s="28">
        <f>E45/B45%</f>
        <v>23.088525396063165</v>
      </c>
      <c r="G45" s="28">
        <f>E45/C45%</f>
        <v>99.4376758672587</v>
      </c>
      <c r="H45" s="28">
        <f aca="true" t="shared" si="15" ref="H45:AE45">H43</f>
        <v>4912.37</v>
      </c>
      <c r="I45" s="28">
        <f t="shared" si="15"/>
        <v>4849.51</v>
      </c>
      <c r="J45" s="28">
        <f t="shared" si="15"/>
        <v>8366.63</v>
      </c>
      <c r="K45" s="28">
        <f t="shared" si="15"/>
        <v>8426.49437</v>
      </c>
      <c r="L45" s="28">
        <f t="shared" si="15"/>
        <v>8527.93</v>
      </c>
      <c r="M45" s="28">
        <f t="shared" si="15"/>
        <v>8408.3</v>
      </c>
      <c r="N45" s="28">
        <f t="shared" si="15"/>
        <v>9312.29</v>
      </c>
      <c r="O45" s="28">
        <f t="shared" si="15"/>
        <v>0</v>
      </c>
      <c r="P45" s="28">
        <f t="shared" si="15"/>
        <v>9053.23</v>
      </c>
      <c r="Q45" s="28">
        <f t="shared" si="15"/>
        <v>0</v>
      </c>
      <c r="R45" s="28">
        <f t="shared" si="15"/>
        <v>6840.69</v>
      </c>
      <c r="S45" s="28">
        <f t="shared" si="15"/>
        <v>0</v>
      </c>
      <c r="T45" s="28">
        <f t="shared" si="15"/>
        <v>6939.82</v>
      </c>
      <c r="U45" s="28">
        <f t="shared" si="15"/>
        <v>0</v>
      </c>
      <c r="V45" s="28">
        <f t="shared" si="15"/>
        <v>6192.32</v>
      </c>
      <c r="W45" s="28">
        <f t="shared" si="15"/>
        <v>0</v>
      </c>
      <c r="X45" s="28">
        <f t="shared" si="15"/>
        <v>8971.73</v>
      </c>
      <c r="Y45" s="28">
        <f t="shared" si="15"/>
        <v>0</v>
      </c>
      <c r="Z45" s="28">
        <f t="shared" si="15"/>
        <v>9247.84</v>
      </c>
      <c r="AA45" s="28">
        <f t="shared" si="15"/>
        <v>0</v>
      </c>
      <c r="AB45" s="28">
        <f t="shared" si="15"/>
        <v>7567.89</v>
      </c>
      <c r="AC45" s="28">
        <f t="shared" si="15"/>
        <v>0</v>
      </c>
      <c r="AD45" s="28">
        <f t="shared" si="15"/>
        <v>7985.36</v>
      </c>
      <c r="AE45" s="28">
        <f t="shared" si="15"/>
        <v>0</v>
      </c>
      <c r="AF45" s="63"/>
    </row>
    <row r="46" spans="1:32" s="8" customFormat="1" ht="15.75">
      <c r="A46" s="9" t="s">
        <v>33</v>
      </c>
      <c r="B46" s="28"/>
      <c r="C46" s="30"/>
      <c r="D46" s="30"/>
      <c r="E46" s="29"/>
      <c r="F46" s="27"/>
      <c r="G46" s="27"/>
      <c r="H46" s="29"/>
      <c r="I46" s="29"/>
      <c r="J46" s="29"/>
      <c r="K46" s="29"/>
      <c r="L46" s="29"/>
      <c r="M46" s="29"/>
      <c r="N46" s="29"/>
      <c r="O46" s="31"/>
      <c r="P46" s="29"/>
      <c r="Q46" s="29"/>
      <c r="R46" s="29"/>
      <c r="S46" s="29"/>
      <c r="T46" s="29"/>
      <c r="U46" s="31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64"/>
    </row>
    <row r="47" spans="1:32" s="8" customFormat="1" ht="31.5">
      <c r="A47" s="9" t="s">
        <v>43</v>
      </c>
      <c r="B47" s="28">
        <f>H47+J47+L47+N47+P47+R47+T47+V47+X47+Z47+AB47+AD47</f>
        <v>2957.6000000000004</v>
      </c>
      <c r="C47" s="44">
        <f>H47+J47+L47</f>
        <v>720.47</v>
      </c>
      <c r="D47" s="44"/>
      <c r="E47" s="28">
        <f>I47+K47+M47+O47+Q47+S47+U47+W47+Y47+AA47+AC47+AE47</f>
        <v>720.47</v>
      </c>
      <c r="F47" s="27">
        <f>E47/B47%</f>
        <v>24.359954016770352</v>
      </c>
      <c r="G47" s="27">
        <f>E47/C47%</f>
        <v>100</v>
      </c>
      <c r="H47" s="28">
        <v>223.34</v>
      </c>
      <c r="I47" s="28">
        <v>223.34</v>
      </c>
      <c r="J47" s="28">
        <v>248.56</v>
      </c>
      <c r="K47" s="28">
        <v>248.56</v>
      </c>
      <c r="L47" s="28">
        <v>248.57</v>
      </c>
      <c r="M47" s="28">
        <v>248.57</v>
      </c>
      <c r="N47" s="28">
        <v>248.57</v>
      </c>
      <c r="O47" s="28"/>
      <c r="P47" s="28">
        <v>248.57</v>
      </c>
      <c r="Q47" s="28"/>
      <c r="R47" s="28">
        <v>248.57</v>
      </c>
      <c r="S47" s="28"/>
      <c r="T47" s="28">
        <v>248.57</v>
      </c>
      <c r="U47" s="28"/>
      <c r="V47" s="28">
        <v>248.57</v>
      </c>
      <c r="W47" s="28"/>
      <c r="X47" s="28">
        <v>248.57</v>
      </c>
      <c r="Y47" s="28"/>
      <c r="Z47" s="28">
        <v>248.57</v>
      </c>
      <c r="AA47" s="28"/>
      <c r="AB47" s="28">
        <v>248.57</v>
      </c>
      <c r="AC47" s="28"/>
      <c r="AD47" s="28">
        <v>248.57</v>
      </c>
      <c r="AE47" s="29"/>
      <c r="AF47" s="16"/>
    </row>
    <row r="48" spans="1:32" s="8" customFormat="1" ht="15.75">
      <c r="A48" s="9" t="s">
        <v>22</v>
      </c>
      <c r="B48" s="28"/>
      <c r="C48" s="30"/>
      <c r="D48" s="30"/>
      <c r="E48" s="29"/>
      <c r="F48" s="27"/>
      <c r="G48" s="27"/>
      <c r="H48" s="29"/>
      <c r="I48" s="29"/>
      <c r="J48" s="29"/>
      <c r="K48" s="29"/>
      <c r="L48" s="29"/>
      <c r="M48" s="29"/>
      <c r="N48" s="29"/>
      <c r="O48" s="31"/>
      <c r="P48" s="29"/>
      <c r="Q48" s="29"/>
      <c r="R48" s="29"/>
      <c r="S48" s="29"/>
      <c r="T48" s="29"/>
      <c r="U48" s="31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16"/>
    </row>
    <row r="49" spans="1:32" s="8" customFormat="1" ht="15.75">
      <c r="A49" s="9" t="s">
        <v>23</v>
      </c>
      <c r="B49" s="28">
        <f>B47</f>
        <v>2957.6000000000004</v>
      </c>
      <c r="C49" s="28">
        <f>C47</f>
        <v>720.47</v>
      </c>
      <c r="D49" s="28"/>
      <c r="E49" s="28">
        <f>E47</f>
        <v>720.47</v>
      </c>
      <c r="F49" s="28">
        <f>E49/B49%</f>
        <v>24.359954016770352</v>
      </c>
      <c r="G49" s="28">
        <f>E49/C49%</f>
        <v>100</v>
      </c>
      <c r="H49" s="28">
        <f aca="true" t="shared" si="16" ref="H49:AE49">H47</f>
        <v>223.34</v>
      </c>
      <c r="I49" s="28">
        <f t="shared" si="16"/>
        <v>223.34</v>
      </c>
      <c r="J49" s="28">
        <f t="shared" si="16"/>
        <v>248.56</v>
      </c>
      <c r="K49" s="28">
        <f t="shared" si="16"/>
        <v>248.56</v>
      </c>
      <c r="L49" s="28">
        <f t="shared" si="16"/>
        <v>248.57</v>
      </c>
      <c r="M49" s="28">
        <f t="shared" si="16"/>
        <v>248.57</v>
      </c>
      <c r="N49" s="28">
        <f t="shared" si="16"/>
        <v>248.57</v>
      </c>
      <c r="O49" s="28">
        <f t="shared" si="16"/>
        <v>0</v>
      </c>
      <c r="P49" s="28">
        <f t="shared" si="16"/>
        <v>248.57</v>
      </c>
      <c r="Q49" s="28">
        <f t="shared" si="16"/>
        <v>0</v>
      </c>
      <c r="R49" s="28">
        <f t="shared" si="16"/>
        <v>248.57</v>
      </c>
      <c r="S49" s="28">
        <f t="shared" si="16"/>
        <v>0</v>
      </c>
      <c r="T49" s="28">
        <f t="shared" si="16"/>
        <v>248.57</v>
      </c>
      <c r="U49" s="28">
        <f t="shared" si="16"/>
        <v>0</v>
      </c>
      <c r="V49" s="28">
        <f t="shared" si="16"/>
        <v>248.57</v>
      </c>
      <c r="W49" s="28">
        <v>223.3</v>
      </c>
      <c r="X49" s="28">
        <f t="shared" si="16"/>
        <v>248.57</v>
      </c>
      <c r="Y49" s="28">
        <f t="shared" si="16"/>
        <v>0</v>
      </c>
      <c r="Z49" s="28">
        <f t="shared" si="16"/>
        <v>248.57</v>
      </c>
      <c r="AA49" s="28">
        <f t="shared" si="16"/>
        <v>0</v>
      </c>
      <c r="AB49" s="28">
        <f t="shared" si="16"/>
        <v>248.57</v>
      </c>
      <c r="AC49" s="28">
        <f t="shared" si="16"/>
        <v>0</v>
      </c>
      <c r="AD49" s="28">
        <f t="shared" si="16"/>
        <v>248.57</v>
      </c>
      <c r="AE49" s="28">
        <f t="shared" si="16"/>
        <v>0</v>
      </c>
      <c r="AF49" s="16"/>
    </row>
    <row r="50" spans="1:32" s="8" customFormat="1" ht="15.75">
      <c r="A50" s="9" t="s">
        <v>33</v>
      </c>
      <c r="B50" s="28"/>
      <c r="C50" s="30"/>
      <c r="D50" s="30"/>
      <c r="E50" s="29"/>
      <c r="F50" s="27"/>
      <c r="G50" s="27"/>
      <c r="H50" s="29"/>
      <c r="I50" s="29"/>
      <c r="J50" s="29"/>
      <c r="K50" s="29"/>
      <c r="L50" s="29"/>
      <c r="M50" s="29"/>
      <c r="N50" s="29"/>
      <c r="O50" s="31"/>
      <c r="P50" s="29"/>
      <c r="Q50" s="29"/>
      <c r="R50" s="29"/>
      <c r="S50" s="29"/>
      <c r="T50" s="29"/>
      <c r="U50" s="31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16"/>
    </row>
    <row r="51" spans="1:32" s="8" customFormat="1" ht="28.5" customHeight="1">
      <c r="A51" s="9" t="s">
        <v>44</v>
      </c>
      <c r="B51" s="28">
        <f>H51+J51+L51+N51+P51+R51+T51+V51+X51+Z51+AB51+AD51</f>
        <v>216.40000000000003</v>
      </c>
      <c r="C51" s="44">
        <f>H51+J51+L51</f>
        <v>51.35000000000001</v>
      </c>
      <c r="D51" s="44"/>
      <c r="E51" s="28">
        <f>I51+K51+M51+O51+Q51+S51+U51+W51+Y51+AA51+AC51+AE51</f>
        <v>50.85000000000001</v>
      </c>
      <c r="F51" s="27">
        <f>E51/B51%</f>
        <v>23.498151571164513</v>
      </c>
      <c r="G51" s="27">
        <f>E51/C51%</f>
        <v>99.02629016553068</v>
      </c>
      <c r="H51" s="28">
        <v>17.13</v>
      </c>
      <c r="I51" s="28">
        <v>15</v>
      </c>
      <c r="J51" s="28">
        <v>17.71</v>
      </c>
      <c r="K51" s="28">
        <v>19.84</v>
      </c>
      <c r="L51" s="28">
        <v>16.51</v>
      </c>
      <c r="M51" s="28">
        <v>16.01</v>
      </c>
      <c r="N51" s="28">
        <v>16.8</v>
      </c>
      <c r="O51" s="28"/>
      <c r="P51" s="28">
        <v>17.54</v>
      </c>
      <c r="Q51" s="28"/>
      <c r="R51" s="28">
        <v>17.71</v>
      </c>
      <c r="S51" s="28"/>
      <c r="T51" s="28">
        <v>18.32</v>
      </c>
      <c r="U51" s="28"/>
      <c r="V51" s="28">
        <v>19.02</v>
      </c>
      <c r="W51" s="28"/>
      <c r="X51" s="28">
        <v>18.77</v>
      </c>
      <c r="Y51" s="28"/>
      <c r="Z51" s="28">
        <v>19.02</v>
      </c>
      <c r="AA51" s="28"/>
      <c r="AB51" s="28">
        <v>18.77</v>
      </c>
      <c r="AC51" s="28"/>
      <c r="AD51" s="28">
        <v>19.1</v>
      </c>
      <c r="AE51" s="29"/>
      <c r="AF51" s="62" t="s">
        <v>51</v>
      </c>
    </row>
    <row r="52" spans="1:32" s="8" customFormat="1" ht="17.25" customHeight="1">
      <c r="A52" s="9" t="s">
        <v>22</v>
      </c>
      <c r="B52" s="28"/>
      <c r="C52" s="30"/>
      <c r="D52" s="30"/>
      <c r="E52" s="29"/>
      <c r="F52" s="27"/>
      <c r="G52" s="27"/>
      <c r="H52" s="29"/>
      <c r="I52" s="29"/>
      <c r="J52" s="29"/>
      <c r="K52" s="29"/>
      <c r="L52" s="29"/>
      <c r="M52" s="29"/>
      <c r="N52" s="29"/>
      <c r="O52" s="31"/>
      <c r="P52" s="29"/>
      <c r="Q52" s="29"/>
      <c r="R52" s="29"/>
      <c r="S52" s="29"/>
      <c r="T52" s="29"/>
      <c r="U52" s="31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63"/>
    </row>
    <row r="53" spans="1:32" s="8" customFormat="1" ht="17.25" customHeight="1">
      <c r="A53" s="9" t="s">
        <v>23</v>
      </c>
      <c r="B53" s="28">
        <f>B51</f>
        <v>216.40000000000003</v>
      </c>
      <c r="C53" s="28">
        <f>C51</f>
        <v>51.35000000000001</v>
      </c>
      <c r="D53" s="28">
        <f>D51</f>
        <v>0</v>
      </c>
      <c r="E53" s="28">
        <f>E51</f>
        <v>50.85000000000001</v>
      </c>
      <c r="F53" s="28">
        <f>E53/B53%</f>
        <v>23.498151571164513</v>
      </c>
      <c r="G53" s="28">
        <f>E53/C53%</f>
        <v>99.02629016553068</v>
      </c>
      <c r="H53" s="28">
        <f>H51</f>
        <v>17.13</v>
      </c>
      <c r="I53" s="28">
        <f aca="true" t="shared" si="17" ref="I53:AE53">I51</f>
        <v>15</v>
      </c>
      <c r="J53" s="28">
        <f t="shared" si="17"/>
        <v>17.71</v>
      </c>
      <c r="K53" s="28">
        <f t="shared" si="17"/>
        <v>19.84</v>
      </c>
      <c r="L53" s="28">
        <f t="shared" si="17"/>
        <v>16.51</v>
      </c>
      <c r="M53" s="28">
        <f t="shared" si="17"/>
        <v>16.01</v>
      </c>
      <c r="N53" s="28">
        <f t="shared" si="17"/>
        <v>16.8</v>
      </c>
      <c r="O53" s="28">
        <f t="shared" si="17"/>
        <v>0</v>
      </c>
      <c r="P53" s="28">
        <f t="shared" si="17"/>
        <v>17.54</v>
      </c>
      <c r="Q53" s="28">
        <f t="shared" si="17"/>
        <v>0</v>
      </c>
      <c r="R53" s="28">
        <f t="shared" si="17"/>
        <v>17.71</v>
      </c>
      <c r="S53" s="28">
        <f t="shared" si="17"/>
        <v>0</v>
      </c>
      <c r="T53" s="28">
        <f t="shared" si="17"/>
        <v>18.32</v>
      </c>
      <c r="U53" s="28">
        <f t="shared" si="17"/>
        <v>0</v>
      </c>
      <c r="V53" s="28">
        <f t="shared" si="17"/>
        <v>19.02</v>
      </c>
      <c r="W53" s="28">
        <f t="shared" si="17"/>
        <v>0</v>
      </c>
      <c r="X53" s="28">
        <f t="shared" si="17"/>
        <v>18.77</v>
      </c>
      <c r="Y53" s="28">
        <f t="shared" si="17"/>
        <v>0</v>
      </c>
      <c r="Z53" s="28">
        <f t="shared" si="17"/>
        <v>19.02</v>
      </c>
      <c r="AA53" s="28">
        <f t="shared" si="17"/>
        <v>0</v>
      </c>
      <c r="AB53" s="28">
        <f t="shared" si="17"/>
        <v>18.77</v>
      </c>
      <c r="AC53" s="28">
        <f t="shared" si="17"/>
        <v>0</v>
      </c>
      <c r="AD53" s="28">
        <f t="shared" si="17"/>
        <v>19.1</v>
      </c>
      <c r="AE53" s="28">
        <f t="shared" si="17"/>
        <v>0</v>
      </c>
      <c r="AF53" s="63"/>
    </row>
    <row r="54" spans="1:32" s="8" customFormat="1" ht="17.25" customHeight="1">
      <c r="A54" s="9" t="s">
        <v>33</v>
      </c>
      <c r="B54" s="28"/>
      <c r="C54" s="30"/>
      <c r="D54" s="30"/>
      <c r="E54" s="29"/>
      <c r="F54" s="27"/>
      <c r="G54" s="27"/>
      <c r="H54" s="29"/>
      <c r="I54" s="29"/>
      <c r="J54" s="29"/>
      <c r="K54" s="29"/>
      <c r="L54" s="29"/>
      <c r="M54" s="29"/>
      <c r="N54" s="29"/>
      <c r="O54" s="31"/>
      <c r="P54" s="29"/>
      <c r="Q54" s="29"/>
      <c r="R54" s="29"/>
      <c r="S54" s="29"/>
      <c r="T54" s="29"/>
      <c r="U54" s="31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64"/>
    </row>
    <row r="55" spans="1:32" s="8" customFormat="1" ht="38.25" customHeight="1">
      <c r="A55" s="9" t="s">
        <v>45</v>
      </c>
      <c r="B55" s="28">
        <f>H55+J55+L55+N55+P55+R55+T55+V55+X55+Z55+AB55+AD55</f>
        <v>1033</v>
      </c>
      <c r="C55" s="30">
        <f>H55+J55+L55</f>
        <v>0</v>
      </c>
      <c r="D55" s="30"/>
      <c r="E55" s="29">
        <f>I55+K55+M55+O55+Q55+S55+U55+W55+Y55+AA55+AC55+AE55</f>
        <v>0</v>
      </c>
      <c r="F55" s="27">
        <f>E55/B55%</f>
        <v>0</v>
      </c>
      <c r="G55" s="45" t="e">
        <f>E55/C55%</f>
        <v>#DIV/0!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>
        <v>1033</v>
      </c>
      <c r="Y55" s="28"/>
      <c r="Z55" s="28"/>
      <c r="AA55" s="28"/>
      <c r="AB55" s="28"/>
      <c r="AC55" s="28"/>
      <c r="AD55" s="28"/>
      <c r="AE55" s="29"/>
      <c r="AF55" s="55"/>
    </row>
    <row r="56" spans="1:32" s="8" customFormat="1" ht="17.25" customHeight="1">
      <c r="A56" s="9" t="s">
        <v>22</v>
      </c>
      <c r="B56" s="28"/>
      <c r="C56" s="30"/>
      <c r="D56" s="30"/>
      <c r="E56" s="29"/>
      <c r="F56" s="27"/>
      <c r="G56" s="27"/>
      <c r="H56" s="29"/>
      <c r="I56" s="29"/>
      <c r="J56" s="29"/>
      <c r="K56" s="29"/>
      <c r="L56" s="29"/>
      <c r="M56" s="29"/>
      <c r="N56" s="29"/>
      <c r="O56" s="31"/>
      <c r="P56" s="29"/>
      <c r="Q56" s="29"/>
      <c r="R56" s="29"/>
      <c r="S56" s="29"/>
      <c r="T56" s="29"/>
      <c r="U56" s="31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56"/>
    </row>
    <row r="57" spans="1:32" s="8" customFormat="1" ht="17.25" customHeight="1">
      <c r="A57" s="9" t="s">
        <v>23</v>
      </c>
      <c r="B57" s="28">
        <f>B55</f>
        <v>1033</v>
      </c>
      <c r="C57" s="28">
        <f>C55</f>
        <v>0</v>
      </c>
      <c r="D57" s="28">
        <f>D55</f>
        <v>0</v>
      </c>
      <c r="E57" s="28">
        <f>E55</f>
        <v>0</v>
      </c>
      <c r="F57" s="28">
        <f>E57/B57%</f>
        <v>0</v>
      </c>
      <c r="G57" s="46" t="e">
        <f>E57/C57%</f>
        <v>#DIV/0!</v>
      </c>
      <c r="H57" s="28">
        <f aca="true" t="shared" si="18" ref="H57:AE57">H55</f>
        <v>0</v>
      </c>
      <c r="I57" s="28">
        <f t="shared" si="18"/>
        <v>0</v>
      </c>
      <c r="J57" s="28">
        <f t="shared" si="18"/>
        <v>0</v>
      </c>
      <c r="K57" s="28">
        <f t="shared" si="18"/>
        <v>0</v>
      </c>
      <c r="L57" s="28">
        <f t="shared" si="18"/>
        <v>0</v>
      </c>
      <c r="M57" s="28">
        <f t="shared" si="18"/>
        <v>0</v>
      </c>
      <c r="N57" s="28">
        <f t="shared" si="18"/>
        <v>0</v>
      </c>
      <c r="O57" s="28">
        <f t="shared" si="18"/>
        <v>0</v>
      </c>
      <c r="P57" s="28">
        <f t="shared" si="18"/>
        <v>0</v>
      </c>
      <c r="Q57" s="28">
        <f t="shared" si="18"/>
        <v>0</v>
      </c>
      <c r="R57" s="28">
        <f t="shared" si="18"/>
        <v>0</v>
      </c>
      <c r="S57" s="28">
        <f t="shared" si="18"/>
        <v>0</v>
      </c>
      <c r="T57" s="28">
        <f t="shared" si="18"/>
        <v>0</v>
      </c>
      <c r="U57" s="28">
        <f t="shared" si="18"/>
        <v>0</v>
      </c>
      <c r="V57" s="28">
        <f t="shared" si="18"/>
        <v>0</v>
      </c>
      <c r="W57" s="28">
        <f t="shared" si="18"/>
        <v>0</v>
      </c>
      <c r="X57" s="28">
        <f t="shared" si="18"/>
        <v>1033</v>
      </c>
      <c r="Y57" s="28">
        <f t="shared" si="18"/>
        <v>0</v>
      </c>
      <c r="Z57" s="28">
        <f t="shared" si="18"/>
        <v>0</v>
      </c>
      <c r="AA57" s="28">
        <f t="shared" si="18"/>
        <v>0</v>
      </c>
      <c r="AB57" s="28">
        <f t="shared" si="18"/>
        <v>0</v>
      </c>
      <c r="AC57" s="28">
        <f t="shared" si="18"/>
        <v>0</v>
      </c>
      <c r="AD57" s="28">
        <f t="shared" si="18"/>
        <v>0</v>
      </c>
      <c r="AE57" s="28">
        <f t="shared" si="18"/>
        <v>0</v>
      </c>
      <c r="AF57" s="56"/>
    </row>
    <row r="58" spans="1:32" s="8" customFormat="1" ht="17.25" customHeight="1">
      <c r="A58" s="9" t="s">
        <v>33</v>
      </c>
      <c r="B58" s="28"/>
      <c r="C58" s="30"/>
      <c r="D58" s="30"/>
      <c r="E58" s="29"/>
      <c r="F58" s="27"/>
      <c r="G58" s="27"/>
      <c r="H58" s="29"/>
      <c r="I58" s="29"/>
      <c r="J58" s="29"/>
      <c r="K58" s="29"/>
      <c r="L58" s="29"/>
      <c r="M58" s="29"/>
      <c r="N58" s="29"/>
      <c r="O58" s="31"/>
      <c r="P58" s="29"/>
      <c r="Q58" s="29"/>
      <c r="R58" s="29"/>
      <c r="S58" s="29"/>
      <c r="T58" s="29"/>
      <c r="U58" s="31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7"/>
    </row>
    <row r="59" spans="1:32" s="8" customFormat="1" ht="21" customHeight="1">
      <c r="A59" s="33" t="s">
        <v>28</v>
      </c>
      <c r="B59" s="27">
        <f>B47+B51+B43+B55</f>
        <v>98125.09999999999</v>
      </c>
      <c r="C59" s="27">
        <f>C47+C51+C43+C55</f>
        <v>22578.75</v>
      </c>
      <c r="D59" s="27">
        <f>D47+D51+D43+D55</f>
        <v>0</v>
      </c>
      <c r="E59" s="27">
        <f>E47+E51+E43+E55</f>
        <v>22455.624369999998</v>
      </c>
      <c r="F59" s="27">
        <f>E59/B59%</f>
        <v>22.88468941178149</v>
      </c>
      <c r="G59" s="27">
        <f>E59/C59%</f>
        <v>99.45468358522946</v>
      </c>
      <c r="H59" s="27">
        <f>H47+H51+H43+H55</f>
        <v>5152.84</v>
      </c>
      <c r="I59" s="27">
        <f aca="true" t="shared" si="19" ref="I59:AD59">I47+I51+I43+I55</f>
        <v>5087.85</v>
      </c>
      <c r="J59" s="27">
        <f t="shared" si="19"/>
        <v>8632.9</v>
      </c>
      <c r="K59" s="27">
        <f t="shared" si="19"/>
        <v>8694.89437</v>
      </c>
      <c r="L59" s="27">
        <f t="shared" si="19"/>
        <v>8793.01</v>
      </c>
      <c r="M59" s="27">
        <f t="shared" si="19"/>
        <v>8672.88</v>
      </c>
      <c r="N59" s="27">
        <f t="shared" si="19"/>
        <v>9577.660000000002</v>
      </c>
      <c r="O59" s="27">
        <f t="shared" si="19"/>
        <v>0</v>
      </c>
      <c r="P59" s="27">
        <f t="shared" si="19"/>
        <v>9319.34</v>
      </c>
      <c r="Q59" s="27">
        <f t="shared" si="19"/>
        <v>0</v>
      </c>
      <c r="R59" s="27">
        <f t="shared" si="19"/>
        <v>7106.969999999999</v>
      </c>
      <c r="S59" s="27">
        <f t="shared" si="19"/>
        <v>0</v>
      </c>
      <c r="T59" s="27">
        <f t="shared" si="19"/>
        <v>7206.71</v>
      </c>
      <c r="U59" s="27">
        <f t="shared" si="19"/>
        <v>0</v>
      </c>
      <c r="V59" s="27">
        <f t="shared" si="19"/>
        <v>6459.91</v>
      </c>
      <c r="W59" s="27">
        <f t="shared" si="19"/>
        <v>0</v>
      </c>
      <c r="X59" s="27">
        <f t="shared" si="19"/>
        <v>10272.07</v>
      </c>
      <c r="Y59" s="27">
        <f t="shared" si="19"/>
        <v>0</v>
      </c>
      <c r="Z59" s="27">
        <f t="shared" si="19"/>
        <v>9515.43</v>
      </c>
      <c r="AA59" s="27">
        <f t="shared" si="19"/>
        <v>0</v>
      </c>
      <c r="AB59" s="27">
        <f t="shared" si="19"/>
        <v>7835.2300000000005</v>
      </c>
      <c r="AC59" s="27">
        <f t="shared" si="19"/>
        <v>0</v>
      </c>
      <c r="AD59" s="27">
        <f t="shared" si="19"/>
        <v>8253.029999999999</v>
      </c>
      <c r="AE59" s="27">
        <f>AE47+AE51+AE43+AE55</f>
        <v>0</v>
      </c>
      <c r="AF59" s="16"/>
    </row>
    <row r="60" spans="1:32" s="8" customFormat="1" ht="21" customHeight="1">
      <c r="A60" s="34" t="s">
        <v>22</v>
      </c>
      <c r="B60" s="28"/>
      <c r="C60" s="30"/>
      <c r="D60" s="30"/>
      <c r="E60" s="18"/>
      <c r="F60" s="27"/>
      <c r="G60" s="27"/>
      <c r="H60" s="29"/>
      <c r="I60" s="1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16"/>
    </row>
    <row r="61" spans="1:32" s="8" customFormat="1" ht="21" customHeight="1">
      <c r="A61" s="34" t="s">
        <v>23</v>
      </c>
      <c r="B61" s="28">
        <f>B59</f>
        <v>98125.09999999999</v>
      </c>
      <c r="C61" s="28">
        <f>C59</f>
        <v>22578.75</v>
      </c>
      <c r="D61" s="28">
        <f>D59</f>
        <v>0</v>
      </c>
      <c r="E61" s="28">
        <f>E59</f>
        <v>22455.624369999998</v>
      </c>
      <c r="F61" s="27">
        <f>E61/B61%</f>
        <v>22.88468941178149</v>
      </c>
      <c r="G61" s="27">
        <f>E61/C61%</f>
        <v>99.45468358522946</v>
      </c>
      <c r="H61" s="29">
        <f>H59</f>
        <v>5152.84</v>
      </c>
      <c r="I61" s="29">
        <f>I59</f>
        <v>5087.85</v>
      </c>
      <c r="J61" s="29">
        <f>J59</f>
        <v>8632.9</v>
      </c>
      <c r="K61" s="29">
        <f>K59</f>
        <v>8694.89437</v>
      </c>
      <c r="L61" s="29">
        <f>L59</f>
        <v>8793.01</v>
      </c>
      <c r="M61" s="29">
        <f aca="true" t="shared" si="20" ref="M61:AE61">M59</f>
        <v>8672.88</v>
      </c>
      <c r="N61" s="29">
        <f t="shared" si="20"/>
        <v>9577.660000000002</v>
      </c>
      <c r="O61" s="29">
        <f t="shared" si="20"/>
        <v>0</v>
      </c>
      <c r="P61" s="29">
        <f t="shared" si="20"/>
        <v>9319.34</v>
      </c>
      <c r="Q61" s="29">
        <f t="shared" si="20"/>
        <v>0</v>
      </c>
      <c r="R61" s="29">
        <f t="shared" si="20"/>
        <v>7106.969999999999</v>
      </c>
      <c r="S61" s="29">
        <f t="shared" si="20"/>
        <v>0</v>
      </c>
      <c r="T61" s="29">
        <f t="shared" si="20"/>
        <v>7206.71</v>
      </c>
      <c r="U61" s="29">
        <f t="shared" si="20"/>
        <v>0</v>
      </c>
      <c r="V61" s="29">
        <f t="shared" si="20"/>
        <v>6459.91</v>
      </c>
      <c r="W61" s="29">
        <f t="shared" si="20"/>
        <v>0</v>
      </c>
      <c r="X61" s="29">
        <f t="shared" si="20"/>
        <v>10272.07</v>
      </c>
      <c r="Y61" s="29">
        <f t="shared" si="20"/>
        <v>0</v>
      </c>
      <c r="Z61" s="29">
        <f t="shared" si="20"/>
        <v>9515.43</v>
      </c>
      <c r="AA61" s="29">
        <f t="shared" si="20"/>
        <v>0</v>
      </c>
      <c r="AB61" s="29">
        <f t="shared" si="20"/>
        <v>7835.2300000000005</v>
      </c>
      <c r="AC61" s="29">
        <f t="shared" si="20"/>
        <v>0</v>
      </c>
      <c r="AD61" s="29">
        <f t="shared" si="20"/>
        <v>8253.029999999999</v>
      </c>
      <c r="AE61" s="29">
        <f t="shared" si="20"/>
        <v>0</v>
      </c>
      <c r="AF61" s="16"/>
    </row>
    <row r="62" spans="1:32" s="8" customFormat="1" ht="21" customHeight="1">
      <c r="A62" s="34" t="s">
        <v>33</v>
      </c>
      <c r="B62" s="28"/>
      <c r="C62" s="28"/>
      <c r="D62" s="28"/>
      <c r="E62" s="28"/>
      <c r="F62" s="27"/>
      <c r="G62" s="27"/>
      <c r="H62" s="29"/>
      <c r="I62" s="29"/>
      <c r="J62" s="29"/>
      <c r="K62" s="29"/>
      <c r="L62" s="29"/>
      <c r="M62" s="18"/>
      <c r="N62" s="29"/>
      <c r="O62" s="18"/>
      <c r="P62" s="29"/>
      <c r="Q62" s="18"/>
      <c r="R62" s="29"/>
      <c r="S62" s="18"/>
      <c r="T62" s="29"/>
      <c r="U62" s="18"/>
      <c r="V62" s="29"/>
      <c r="W62" s="18"/>
      <c r="X62" s="29"/>
      <c r="Y62" s="18"/>
      <c r="Z62" s="29"/>
      <c r="AA62" s="18"/>
      <c r="AB62" s="29"/>
      <c r="AC62" s="18"/>
      <c r="AD62" s="29"/>
      <c r="AE62" s="18"/>
      <c r="AF62" s="16"/>
    </row>
    <row r="63" spans="1:32" s="8" customFormat="1" ht="21" customHeight="1">
      <c r="A63" s="33" t="s">
        <v>31</v>
      </c>
      <c r="B63" s="27">
        <f aca="true" t="shared" si="21" ref="B63:C66">B59+B38</f>
        <v>288068.16</v>
      </c>
      <c r="C63" s="27">
        <f t="shared" si="21"/>
        <v>23812.03</v>
      </c>
      <c r="D63" s="27">
        <f>D64</f>
        <v>0</v>
      </c>
      <c r="E63" s="27">
        <f>E59+E38</f>
        <v>23688.904369999997</v>
      </c>
      <c r="F63" s="27">
        <f>E63/B63%</f>
        <v>8.223367820310303</v>
      </c>
      <c r="G63" s="27">
        <f>E63/C63%</f>
        <v>99.482926781127</v>
      </c>
      <c r="H63" s="27">
        <f aca="true" t="shared" si="22" ref="H63:AE66">H59+H38</f>
        <v>5152.84</v>
      </c>
      <c r="I63" s="27">
        <f t="shared" si="22"/>
        <v>5087.85</v>
      </c>
      <c r="J63" s="27">
        <f t="shared" si="22"/>
        <v>9866.18</v>
      </c>
      <c r="K63" s="27">
        <f t="shared" si="22"/>
        <v>9928.17437</v>
      </c>
      <c r="L63" s="27">
        <f t="shared" si="22"/>
        <v>8793.01</v>
      </c>
      <c r="M63" s="27">
        <f t="shared" si="22"/>
        <v>8672.88</v>
      </c>
      <c r="N63" s="27">
        <f t="shared" si="22"/>
        <v>9577.660000000002</v>
      </c>
      <c r="O63" s="27">
        <f t="shared" si="22"/>
        <v>0</v>
      </c>
      <c r="P63" s="27">
        <f t="shared" si="22"/>
        <v>11793.060000000001</v>
      </c>
      <c r="Q63" s="27">
        <f t="shared" si="22"/>
        <v>0</v>
      </c>
      <c r="R63" s="27">
        <f t="shared" si="22"/>
        <v>10312.529999999999</v>
      </c>
      <c r="S63" s="27">
        <f t="shared" si="22"/>
        <v>0</v>
      </c>
      <c r="T63" s="27">
        <f t="shared" si="22"/>
        <v>7206.71</v>
      </c>
      <c r="U63" s="27">
        <f t="shared" si="22"/>
        <v>0</v>
      </c>
      <c r="V63" s="27">
        <f t="shared" si="22"/>
        <v>31150.84</v>
      </c>
      <c r="W63" s="27">
        <f t="shared" si="22"/>
        <v>0</v>
      </c>
      <c r="X63" s="27">
        <f t="shared" si="22"/>
        <v>67884.23999999999</v>
      </c>
      <c r="Y63" s="27">
        <f t="shared" si="22"/>
        <v>0</v>
      </c>
      <c r="Z63" s="27">
        <f t="shared" si="22"/>
        <v>109515.43</v>
      </c>
      <c r="AA63" s="27">
        <f t="shared" si="22"/>
        <v>0</v>
      </c>
      <c r="AB63" s="27">
        <f t="shared" si="22"/>
        <v>7835.2300000000005</v>
      </c>
      <c r="AC63" s="27">
        <f t="shared" si="22"/>
        <v>0</v>
      </c>
      <c r="AD63" s="27">
        <f t="shared" si="22"/>
        <v>8980.429999999998</v>
      </c>
      <c r="AE63" s="27">
        <f t="shared" si="22"/>
        <v>0</v>
      </c>
      <c r="AF63" s="16"/>
    </row>
    <row r="64" spans="1:32" s="8" customFormat="1" ht="21" customHeight="1">
      <c r="A64" s="34" t="s">
        <v>22</v>
      </c>
      <c r="B64" s="28">
        <f t="shared" si="21"/>
        <v>78187.1</v>
      </c>
      <c r="C64" s="28">
        <f t="shared" si="21"/>
        <v>0</v>
      </c>
      <c r="D64" s="28">
        <f>D60+D39</f>
        <v>0</v>
      </c>
      <c r="E64" s="28">
        <f>E60+E39</f>
        <v>0</v>
      </c>
      <c r="F64" s="27">
        <f>E64/B64%</f>
        <v>0</v>
      </c>
      <c r="G64" s="27"/>
      <c r="H64" s="28">
        <f t="shared" si="22"/>
        <v>0</v>
      </c>
      <c r="I64" s="28">
        <f t="shared" si="22"/>
        <v>0</v>
      </c>
      <c r="J64" s="28">
        <f t="shared" si="22"/>
        <v>0</v>
      </c>
      <c r="K64" s="28">
        <f t="shared" si="22"/>
        <v>0</v>
      </c>
      <c r="L64" s="28">
        <f t="shared" si="22"/>
        <v>0</v>
      </c>
      <c r="M64" s="28">
        <f t="shared" si="22"/>
        <v>0</v>
      </c>
      <c r="N64" s="28">
        <f t="shared" si="22"/>
        <v>0</v>
      </c>
      <c r="O64" s="28">
        <f t="shared" si="22"/>
        <v>0</v>
      </c>
      <c r="P64" s="28">
        <f t="shared" si="22"/>
        <v>0</v>
      </c>
      <c r="Q64" s="28">
        <f t="shared" si="22"/>
        <v>0</v>
      </c>
      <c r="R64" s="28">
        <f t="shared" si="22"/>
        <v>0</v>
      </c>
      <c r="S64" s="28">
        <f t="shared" si="22"/>
        <v>0</v>
      </c>
      <c r="T64" s="28">
        <f t="shared" si="22"/>
        <v>0</v>
      </c>
      <c r="U64" s="28">
        <f t="shared" si="22"/>
        <v>0</v>
      </c>
      <c r="V64" s="28">
        <f>V19+V23</f>
        <v>23456.13</v>
      </c>
      <c r="W64" s="28">
        <f>W60+W39</f>
        <v>0</v>
      </c>
      <c r="X64" s="28">
        <f>X19+X23</f>
        <v>54730.97</v>
      </c>
      <c r="Y64" s="28">
        <f t="shared" si="22"/>
        <v>0</v>
      </c>
      <c r="Z64" s="28">
        <f t="shared" si="22"/>
        <v>0</v>
      </c>
      <c r="AA64" s="28">
        <f t="shared" si="22"/>
        <v>0</v>
      </c>
      <c r="AB64" s="28">
        <f t="shared" si="22"/>
        <v>0</v>
      </c>
      <c r="AC64" s="28">
        <f t="shared" si="22"/>
        <v>0</v>
      </c>
      <c r="AD64" s="28">
        <f t="shared" si="22"/>
        <v>0</v>
      </c>
      <c r="AE64" s="28">
        <f t="shared" si="22"/>
        <v>0</v>
      </c>
      <c r="AF64" s="16"/>
    </row>
    <row r="65" spans="1:32" s="8" customFormat="1" ht="21" customHeight="1">
      <c r="A65" s="34" t="s">
        <v>23</v>
      </c>
      <c r="B65" s="28">
        <f t="shared" si="21"/>
        <v>102968.49999999999</v>
      </c>
      <c r="C65" s="28">
        <f t="shared" si="21"/>
        <v>22578.75</v>
      </c>
      <c r="D65" s="28">
        <f>D61+D40</f>
        <v>0</v>
      </c>
      <c r="E65" s="28">
        <f>E61+E40</f>
        <v>22455.624369999998</v>
      </c>
      <c r="F65" s="27">
        <f>E65/B65%</f>
        <v>21.80824657055313</v>
      </c>
      <c r="G65" s="27">
        <f>E65/C65%</f>
        <v>99.45468358522946</v>
      </c>
      <c r="H65" s="28">
        <f t="shared" si="22"/>
        <v>5152.84</v>
      </c>
      <c r="I65" s="28">
        <f t="shared" si="22"/>
        <v>5087.85</v>
      </c>
      <c r="J65" s="28">
        <f t="shared" si="22"/>
        <v>8632.9</v>
      </c>
      <c r="K65" s="28">
        <f t="shared" si="22"/>
        <v>8694.89437</v>
      </c>
      <c r="L65" s="28">
        <f t="shared" si="22"/>
        <v>8793.01</v>
      </c>
      <c r="M65" s="28">
        <f t="shared" si="22"/>
        <v>8672.88</v>
      </c>
      <c r="N65" s="28">
        <f t="shared" si="22"/>
        <v>9577.660000000002</v>
      </c>
      <c r="O65" s="28">
        <f t="shared" si="22"/>
        <v>0</v>
      </c>
      <c r="P65" s="28">
        <f t="shared" si="22"/>
        <v>9319.34</v>
      </c>
      <c r="Q65" s="28">
        <f t="shared" si="22"/>
        <v>0</v>
      </c>
      <c r="R65" s="28">
        <f t="shared" si="22"/>
        <v>7106.969999999999</v>
      </c>
      <c r="S65" s="28">
        <f t="shared" si="22"/>
        <v>0</v>
      </c>
      <c r="T65" s="28">
        <f t="shared" si="22"/>
        <v>7206.71</v>
      </c>
      <c r="U65" s="28">
        <f t="shared" si="22"/>
        <v>0</v>
      </c>
      <c r="V65" s="28">
        <f>V61+V40</f>
        <v>7694.71</v>
      </c>
      <c r="W65" s="28">
        <f>W61+W40</f>
        <v>0</v>
      </c>
      <c r="X65" s="28">
        <f>X61+X40</f>
        <v>13153.27</v>
      </c>
      <c r="Y65" s="28">
        <f t="shared" si="22"/>
        <v>0</v>
      </c>
      <c r="Z65" s="28">
        <f t="shared" si="22"/>
        <v>9515.43</v>
      </c>
      <c r="AA65" s="28">
        <f t="shared" si="22"/>
        <v>0</v>
      </c>
      <c r="AB65" s="28">
        <f t="shared" si="22"/>
        <v>7835.2300000000005</v>
      </c>
      <c r="AC65" s="28">
        <f t="shared" si="22"/>
        <v>0</v>
      </c>
      <c r="AD65" s="28">
        <f t="shared" si="22"/>
        <v>8980.429999999998</v>
      </c>
      <c r="AE65" s="28">
        <f t="shared" si="22"/>
        <v>0</v>
      </c>
      <c r="AF65" s="16"/>
    </row>
    <row r="66" spans="1:32" s="7" customFormat="1" ht="25.5" customHeight="1">
      <c r="A66" s="34" t="s">
        <v>33</v>
      </c>
      <c r="B66" s="28">
        <f t="shared" si="21"/>
        <v>106912.56</v>
      </c>
      <c r="C66" s="28">
        <f t="shared" si="21"/>
        <v>1233.2800000000002</v>
      </c>
      <c r="D66" s="28">
        <f>D62+D41</f>
        <v>0</v>
      </c>
      <c r="E66" s="28">
        <f>E62+E41</f>
        <v>1233.2800000000002</v>
      </c>
      <c r="F66" s="27"/>
      <c r="G66" s="27"/>
      <c r="H66" s="28">
        <f t="shared" si="22"/>
        <v>0</v>
      </c>
      <c r="I66" s="28">
        <f t="shared" si="22"/>
        <v>0</v>
      </c>
      <c r="J66" s="28">
        <f t="shared" si="22"/>
        <v>1233.2800000000002</v>
      </c>
      <c r="K66" s="28">
        <f t="shared" si="22"/>
        <v>1233.2800000000002</v>
      </c>
      <c r="L66" s="28">
        <f t="shared" si="22"/>
        <v>0</v>
      </c>
      <c r="M66" s="28">
        <f t="shared" si="22"/>
        <v>0</v>
      </c>
      <c r="N66" s="28">
        <f t="shared" si="22"/>
        <v>0</v>
      </c>
      <c r="O66" s="28">
        <f t="shared" si="22"/>
        <v>0</v>
      </c>
      <c r="P66" s="28">
        <f t="shared" si="22"/>
        <v>2473.7200000000003</v>
      </c>
      <c r="Q66" s="28">
        <f t="shared" si="22"/>
        <v>0</v>
      </c>
      <c r="R66" s="28">
        <f t="shared" si="22"/>
        <v>3205.56</v>
      </c>
      <c r="S66" s="28">
        <f t="shared" si="22"/>
        <v>0</v>
      </c>
      <c r="T66" s="28">
        <f t="shared" si="22"/>
        <v>0</v>
      </c>
      <c r="U66" s="28">
        <f t="shared" si="22"/>
        <v>0</v>
      </c>
      <c r="V66" s="28">
        <f>V62+V41</f>
        <v>0</v>
      </c>
      <c r="W66" s="28">
        <f>W62+W41</f>
        <v>0</v>
      </c>
      <c r="X66" s="28">
        <f>X62+X41</f>
        <v>0</v>
      </c>
      <c r="Y66" s="28">
        <f t="shared" si="22"/>
        <v>0</v>
      </c>
      <c r="Z66" s="28">
        <f t="shared" si="22"/>
        <v>100000</v>
      </c>
      <c r="AA66" s="28">
        <f t="shared" si="22"/>
        <v>0</v>
      </c>
      <c r="AB66" s="28">
        <f t="shared" si="22"/>
        <v>0</v>
      </c>
      <c r="AC66" s="28">
        <f t="shared" si="22"/>
        <v>0</v>
      </c>
      <c r="AD66" s="28">
        <f t="shared" si="22"/>
        <v>0</v>
      </c>
      <c r="AE66" s="28">
        <f t="shared" si="22"/>
        <v>0</v>
      </c>
      <c r="AF66" s="20"/>
    </row>
    <row r="67" spans="1:32" ht="21" customHeight="1">
      <c r="A67" s="33" t="s">
        <v>32</v>
      </c>
      <c r="B67" s="27">
        <f aca="true" t="shared" si="23" ref="B67:C70">B63+B12</f>
        <v>306597.76350999996</v>
      </c>
      <c r="C67" s="27">
        <f t="shared" si="23"/>
        <v>28663.12</v>
      </c>
      <c r="D67" s="27">
        <f>D68</f>
        <v>0</v>
      </c>
      <c r="E67" s="27">
        <f>E63+E12</f>
        <v>28539.994369999997</v>
      </c>
      <c r="F67" s="27">
        <f>E67/B67%</f>
        <v>9.308611401227374</v>
      </c>
      <c r="G67" s="27">
        <f>E67/C67%</f>
        <v>99.5704388426661</v>
      </c>
      <c r="H67" s="27">
        <f aca="true" t="shared" si="24" ref="H67:AE70">H63+H12</f>
        <v>7028.4</v>
      </c>
      <c r="I67" s="27">
        <f t="shared" si="24"/>
        <v>6963.41</v>
      </c>
      <c r="J67" s="27">
        <f t="shared" si="24"/>
        <v>11429.59</v>
      </c>
      <c r="K67" s="27">
        <f t="shared" si="24"/>
        <v>11491.58437</v>
      </c>
      <c r="L67" s="27">
        <f t="shared" si="24"/>
        <v>10205.130000000001</v>
      </c>
      <c r="M67" s="27">
        <f t="shared" si="24"/>
        <v>10085</v>
      </c>
      <c r="N67" s="27">
        <f t="shared" si="24"/>
        <v>11141.070000000002</v>
      </c>
      <c r="O67" s="27">
        <f t="shared" si="24"/>
        <v>0</v>
      </c>
      <c r="P67" s="27">
        <f t="shared" si="24"/>
        <v>13306.04</v>
      </c>
      <c r="Q67" s="27">
        <f t="shared" si="24"/>
        <v>0</v>
      </c>
      <c r="R67" s="27">
        <f t="shared" si="24"/>
        <v>12057.13</v>
      </c>
      <c r="S67" s="27">
        <f t="shared" si="24"/>
        <v>0</v>
      </c>
      <c r="T67" s="27">
        <f t="shared" si="24"/>
        <v>8515.53</v>
      </c>
      <c r="U67" s="27">
        <f t="shared" si="24"/>
        <v>0</v>
      </c>
      <c r="V67" s="27">
        <f t="shared" si="24"/>
        <v>32502.77</v>
      </c>
      <c r="W67" s="27">
        <f t="shared" si="24"/>
        <v>0</v>
      </c>
      <c r="X67" s="27">
        <f t="shared" si="24"/>
        <v>69234.40999999999</v>
      </c>
      <c r="Y67" s="27">
        <f t="shared" si="24"/>
        <v>0</v>
      </c>
      <c r="Z67" s="27">
        <f t="shared" si="24"/>
        <v>111203.76</v>
      </c>
      <c r="AA67" s="27">
        <f t="shared" si="24"/>
        <v>0</v>
      </c>
      <c r="AB67" s="27">
        <f t="shared" si="24"/>
        <v>9480.470000000001</v>
      </c>
      <c r="AC67" s="27">
        <f t="shared" si="24"/>
        <v>0</v>
      </c>
      <c r="AD67" s="27">
        <f t="shared" si="24"/>
        <v>10493.463509999998</v>
      </c>
      <c r="AE67" s="27">
        <f t="shared" si="24"/>
        <v>0</v>
      </c>
      <c r="AF67" s="16"/>
    </row>
    <row r="68" spans="1:32" s="8" customFormat="1" ht="21" customHeight="1">
      <c r="A68" s="34" t="s">
        <v>22</v>
      </c>
      <c r="B68" s="28">
        <f t="shared" si="23"/>
        <v>78187.1</v>
      </c>
      <c r="C68" s="28">
        <f t="shared" si="23"/>
        <v>0</v>
      </c>
      <c r="D68" s="28">
        <f>D64+D13</f>
        <v>0</v>
      </c>
      <c r="E68" s="28">
        <f>E64+E13</f>
        <v>0</v>
      </c>
      <c r="F68" s="27">
        <f>E68/B68%</f>
        <v>0</v>
      </c>
      <c r="G68" s="27"/>
      <c r="H68" s="28">
        <f t="shared" si="24"/>
        <v>0</v>
      </c>
      <c r="I68" s="28">
        <f t="shared" si="24"/>
        <v>0</v>
      </c>
      <c r="J68" s="28">
        <f t="shared" si="24"/>
        <v>0</v>
      </c>
      <c r="K68" s="28">
        <f t="shared" si="24"/>
        <v>0</v>
      </c>
      <c r="L68" s="28">
        <f t="shared" si="24"/>
        <v>0</v>
      </c>
      <c r="M68" s="28">
        <f t="shared" si="24"/>
        <v>0</v>
      </c>
      <c r="N68" s="28">
        <f t="shared" si="24"/>
        <v>0</v>
      </c>
      <c r="O68" s="28">
        <f t="shared" si="24"/>
        <v>0</v>
      </c>
      <c r="P68" s="28">
        <f t="shared" si="24"/>
        <v>0</v>
      </c>
      <c r="Q68" s="28">
        <f t="shared" si="24"/>
        <v>0</v>
      </c>
      <c r="R68" s="28">
        <f t="shared" si="24"/>
        <v>0</v>
      </c>
      <c r="S68" s="28">
        <f t="shared" si="24"/>
        <v>0</v>
      </c>
      <c r="T68" s="28">
        <f t="shared" si="24"/>
        <v>0</v>
      </c>
      <c r="U68" s="28">
        <f t="shared" si="24"/>
        <v>0</v>
      </c>
      <c r="V68" s="28">
        <f t="shared" si="24"/>
        <v>23456.13</v>
      </c>
      <c r="W68" s="28">
        <f t="shared" si="24"/>
        <v>0</v>
      </c>
      <c r="X68" s="28">
        <f t="shared" si="24"/>
        <v>54730.97</v>
      </c>
      <c r="Y68" s="28">
        <f t="shared" si="24"/>
        <v>0</v>
      </c>
      <c r="Z68" s="28">
        <f t="shared" si="24"/>
        <v>0</v>
      </c>
      <c r="AA68" s="28">
        <f t="shared" si="24"/>
        <v>0</v>
      </c>
      <c r="AB68" s="28">
        <f t="shared" si="24"/>
        <v>0</v>
      </c>
      <c r="AC68" s="28">
        <f t="shared" si="24"/>
        <v>0</v>
      </c>
      <c r="AD68" s="28">
        <f t="shared" si="24"/>
        <v>0</v>
      </c>
      <c r="AE68" s="28">
        <f t="shared" si="24"/>
        <v>0</v>
      </c>
      <c r="AF68" s="16"/>
    </row>
    <row r="69" spans="1:32" s="8" customFormat="1" ht="21" customHeight="1">
      <c r="A69" s="34" t="s">
        <v>23</v>
      </c>
      <c r="B69" s="28">
        <f t="shared" si="23"/>
        <v>121498.10350999999</v>
      </c>
      <c r="C69" s="28">
        <f t="shared" si="23"/>
        <v>27429.84</v>
      </c>
      <c r="D69" s="28">
        <f>D65+D14</f>
        <v>0</v>
      </c>
      <c r="E69" s="28">
        <f>E65+E14</f>
        <v>27306.714369999998</v>
      </c>
      <c r="F69" s="27">
        <f>E69/B69%</f>
        <v>22.475012844749877</v>
      </c>
      <c r="G69" s="27">
        <f>E69/C69%</f>
        <v>99.55112523441623</v>
      </c>
      <c r="H69" s="28">
        <f t="shared" si="24"/>
        <v>7028.4</v>
      </c>
      <c r="I69" s="28">
        <f t="shared" si="24"/>
        <v>6963.41</v>
      </c>
      <c r="J69" s="28">
        <f t="shared" si="24"/>
        <v>10196.31</v>
      </c>
      <c r="K69" s="28">
        <f t="shared" si="24"/>
        <v>10258.30437</v>
      </c>
      <c r="L69" s="28">
        <f t="shared" si="24"/>
        <v>10205.130000000001</v>
      </c>
      <c r="M69" s="28">
        <f t="shared" si="24"/>
        <v>10085</v>
      </c>
      <c r="N69" s="28">
        <f t="shared" si="24"/>
        <v>11141.070000000002</v>
      </c>
      <c r="O69" s="28">
        <f t="shared" si="24"/>
        <v>0</v>
      </c>
      <c r="P69" s="28">
        <f t="shared" si="24"/>
        <v>10832.32</v>
      </c>
      <c r="Q69" s="28">
        <f t="shared" si="24"/>
        <v>0</v>
      </c>
      <c r="R69" s="28">
        <f t="shared" si="24"/>
        <v>8851.57</v>
      </c>
      <c r="S69" s="28">
        <f t="shared" si="24"/>
        <v>0</v>
      </c>
      <c r="T69" s="28">
        <f t="shared" si="24"/>
        <v>8515.53</v>
      </c>
      <c r="U69" s="28">
        <f t="shared" si="24"/>
        <v>0</v>
      </c>
      <c r="V69" s="28">
        <f t="shared" si="24"/>
        <v>9046.64</v>
      </c>
      <c r="W69" s="28">
        <f t="shared" si="24"/>
        <v>0</v>
      </c>
      <c r="X69" s="28">
        <f t="shared" si="24"/>
        <v>14503.44</v>
      </c>
      <c r="Y69" s="28">
        <f t="shared" si="24"/>
        <v>0</v>
      </c>
      <c r="Z69" s="28">
        <f t="shared" si="24"/>
        <v>11203.76</v>
      </c>
      <c r="AA69" s="28">
        <f t="shared" si="24"/>
        <v>0</v>
      </c>
      <c r="AB69" s="28">
        <f t="shared" si="24"/>
        <v>9480.470000000001</v>
      </c>
      <c r="AC69" s="28">
        <f t="shared" si="24"/>
        <v>0</v>
      </c>
      <c r="AD69" s="28">
        <f t="shared" si="24"/>
        <v>10493.463509999998</v>
      </c>
      <c r="AE69" s="28">
        <f t="shared" si="24"/>
        <v>0</v>
      </c>
      <c r="AF69" s="16"/>
    </row>
    <row r="70" spans="1:32" s="7" customFormat="1" ht="25.5" customHeight="1">
      <c r="A70" s="34" t="s">
        <v>33</v>
      </c>
      <c r="B70" s="28">
        <f t="shared" si="23"/>
        <v>106912.56</v>
      </c>
      <c r="C70" s="28">
        <f t="shared" si="23"/>
        <v>1233.2800000000002</v>
      </c>
      <c r="D70" s="28">
        <f>D66+D15</f>
        <v>0</v>
      </c>
      <c r="E70" s="28">
        <f>E66+E15</f>
        <v>1233.2800000000002</v>
      </c>
      <c r="F70" s="27"/>
      <c r="G70" s="27"/>
      <c r="H70" s="28">
        <f t="shared" si="24"/>
        <v>0</v>
      </c>
      <c r="I70" s="28">
        <f t="shared" si="24"/>
        <v>0</v>
      </c>
      <c r="J70" s="28">
        <f t="shared" si="24"/>
        <v>1233.2800000000002</v>
      </c>
      <c r="K70" s="28">
        <f t="shared" si="24"/>
        <v>1233.2800000000002</v>
      </c>
      <c r="L70" s="28">
        <f t="shared" si="24"/>
        <v>0</v>
      </c>
      <c r="M70" s="28">
        <f t="shared" si="24"/>
        <v>0</v>
      </c>
      <c r="N70" s="28">
        <f t="shared" si="24"/>
        <v>0</v>
      </c>
      <c r="O70" s="28">
        <f t="shared" si="24"/>
        <v>0</v>
      </c>
      <c r="P70" s="28">
        <f t="shared" si="24"/>
        <v>2473.7200000000003</v>
      </c>
      <c r="Q70" s="28">
        <f t="shared" si="24"/>
        <v>0</v>
      </c>
      <c r="R70" s="28">
        <f t="shared" si="24"/>
        <v>3205.56</v>
      </c>
      <c r="S70" s="28">
        <f t="shared" si="24"/>
        <v>0</v>
      </c>
      <c r="T70" s="28">
        <f t="shared" si="24"/>
        <v>0</v>
      </c>
      <c r="U70" s="28">
        <f t="shared" si="24"/>
        <v>0</v>
      </c>
      <c r="V70" s="28">
        <f t="shared" si="24"/>
        <v>0</v>
      </c>
      <c r="W70" s="28">
        <f t="shared" si="24"/>
        <v>0</v>
      </c>
      <c r="X70" s="28">
        <f t="shared" si="24"/>
        <v>0</v>
      </c>
      <c r="Y70" s="28">
        <f t="shared" si="24"/>
        <v>0</v>
      </c>
      <c r="Z70" s="28">
        <f t="shared" si="24"/>
        <v>100000</v>
      </c>
      <c r="AA70" s="28">
        <f t="shared" si="24"/>
        <v>0</v>
      </c>
      <c r="AB70" s="28">
        <f t="shared" si="24"/>
        <v>0</v>
      </c>
      <c r="AC70" s="28">
        <f t="shared" si="24"/>
        <v>0</v>
      </c>
      <c r="AD70" s="28">
        <f t="shared" si="24"/>
        <v>0</v>
      </c>
      <c r="AE70" s="28">
        <f t="shared" si="24"/>
        <v>0</v>
      </c>
      <c r="AF70" s="20"/>
    </row>
    <row r="71" spans="7:44" ht="18.75" customHeight="1">
      <c r="G71" s="2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/>
    </row>
    <row r="72" spans="1:7" ht="19.5" customHeight="1">
      <c r="A72" s="43" t="s">
        <v>38</v>
      </c>
      <c r="B72" s="53"/>
      <c r="C72" s="53"/>
      <c r="D72" s="53"/>
      <c r="E72" s="53"/>
      <c r="F72" s="53"/>
      <c r="G72" s="53"/>
    </row>
    <row r="73" spans="1:8" ht="31.5" customHeight="1">
      <c r="A73" s="1" t="s">
        <v>39</v>
      </c>
      <c r="C73" s="26"/>
      <c r="D73" s="26"/>
      <c r="E73" s="2"/>
      <c r="F73" s="2"/>
      <c r="G73" s="2"/>
      <c r="H73" s="10"/>
    </row>
    <row r="74" spans="1:7" ht="23.25" customHeight="1">
      <c r="A74" s="1" t="s">
        <v>40</v>
      </c>
      <c r="B74" s="53"/>
      <c r="C74" s="53"/>
      <c r="D74" s="53"/>
      <c r="E74" s="53"/>
      <c r="F74" s="53"/>
      <c r="G74" s="2"/>
    </row>
    <row r="75" ht="24.75" customHeight="1">
      <c r="A75" s="1" t="s">
        <v>41</v>
      </c>
    </row>
    <row r="80" spans="1:3" ht="15.75">
      <c r="A80" s="53"/>
      <c r="B80" s="53"/>
      <c r="C80" s="53"/>
    </row>
  </sheetData>
  <sheetProtection/>
  <mergeCells count="34">
    <mergeCell ref="G1:H1"/>
    <mergeCell ref="A2:A3"/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F6"/>
    <mergeCell ref="AF18:AF21"/>
    <mergeCell ref="AF22:AF25"/>
    <mergeCell ref="AF26:AF29"/>
    <mergeCell ref="AF30:AF33"/>
    <mergeCell ref="AF34:AF37"/>
    <mergeCell ref="AF43:AF46"/>
    <mergeCell ref="AF51:AF54"/>
    <mergeCell ref="AF55:AF58"/>
    <mergeCell ref="B72:G72"/>
    <mergeCell ref="B74:F74"/>
    <mergeCell ref="A80:C80"/>
  </mergeCells>
  <printOptions horizontalCentered="1"/>
  <pageMargins left="0" right="0" top="0.3937007874015748" bottom="0.3937007874015748" header="0" footer="0.31496062992125984"/>
  <pageSetup fitToHeight="4" fitToWidth="2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2015-04-03T04:17:05Z</cp:lastPrinted>
  <dcterms:created xsi:type="dcterms:W3CDTF">1996-10-08T23:32:33Z</dcterms:created>
  <dcterms:modified xsi:type="dcterms:W3CDTF">2015-04-08T04:50:35Z</dcterms:modified>
  <cp:category/>
  <cp:version/>
  <cp:contentType/>
  <cp:contentStatus/>
</cp:coreProperties>
</file>