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32" activeTab="1"/>
  </bookViews>
  <sheets>
    <sheet name="Титульный лист" sheetId="1" r:id="rId1"/>
    <sheet name="2014 год " sheetId="2" r:id="rId2"/>
    <sheet name="Лист1" sheetId="3" r:id="rId3"/>
  </sheets>
  <definedNames>
    <definedName name="_xlnm.Print_Titles" localSheetId="1">'2014 год '!$A:$A</definedName>
    <definedName name="_xlnm.Print_Area" localSheetId="1">'2014 год '!$A$1:$AG$48</definedName>
  </definedNames>
  <calcPr fullCalcOnLoad="1"/>
</workbook>
</file>

<file path=xl/sharedStrings.xml><?xml version="1.0" encoding="utf-8"?>
<sst xmlns="http://schemas.openxmlformats.org/spreadsheetml/2006/main" count="110" uniqueCount="86">
  <si>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</si>
  <si>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</si>
  <si>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</si>
  <si>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</si>
  <si>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</si>
  <si>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</si>
  <si>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</si>
  <si>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</si>
  <si>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</si>
  <si>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</si>
  <si>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</si>
  <si>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</si>
  <si>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</si>
  <si>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</si>
  <si>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</si>
  <si>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</si>
  <si>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</si>
  <si>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</si>
  <si>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</si>
  <si>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Результаты реализации и причины отклонений факта от плана</t>
  </si>
  <si>
    <t>План на 2014 год</t>
  </si>
  <si>
    <t>Согласовано</t>
  </si>
  <si>
    <t>Заместитель главы Администрации города Когалыма</t>
  </si>
  <si>
    <t>Сетевой график</t>
  </si>
  <si>
    <t>по реализации мероприятий муниципальной программы</t>
  </si>
  <si>
    <t>г. Когалым</t>
  </si>
  <si>
    <t>Итого по программе, в том числе</t>
  </si>
  <si>
    <t>Муниципальная программа "Поддержка развития институтов гражданского общества города Когалыма на 2014 - 2016 годы"</t>
  </si>
  <si>
    <t xml:space="preserve">Подпрограмма "Поддержка социально ориентированных некоммерческих организаций" </t>
  </si>
  <si>
    <t>Задача  1 "Обеспечение прозрачной и конкурентной системы муниципальной поддержки социально ориентированных некоммерческих организаций"</t>
  </si>
  <si>
    <t>Задача  2 "Распространение лучших практик социально ориентированных некоммерческих организаций</t>
  </si>
  <si>
    <t>Подпрограмма 3 "Организация деятельности отдела координации общественных связей Администрации города Когалыма"</t>
  </si>
  <si>
    <t xml:space="preserve"> Подпрограмма 2 "Информационно-аналитическое обеспечение деятельности структурных подразделений Администрации города Когалыма"</t>
  </si>
  <si>
    <t>1.4. Содействие общественным объединениям, некоммерческим организациям в проведении мероприятий</t>
  </si>
  <si>
    <t>ОКОС</t>
  </si>
  <si>
    <t>Метро (УКСиМП)</t>
  </si>
  <si>
    <t>ММЦ (УО)</t>
  </si>
  <si>
    <t>1.5. Организация и проведение городских мероприятий с участием национально-культурных объединений, национальных ансамблей и национальных коллективов:</t>
  </si>
  <si>
    <t>АРТ-Праздник (УКСиМП)</t>
  </si>
  <si>
    <t>Дворец спорта</t>
  </si>
  <si>
    <t>1.1. Обеспечение финансовой поддержки социально ориентированным некоммерческим организациям путём предоставления на конкурсной основе субсидий (ОКОС)</t>
  </si>
  <si>
    <t>1.2. Оказание информационной, организационной, имущественной, консультационно-методической поддержки деятельности социально ориентированных некоммерческих организаций (ММЦ)</t>
  </si>
  <si>
    <t>1.5.2. Праздник «День России» (Метро)</t>
  </si>
  <si>
    <t>1.5.3. Концерт «Национальное содружество» (Арт-Праздник)</t>
  </si>
  <si>
    <t>1.5.4. Дни национальных культур (МВЦ)</t>
  </si>
  <si>
    <t>1.5.5.Фестиваль Дружбы народов «В семье единой» (Арт-Праздник)</t>
  </si>
  <si>
    <t>1.5.6. Праздник национальных семейных традиций «Семья талантами богата» (КДК "Янтарь")</t>
  </si>
  <si>
    <t>1.5.7. Национальные конкурсы среди  школьных коллективов: концерт «Национальная мозаика», национальные традиционные игры «Молодецкие забавы» (УО)</t>
  </si>
  <si>
    <t>2.1. Проведение мероприятий (конференций, Гражданских Форумов, семинаров, круглых столов и иных мероприятий) для социально ориентированных некоммерческих организаций (ММЦ)</t>
  </si>
  <si>
    <t>2.2.1. Оказание поддержки гражданам, удостоенным звания «Почётный гражданин города Когалыма»</t>
  </si>
  <si>
    <t>2.2.2. Чествование лиц из числа ветеранов Великой Отечественной войны от имени Главы города Когалыма, оказание содействия в проведении погребальных мероприятий</t>
  </si>
  <si>
    <t>Всего по задаче 1</t>
  </si>
  <si>
    <t>Всего по задаче 2</t>
  </si>
  <si>
    <t>Всего по подпрограмме 1</t>
  </si>
  <si>
    <t>3.1. Обеспечение информационной открытости деятельности структурных подразделений Администрации города Когалыма</t>
  </si>
  <si>
    <t>Итого по подпрограмме 2</t>
  </si>
  <si>
    <t>4.1. Обеспечение деятельности отдела координации общественных связей Администрации города Когалыма</t>
  </si>
  <si>
    <t>Итого по подпрограмме 3</t>
  </si>
  <si>
    <t>_____________________________О.В. Мартынова</t>
  </si>
  <si>
    <t>Приложение 2.</t>
  </si>
  <si>
    <t>Отдел координации общественных связей</t>
  </si>
  <si>
    <t>Администрации города Когалыма</t>
  </si>
  <si>
    <t xml:space="preserve">"Поддержка развития институтов гражданского общества </t>
  </si>
  <si>
    <t xml:space="preserve">           города Когалыма на 2014 - 2016 годы"</t>
  </si>
  <si>
    <t>2014 год</t>
  </si>
  <si>
    <t>МАУ редакция газеты "Когалымский вестник"</t>
  </si>
  <si>
    <t>1.3. Обеспечение участия в мероприятиях федерального, окружного, регионального уровней, направленных на развитие добровольческого движения, работников учреждений и лидеров общественных организаций города Когалыма (ММЦ)</t>
  </si>
  <si>
    <t xml:space="preserve">О.В.Подворчан  </t>
  </si>
  <si>
    <t xml:space="preserve">Руководитель структурного подразделения </t>
  </si>
  <si>
    <t>А.А.Анищенко</t>
  </si>
  <si>
    <t>Бюджет города Когалыма</t>
  </si>
  <si>
    <t>Уменьшение плана на 124, 60 руб. в плановом периоде сентябрь-декабрь сложилось в виду закрытия экономии по оплате по договорам ГПХ</t>
  </si>
  <si>
    <t>Ответственный за составление  графика, к.тел.93-620</t>
  </si>
  <si>
    <t xml:space="preserve">Кассовый расход на  отчетную дату 01.12.2014 </t>
  </si>
  <si>
    <t xml:space="preserve">Неисполнение плановых ассигнований в августе-сентябре  возникло вследствие того, что фактические затраты на коммунальные услуги и проезд в пассажирском автотранспорте в текущем периоде были ниже запланированных (фиксированных). В плановом периоде на ноябрь м-ц заложена сумма на оплату санаторно-курортного лечения (1 раз в 2 года) и расходы по погребению (в случае кончины пожилых ветеранов). В результате нерасходования средств возможна экономия бюджета по итогам года </t>
  </si>
  <si>
    <t xml:space="preserve">Проведён конкурс социально-значимых проектов.По итогам конкурса грантовая поддержка направлена на реализацию 11 проектов. В декабре в соответствии с платёжными документами будет произведена оплата суммы 9,03 тыс. рублей (на основании проведённого аукциона) по приобретению цветов. Цветы вручены победителям конкуса проектов на Грант главы города 18 ноября 2014 года. По пункту образуется экономия по итогам года  в сумме 5,37 тыс.рублей </t>
  </si>
  <si>
    <t xml:space="preserve">Проведено мероприятия фестиваль дружбы народов "В семье единой"; состоялось участие представителей НКО в III окружной Ярмарке некоммерческих организаций , г.Ханты-Мансийск </t>
  </si>
  <si>
    <t xml:space="preserve">На площадке КДК "Янтарь" организовано мероприятие «Семья талантами богата», с участием творческих коллективов города Лангепаса. В программе мероприятия - сольные выступления и хореографические композиции на тему национальных мотивов </t>
  </si>
  <si>
    <t>Проведение Дня национальных культур  на базе музейно-выставочного центра. В программе мероприятия концерт национальной тематики с участием творческих коллективого города, городских  национально- культурных обществ, общественных организаций, а также была представлена выставка блюд национальной кухни народов России.</t>
  </si>
  <si>
    <t>Организован и проведён концерт «Национальное содружество», в  рамках Дня народного Единства на центральной площади города. В мероприятии приняли участие творческие коллективы города, городских  национально- культурных обществ, общественных организаций.</t>
  </si>
  <si>
    <t xml:space="preserve">Ежеквартально специалистами МАУ "ММЦ", совместно со специалистами УСЗН, членами общественных организаций осуществляются выезды к юбилярам из числа ветеранов ВОВ, тружеников тыла, с поздравительным адресом от имени Главы города Когалыма. Приобретаюся подарки (сувениры) для юбиляров </t>
  </si>
  <si>
    <t>Концерт национальных коллективов в рамках празднования мероприятий, посвящённых Дню города</t>
  </si>
  <si>
    <t>Профинансировано на 01.12.2014</t>
  </si>
  <si>
    <t>План на отчетную дату 01.12.2014</t>
  </si>
  <si>
    <t>Приобретены основные средства для учреждения МАУ ММЦ, осуществляющего работу с НКО (40 стульев, 8 столов для конференц-зала , 4 письменых стола, 4 шкафа, 4 приставки для столов, 9 шкафов-витрин в методкабинет и др., оплата по договорам за услуги типографии по изготовлению печатной продукции к Гражданскому форуму , расходы , связанные с организацией семинаров-тренингов для некоммерческих организаций.</t>
  </si>
  <si>
    <t>По факту произведена оплата за поставку товара на сумму 64,99 рублей. Экономия в сумме 5,01 тыс. руб.  сложилась в связи с приобретением товара по боле низкой цене.</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</si>
</sst>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
    <numFmt numFmtId="189" formatCode="0.0000"/>
    <numFmt numFmtId="190" formatCode="[$-FC19]d\ mmmm\ yyyy\ &quot;г.&quot;"/>
  </numFmts>
  <fonts count="58">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6"/>
      <name val="Times New Roman"/>
      <family val="1"/>
    </font>
    <font>
      <b/>
      <sz val="20"/>
      <name val="Times New Roman"/>
      <family val="1"/>
    </font>
    <font>
      <sz val="20"/>
      <name val="Times New Roman"/>
      <family val="1"/>
    </font>
    <font>
      <sz val="10"/>
      <name val="Times New Roman"/>
      <family val="1"/>
    </font>
    <font>
      <sz val="18"/>
      <name val="Times New Roman"/>
      <family val="1"/>
    </font>
    <font>
      <sz val="15"/>
      <name val="Times New Roman"/>
      <family val="1"/>
    </font>
    <font>
      <sz val="13"/>
      <name val="Times New Roman"/>
      <family val="1"/>
    </font>
    <font>
      <i/>
      <sz val="14"/>
      <name val="Times New Roman"/>
      <family val="1"/>
    </font>
    <font>
      <b/>
      <i/>
      <sz val="14"/>
      <name val="Times New Roman"/>
      <family val="1"/>
    </font>
    <font>
      <b/>
      <sz val="10"/>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9" tint="0.599960029125213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86">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2" fillId="0" borderId="0" xfId="0" applyNumberFormat="1" applyFont="1" applyFill="1" applyAlignment="1">
      <alignment vertical="center" wrapText="1"/>
    </xf>
    <xf numFmtId="0" fontId="6" fillId="0" borderId="0" xfId="0" applyFont="1" applyFill="1" applyAlignment="1">
      <alignment horizontal="justify" vertical="center" wrapText="1"/>
    </xf>
    <xf numFmtId="0" fontId="8"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17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49" fontId="4" fillId="19" borderId="10" xfId="0" applyNumberFormat="1" applyFont="1" applyFill="1" applyBorder="1" applyAlignment="1" applyProtection="1">
      <alignment horizontal="left" vertical="center"/>
      <protection locked="0"/>
    </xf>
    <xf numFmtId="173" fontId="4" fillId="19" borderId="10" xfId="0" applyNumberFormat="1" applyFont="1" applyFill="1" applyBorder="1" applyAlignment="1" applyProtection="1">
      <alignment horizontal="right" vertical="center"/>
      <protection/>
    </xf>
    <xf numFmtId="0" fontId="3"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9" fillId="0" borderId="0" xfId="0" applyFont="1" applyAlignment="1">
      <alignment/>
    </xf>
    <xf numFmtId="0" fontId="7" fillId="0" borderId="11" xfId="0" applyFont="1" applyFill="1" applyBorder="1" applyAlignment="1">
      <alignment vertical="center" wrapText="1"/>
    </xf>
    <xf numFmtId="0" fontId="14" fillId="0" borderId="0" xfId="0" applyFont="1" applyFill="1" applyAlignment="1">
      <alignment horizontal="right" wrapText="1"/>
    </xf>
    <xf numFmtId="2" fontId="9" fillId="0" borderId="10" xfId="0" applyNumberFormat="1" applyFont="1" applyFill="1" applyBorder="1" applyAlignment="1">
      <alignment horizontal="justify" wrapText="1"/>
    </xf>
    <xf numFmtId="2" fontId="15" fillId="0" borderId="10" xfId="0" applyNumberFormat="1" applyFont="1" applyFill="1" applyBorder="1" applyAlignment="1" applyProtection="1">
      <alignment horizontal="center" vertical="center" wrapText="1"/>
      <protection/>
    </xf>
    <xf numFmtId="2" fontId="15"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justify" vertical="top" wrapText="1"/>
    </xf>
    <xf numFmtId="2" fontId="9" fillId="0" borderId="10" xfId="0" applyNumberFormat="1" applyFont="1" applyFill="1" applyBorder="1" applyAlignment="1" applyProtection="1">
      <alignment horizontal="center" vertical="center" wrapText="1"/>
      <protection/>
    </xf>
    <xf numFmtId="2" fontId="9" fillId="0" borderId="10" xfId="0" applyNumberFormat="1" applyFont="1" applyFill="1" applyBorder="1" applyAlignment="1">
      <alignment horizontal="left" vertical="top" wrapText="1"/>
    </xf>
    <xf numFmtId="173" fontId="2"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174" fontId="9"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justify" vertical="center" wrapText="1"/>
    </xf>
    <xf numFmtId="0" fontId="3" fillId="0" borderId="0" xfId="0" applyFont="1" applyFill="1" applyAlignment="1">
      <alignment horizontal="left" vertical="center" wrapText="1"/>
    </xf>
    <xf numFmtId="0" fontId="11" fillId="0" borderId="0" xfId="0" applyFont="1" applyAlignment="1">
      <alignment/>
    </xf>
    <xf numFmtId="2" fontId="56" fillId="0" borderId="10" xfId="0" applyNumberFormat="1" applyFont="1" applyFill="1" applyBorder="1" applyAlignment="1" applyProtection="1">
      <alignment horizontal="center" vertical="center" wrapText="1"/>
      <protection/>
    </xf>
    <xf numFmtId="2" fontId="15" fillId="10" borderId="10" xfId="0" applyNumberFormat="1" applyFont="1" applyFill="1" applyBorder="1" applyAlignment="1">
      <alignment horizontal="center" vertical="center" wrapText="1"/>
    </xf>
    <xf numFmtId="2" fontId="4" fillId="10" borderId="10" xfId="0" applyNumberFormat="1" applyFont="1" applyFill="1" applyBorder="1" applyAlignment="1">
      <alignment horizontal="center" vertical="center" wrapText="1"/>
    </xf>
    <xf numFmtId="2" fontId="15" fillId="10" borderId="10" xfId="0" applyNumberFormat="1" applyFont="1" applyFill="1" applyBorder="1" applyAlignment="1">
      <alignment horizontal="left" vertical="top" wrapText="1"/>
    </xf>
    <xf numFmtId="2" fontId="15" fillId="13" borderId="10" xfId="0" applyNumberFormat="1" applyFont="1" applyFill="1" applyBorder="1" applyAlignment="1">
      <alignment horizontal="left" wrapText="1"/>
    </xf>
    <xf numFmtId="2" fontId="15" fillId="13" borderId="10" xfId="0" applyNumberFormat="1" applyFont="1" applyFill="1" applyBorder="1" applyAlignment="1">
      <alignment horizontal="center" wrapText="1"/>
    </xf>
    <xf numFmtId="2" fontId="15" fillId="13" borderId="10" xfId="0" applyNumberFormat="1" applyFont="1" applyFill="1" applyBorder="1" applyAlignment="1" applyProtection="1">
      <alignment horizontal="center" vertical="center" wrapText="1"/>
      <protection/>
    </xf>
    <xf numFmtId="2" fontId="4" fillId="13" borderId="10" xfId="0" applyNumberFormat="1" applyFont="1" applyFill="1" applyBorder="1" applyAlignment="1">
      <alignment horizontal="center" vertical="center" wrapText="1"/>
    </xf>
    <xf numFmtId="2" fontId="15" fillId="13" borderId="10" xfId="0" applyNumberFormat="1" applyFont="1" applyFill="1" applyBorder="1" applyAlignment="1">
      <alignment horizontal="justify" wrapText="1"/>
    </xf>
    <xf numFmtId="0" fontId="5" fillId="0" borderId="10" xfId="0" applyFont="1" applyFill="1" applyBorder="1" applyAlignment="1">
      <alignment horizontal="justify" wrapText="1"/>
    </xf>
    <xf numFmtId="173" fontId="5"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9" fillId="0" borderId="10" xfId="0" applyFont="1" applyFill="1" applyBorder="1" applyAlignment="1">
      <alignment horizontal="justify" wrapText="1"/>
    </xf>
    <xf numFmtId="2" fontId="9" fillId="0" borderId="10" xfId="0" applyNumberFormat="1" applyFont="1" applyFill="1" applyBorder="1" applyAlignment="1">
      <alignment horizontal="left" wrapText="1"/>
    </xf>
    <xf numFmtId="2" fontId="9" fillId="0" borderId="10" xfId="0" applyNumberFormat="1" applyFont="1" applyFill="1" applyBorder="1" applyAlignment="1">
      <alignment horizontal="center" vertical="center" wrapText="1"/>
    </xf>
    <xf numFmtId="0" fontId="3" fillId="13" borderId="10" xfId="0" applyFont="1" applyFill="1" applyBorder="1" applyAlignment="1">
      <alignment horizontal="justify" wrapText="1"/>
    </xf>
    <xf numFmtId="2" fontId="15" fillId="10" borderId="10" xfId="0" applyNumberFormat="1" applyFont="1" applyFill="1" applyBorder="1" applyAlignment="1">
      <alignment horizontal="justify" wrapText="1"/>
    </xf>
    <xf numFmtId="2" fontId="16"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2" fontId="9" fillId="33" borderId="10" xfId="0" applyNumberFormat="1" applyFont="1" applyFill="1" applyBorder="1" applyAlignment="1" applyProtection="1">
      <alignment horizontal="center" vertical="center" wrapText="1"/>
      <protection/>
    </xf>
    <xf numFmtId="2" fontId="15" fillId="33" borderId="10" xfId="0" applyNumberFormat="1" applyFont="1" applyFill="1" applyBorder="1" applyAlignment="1" applyProtection="1">
      <alignment horizontal="center" vertical="center" wrapText="1"/>
      <protection/>
    </xf>
    <xf numFmtId="2" fontId="57" fillId="33" borderId="10" xfId="0" applyNumberFormat="1" applyFont="1" applyFill="1" applyBorder="1" applyAlignment="1" applyProtection="1">
      <alignment horizontal="center" vertical="center" wrapText="1"/>
      <protection/>
    </xf>
    <xf numFmtId="2" fontId="9" fillId="13" borderId="10" xfId="0" applyNumberFormat="1" applyFont="1" applyFill="1" applyBorder="1" applyAlignment="1">
      <alignment horizontal="center" vertical="center" wrapText="1"/>
    </xf>
    <xf numFmtId="2" fontId="9" fillId="13" borderId="10" xfId="0" applyNumberFormat="1" applyFont="1" applyFill="1" applyBorder="1" applyAlignment="1" applyProtection="1">
      <alignment horizontal="center" vertical="center" wrapText="1"/>
      <protection/>
    </xf>
    <xf numFmtId="2" fontId="9" fillId="10" borderId="10" xfId="0" applyNumberFormat="1" applyFont="1" applyFill="1" applyBorder="1" applyAlignment="1" applyProtection="1">
      <alignment horizontal="center" vertical="center" wrapText="1"/>
      <protection/>
    </xf>
    <xf numFmtId="2" fontId="9" fillId="34" borderId="10" xfId="0" applyNumberFormat="1" applyFont="1" applyFill="1" applyBorder="1" applyAlignment="1" applyProtection="1">
      <alignment horizontal="center" vertical="center" wrapText="1"/>
      <protection/>
    </xf>
    <xf numFmtId="0" fontId="12" fillId="0" borderId="0" xfId="0" applyFont="1" applyAlignment="1">
      <alignment horizontal="center"/>
    </xf>
    <xf numFmtId="0" fontId="13" fillId="0" borderId="0" xfId="0" applyFont="1" applyAlignment="1">
      <alignment horizontal="left"/>
    </xf>
    <xf numFmtId="0" fontId="10" fillId="0" borderId="0" xfId="0" applyFont="1" applyAlignment="1">
      <alignment horizontal="center"/>
    </xf>
    <xf numFmtId="0" fontId="11" fillId="0" borderId="0" xfId="0" applyFont="1" applyAlignment="1">
      <alignment horizontal="center"/>
    </xf>
    <xf numFmtId="0" fontId="2" fillId="0" borderId="10" xfId="0"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173" fontId="2" fillId="0" borderId="12" xfId="0" applyNumberFormat="1" applyFont="1" applyFill="1" applyBorder="1" applyAlignment="1">
      <alignment horizontal="center" vertical="center" wrapText="1"/>
    </xf>
    <xf numFmtId="173" fontId="2"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173" fontId="5" fillId="0" borderId="0" xfId="0" applyNumberFormat="1" applyFont="1" applyFill="1" applyAlignment="1">
      <alignment horizontal="left" vertical="center" wrapText="1"/>
    </xf>
    <xf numFmtId="173" fontId="3" fillId="0" borderId="0" xfId="0" applyNumberFormat="1" applyFont="1" applyFill="1" applyAlignment="1">
      <alignment horizontal="left" vertical="center" wrapText="1"/>
    </xf>
    <xf numFmtId="173" fontId="3" fillId="0" borderId="0" xfId="0" applyNumberFormat="1" applyFont="1" applyFill="1" applyAlignment="1">
      <alignment horizontal="center" vertical="center" wrapText="1"/>
    </xf>
    <xf numFmtId="0" fontId="3" fillId="0" borderId="0" xfId="0" applyFont="1" applyFill="1" applyAlignment="1">
      <alignment horizontal="left" vertical="top" wrapText="1"/>
    </xf>
    <xf numFmtId="2" fontId="2" fillId="0" borderId="14" xfId="0" applyNumberFormat="1" applyFont="1" applyFill="1" applyBorder="1" applyAlignment="1">
      <alignment horizontal="left" vertical="top" wrapText="1"/>
    </xf>
    <xf numFmtId="2" fontId="2" fillId="0" borderId="15" xfId="0" applyNumberFormat="1" applyFont="1" applyFill="1" applyBorder="1" applyAlignment="1">
      <alignment horizontal="left" vertical="top" wrapText="1"/>
    </xf>
    <xf numFmtId="2" fontId="2" fillId="0" borderId="16" xfId="0" applyNumberFormat="1" applyFont="1" applyFill="1" applyBorder="1" applyAlignment="1">
      <alignment horizontal="left" vertical="top" wrapText="1"/>
    </xf>
    <xf numFmtId="173" fontId="3" fillId="0" borderId="0" xfId="0" applyNumberFormat="1" applyFont="1" applyFill="1" applyAlignment="1">
      <alignment horizontal="right"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14" xfId="0" applyFont="1" applyFill="1" applyBorder="1" applyAlignment="1" applyProtection="1">
      <alignment horizontal="left" vertical="top" wrapText="1"/>
      <protection/>
    </xf>
    <xf numFmtId="0" fontId="2" fillId="0" borderId="15"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2" fontId="9" fillId="0" borderId="10" xfId="0" applyNumberFormat="1" applyFont="1" applyFill="1" applyBorder="1" applyAlignment="1">
      <alignment vertical="top" wrapText="1"/>
    </xf>
    <xf numFmtId="2" fontId="15" fillId="34" borderId="10"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49">
      <selection activeCell="I48" sqref="I48"/>
    </sheetView>
  </sheetViews>
  <sheetFormatPr defaultColWidth="9.140625" defaultRowHeight="12.75"/>
  <cols>
    <col min="1" max="16384" width="9.140625" style="17" customWidth="1"/>
  </cols>
  <sheetData>
    <row r="1" spans="1:2" ht="18">
      <c r="A1" s="60"/>
      <c r="B1" s="60"/>
    </row>
    <row r="10" spans="1:9" ht="22.5">
      <c r="A10" s="61" t="s">
        <v>60</v>
      </c>
      <c r="B10" s="61"/>
      <c r="C10" s="61"/>
      <c r="D10" s="61"/>
      <c r="E10" s="61"/>
      <c r="F10" s="61"/>
      <c r="G10" s="61"/>
      <c r="H10" s="61"/>
      <c r="I10" s="61"/>
    </row>
    <row r="11" spans="1:9" ht="22.5">
      <c r="A11" s="61" t="s">
        <v>61</v>
      </c>
      <c r="B11" s="61"/>
      <c r="C11" s="61"/>
      <c r="D11" s="61"/>
      <c r="E11" s="61"/>
      <c r="F11" s="61"/>
      <c r="G11" s="61"/>
      <c r="H11" s="61"/>
      <c r="I11" s="61"/>
    </row>
    <row r="13" spans="1:9" ht="27" customHeight="1">
      <c r="A13" s="62" t="s">
        <v>23</v>
      </c>
      <c r="B13" s="62"/>
      <c r="C13" s="62"/>
      <c r="D13" s="62"/>
      <c r="E13" s="62"/>
      <c r="F13" s="62"/>
      <c r="G13" s="62"/>
      <c r="H13" s="62"/>
      <c r="I13" s="62"/>
    </row>
    <row r="14" spans="1:9" ht="27" customHeight="1">
      <c r="A14" s="62" t="s">
        <v>24</v>
      </c>
      <c r="B14" s="62"/>
      <c r="C14" s="62"/>
      <c r="D14" s="62"/>
      <c r="E14" s="62"/>
      <c r="F14" s="62"/>
      <c r="G14" s="62"/>
      <c r="H14" s="62"/>
      <c r="I14" s="62"/>
    </row>
    <row r="15" spans="1:9" ht="27" customHeight="1">
      <c r="A15" s="62" t="s">
        <v>62</v>
      </c>
      <c r="B15" s="62"/>
      <c r="C15" s="62"/>
      <c r="D15" s="62"/>
      <c r="E15" s="62"/>
      <c r="F15" s="62"/>
      <c r="G15" s="62"/>
      <c r="H15" s="62"/>
      <c r="I15" s="62"/>
    </row>
    <row r="16" spans="2:8" ht="18.75">
      <c r="B16" s="32" t="s">
        <v>63</v>
      </c>
      <c r="C16" s="32"/>
      <c r="D16" s="32"/>
      <c r="E16" s="32"/>
      <c r="F16" s="32"/>
      <c r="G16" s="32"/>
      <c r="H16" s="32"/>
    </row>
    <row r="46" spans="1:9" ht="16.5">
      <c r="A46" s="59" t="s">
        <v>25</v>
      </c>
      <c r="B46" s="59"/>
      <c r="C46" s="59"/>
      <c r="D46" s="59"/>
      <c r="E46" s="59"/>
      <c r="F46" s="59"/>
      <c r="G46" s="59"/>
      <c r="H46" s="59"/>
      <c r="I46" s="59"/>
    </row>
    <row r="47" spans="1:9" ht="16.5">
      <c r="A47" s="59" t="s">
        <v>64</v>
      </c>
      <c r="B47" s="59"/>
      <c r="C47" s="59"/>
      <c r="D47" s="59"/>
      <c r="E47" s="59"/>
      <c r="F47" s="59"/>
      <c r="G47" s="59"/>
      <c r="H47" s="59"/>
      <c r="I47" s="59"/>
    </row>
  </sheetData>
  <sheetProtection/>
  <mergeCells count="8">
    <mergeCell ref="A47:I47"/>
    <mergeCell ref="A1:B1"/>
    <mergeCell ref="A10:I10"/>
    <mergeCell ref="A11:I11"/>
    <mergeCell ref="A13:I13"/>
    <mergeCell ref="A14:I14"/>
    <mergeCell ref="A15:I15"/>
    <mergeCell ref="A46:I4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59"/>
  <sheetViews>
    <sheetView showGridLines="0" tabSelected="1" view="pageBreakPreview" zoomScale="75" zoomScaleNormal="70" zoomScaleSheetLayoutView="75" zoomScalePageLayoutView="0" workbookViewId="0" topLeftCell="P34">
      <selection activeCell="G50" sqref="G50"/>
    </sheetView>
  </sheetViews>
  <sheetFormatPr defaultColWidth="9.140625" defaultRowHeight="12.75"/>
  <cols>
    <col min="1" max="1" width="45.421875" style="2" customWidth="1"/>
    <col min="2" max="2" width="13.421875" style="2" customWidth="1"/>
    <col min="3" max="4" width="13.8515625" style="3" customWidth="1"/>
    <col min="5" max="5" width="13.421875" style="3" customWidth="1"/>
    <col min="6" max="6" width="12.00390625" style="3" customWidth="1"/>
    <col min="7" max="7" width="10.00390625" style="3" customWidth="1"/>
    <col min="8" max="8" width="13.57421875" style="1" customWidth="1"/>
    <col min="9" max="9" width="12.7109375" style="1" customWidth="1"/>
    <col min="10" max="10" width="11.00390625" style="1" customWidth="1"/>
    <col min="11" max="11" width="13.28125" style="1" customWidth="1"/>
    <col min="12" max="13" width="13.57421875" style="1" customWidth="1"/>
    <col min="14" max="14" width="14.421875" style="1" customWidth="1"/>
    <col min="15" max="15" width="12.140625" style="1" customWidth="1"/>
    <col min="16" max="16" width="13.57421875" style="1" customWidth="1"/>
    <col min="17" max="17" width="13.28125" style="1" customWidth="1"/>
    <col min="18" max="18" width="12.7109375" style="1" customWidth="1"/>
    <col min="19" max="19" width="13.00390625" style="1" customWidth="1"/>
    <col min="20" max="20" width="12.140625" style="3" customWidth="1"/>
    <col min="21" max="21" width="13.57421875" style="3" customWidth="1"/>
    <col min="22" max="30" width="16.140625" style="3" customWidth="1"/>
    <col min="31" max="31" width="13.28125" style="3" customWidth="1"/>
    <col min="32" max="32" width="60.28125" style="2" customWidth="1"/>
    <col min="33" max="16384" width="9.140625" style="1" customWidth="1"/>
  </cols>
  <sheetData>
    <row r="1" spans="1:16" ht="18">
      <c r="A1" s="31" t="s">
        <v>59</v>
      </c>
      <c r="G1" s="68"/>
      <c r="H1" s="68"/>
      <c r="I1" s="15"/>
      <c r="J1" s="15"/>
      <c r="K1" s="15"/>
      <c r="O1" s="71" t="s">
        <v>21</v>
      </c>
      <c r="P1" s="71"/>
    </row>
    <row r="2" spans="1:19" ht="15">
      <c r="A2" s="14"/>
      <c r="O2" s="69" t="s">
        <v>22</v>
      </c>
      <c r="P2" s="69"/>
      <c r="Q2" s="69"/>
      <c r="R2" s="69"/>
      <c r="S2" s="69"/>
    </row>
    <row r="3" spans="1:32" ht="21">
      <c r="A3" s="14"/>
      <c r="O3" s="70" t="s">
        <v>58</v>
      </c>
      <c r="P3" s="70"/>
      <c r="Q3" s="70"/>
      <c r="R3" s="70"/>
      <c r="S3" s="70"/>
      <c r="AF3" s="5"/>
    </row>
    <row r="4" spans="1:32" s="6" customFormat="1" ht="24.75">
      <c r="A4" s="18"/>
      <c r="B4" s="18"/>
      <c r="C4" s="18"/>
      <c r="D4" s="18"/>
      <c r="E4" s="18"/>
      <c r="F4" s="18"/>
      <c r="G4" s="18"/>
      <c r="H4" s="18"/>
      <c r="I4" s="18"/>
      <c r="J4" s="18"/>
      <c r="L4" s="18"/>
      <c r="M4" s="18"/>
      <c r="N4" s="18"/>
      <c r="O4" s="18"/>
      <c r="P4" s="18"/>
      <c r="Q4" s="18"/>
      <c r="R4" s="18"/>
      <c r="S4" s="19" t="s">
        <v>14</v>
      </c>
      <c r="T4" s="18"/>
      <c r="U4" s="18"/>
      <c r="V4" s="18"/>
      <c r="W4" s="18"/>
      <c r="X4" s="18"/>
      <c r="Y4" s="18"/>
      <c r="Z4" s="18"/>
      <c r="AA4" s="18"/>
      <c r="AB4" s="18"/>
      <c r="AC4" s="18"/>
      <c r="AD4" s="18"/>
      <c r="AE4" s="18"/>
      <c r="AF4" s="19" t="s">
        <v>14</v>
      </c>
    </row>
    <row r="5" spans="1:32" s="7" customFormat="1" ht="17.25">
      <c r="A5" s="63" t="s">
        <v>5</v>
      </c>
      <c r="B5" s="65" t="s">
        <v>20</v>
      </c>
      <c r="C5" s="65" t="s">
        <v>83</v>
      </c>
      <c r="D5" s="65" t="s">
        <v>82</v>
      </c>
      <c r="E5" s="65" t="s">
        <v>73</v>
      </c>
      <c r="F5" s="64" t="s">
        <v>15</v>
      </c>
      <c r="G5" s="64"/>
      <c r="H5" s="64" t="s">
        <v>0</v>
      </c>
      <c r="I5" s="64"/>
      <c r="J5" s="64" t="s">
        <v>1</v>
      </c>
      <c r="K5" s="64"/>
      <c r="L5" s="64" t="s">
        <v>2</v>
      </c>
      <c r="M5" s="64"/>
      <c r="N5" s="64" t="s">
        <v>3</v>
      </c>
      <c r="O5" s="64"/>
      <c r="P5" s="64" t="s">
        <v>4</v>
      </c>
      <c r="Q5" s="64"/>
      <c r="R5" s="64" t="s">
        <v>6</v>
      </c>
      <c r="S5" s="64"/>
      <c r="T5" s="64" t="s">
        <v>7</v>
      </c>
      <c r="U5" s="64"/>
      <c r="V5" s="64" t="s">
        <v>8</v>
      </c>
      <c r="W5" s="64"/>
      <c r="X5" s="64" t="s">
        <v>9</v>
      </c>
      <c r="Y5" s="64"/>
      <c r="Z5" s="64" t="s">
        <v>10</v>
      </c>
      <c r="AA5" s="64"/>
      <c r="AB5" s="64" t="s">
        <v>11</v>
      </c>
      <c r="AC5" s="64"/>
      <c r="AD5" s="64" t="s">
        <v>12</v>
      </c>
      <c r="AE5" s="64"/>
      <c r="AF5" s="63" t="s">
        <v>19</v>
      </c>
    </row>
    <row r="6" spans="1:32" s="8" customFormat="1" ht="46.5">
      <c r="A6" s="63"/>
      <c r="B6" s="66"/>
      <c r="C6" s="66"/>
      <c r="D6" s="67"/>
      <c r="E6" s="66"/>
      <c r="F6" s="27" t="s">
        <v>17</v>
      </c>
      <c r="G6" s="27" t="s">
        <v>16</v>
      </c>
      <c r="H6" s="28" t="s">
        <v>13</v>
      </c>
      <c r="I6" s="28" t="s">
        <v>18</v>
      </c>
      <c r="J6" s="28" t="s">
        <v>13</v>
      </c>
      <c r="K6" s="28" t="s">
        <v>18</v>
      </c>
      <c r="L6" s="28" t="s">
        <v>13</v>
      </c>
      <c r="M6" s="28" t="s">
        <v>18</v>
      </c>
      <c r="N6" s="28" t="s">
        <v>13</v>
      </c>
      <c r="O6" s="28" t="s">
        <v>18</v>
      </c>
      <c r="P6" s="28" t="s">
        <v>13</v>
      </c>
      <c r="Q6" s="28" t="s">
        <v>18</v>
      </c>
      <c r="R6" s="28" t="s">
        <v>13</v>
      </c>
      <c r="S6" s="28" t="s">
        <v>18</v>
      </c>
      <c r="T6" s="28" t="s">
        <v>13</v>
      </c>
      <c r="U6" s="28" t="s">
        <v>18</v>
      </c>
      <c r="V6" s="28" t="s">
        <v>13</v>
      </c>
      <c r="W6" s="28" t="s">
        <v>18</v>
      </c>
      <c r="X6" s="28" t="s">
        <v>13</v>
      </c>
      <c r="Y6" s="28" t="s">
        <v>18</v>
      </c>
      <c r="Z6" s="28" t="s">
        <v>13</v>
      </c>
      <c r="AA6" s="28" t="s">
        <v>18</v>
      </c>
      <c r="AB6" s="28" t="s">
        <v>13</v>
      </c>
      <c r="AC6" s="28" t="s">
        <v>18</v>
      </c>
      <c r="AD6" s="28" t="s">
        <v>13</v>
      </c>
      <c r="AE6" s="28" t="s">
        <v>18</v>
      </c>
      <c r="AF6" s="63"/>
    </row>
    <row r="7" spans="1:32" s="9" customFormat="1" ht="15">
      <c r="A7" s="29">
        <v>1</v>
      </c>
      <c r="B7" s="29">
        <v>2</v>
      </c>
      <c r="C7" s="29">
        <v>3</v>
      </c>
      <c r="D7" s="29"/>
      <c r="E7" s="29">
        <v>4</v>
      </c>
      <c r="F7" s="29">
        <v>5</v>
      </c>
      <c r="G7" s="29">
        <v>6</v>
      </c>
      <c r="H7" s="29">
        <v>7</v>
      </c>
      <c r="I7" s="29">
        <v>8</v>
      </c>
      <c r="J7" s="29">
        <v>9</v>
      </c>
      <c r="K7" s="29">
        <v>10</v>
      </c>
      <c r="L7" s="29">
        <v>11</v>
      </c>
      <c r="M7" s="29">
        <v>12</v>
      </c>
      <c r="N7" s="29">
        <v>13</v>
      </c>
      <c r="O7" s="29">
        <v>14</v>
      </c>
      <c r="P7" s="29">
        <v>15</v>
      </c>
      <c r="Q7" s="29">
        <v>16</v>
      </c>
      <c r="R7" s="29">
        <v>17</v>
      </c>
      <c r="S7" s="29">
        <v>18</v>
      </c>
      <c r="T7" s="29">
        <v>19</v>
      </c>
      <c r="U7" s="29">
        <v>20</v>
      </c>
      <c r="V7" s="29">
        <v>21</v>
      </c>
      <c r="W7" s="29">
        <v>22</v>
      </c>
      <c r="X7" s="29">
        <v>23</v>
      </c>
      <c r="Y7" s="29">
        <v>24</v>
      </c>
      <c r="Z7" s="29">
        <v>25</v>
      </c>
      <c r="AA7" s="29">
        <v>26</v>
      </c>
      <c r="AB7" s="29">
        <v>27</v>
      </c>
      <c r="AC7" s="29">
        <v>28</v>
      </c>
      <c r="AD7" s="29">
        <v>29</v>
      </c>
      <c r="AE7" s="29">
        <v>30</v>
      </c>
      <c r="AF7" s="29">
        <v>31</v>
      </c>
    </row>
    <row r="8" spans="1:32" s="10" customFormat="1" ht="17.25">
      <c r="A8" s="12" t="s">
        <v>27</v>
      </c>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row>
    <row r="9" spans="1:32" s="10" customFormat="1" ht="15">
      <c r="A9" s="78" t="s">
        <v>28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80"/>
    </row>
    <row r="10" spans="1:32" s="11" customFormat="1" ht="15">
      <c r="A10" s="81" t="s">
        <v>29</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3"/>
    </row>
    <row r="11" spans="1:32" s="11" customFormat="1" ht="53.25" customHeight="1">
      <c r="A11" s="24" t="s">
        <v>40</v>
      </c>
      <c r="B11" s="47">
        <f>H11+J11+L11+N11+P11+R11+T11+V11+X11+Z11+AB11+AD11</f>
        <v>1050</v>
      </c>
      <c r="C11" s="25">
        <f>H11+P11+J11+L11+N11+R11+T11+V11+X11</f>
        <v>1050</v>
      </c>
      <c r="D11" s="25">
        <v>1036.68</v>
      </c>
      <c r="E11" s="25">
        <f>I11+K11+M11+O11+Q11+S11+U11++AC11+W11+Y11+AA11</f>
        <v>1036.6799999999998</v>
      </c>
      <c r="F11" s="25">
        <f>E11/B11*100</f>
        <v>98.73142857142855</v>
      </c>
      <c r="G11" s="25">
        <f>E11/C11*100</f>
        <v>98.73142857142855</v>
      </c>
      <c r="H11" s="52">
        <v>0</v>
      </c>
      <c r="I11" s="52">
        <v>0</v>
      </c>
      <c r="J11" s="52">
        <v>0</v>
      </c>
      <c r="K11" s="52">
        <v>0</v>
      </c>
      <c r="L11" s="52">
        <v>0</v>
      </c>
      <c r="M11" s="52">
        <v>0</v>
      </c>
      <c r="N11" s="52">
        <v>14.4</v>
      </c>
      <c r="O11" s="52">
        <v>0</v>
      </c>
      <c r="P11" s="52">
        <v>1035.6</v>
      </c>
      <c r="Q11" s="52">
        <v>0</v>
      </c>
      <c r="R11" s="52">
        <v>0</v>
      </c>
      <c r="S11" s="52">
        <v>890.4</v>
      </c>
      <c r="T11" s="25">
        <v>0</v>
      </c>
      <c r="U11" s="25">
        <v>145.2</v>
      </c>
      <c r="V11" s="25">
        <v>0</v>
      </c>
      <c r="W11" s="25">
        <v>0</v>
      </c>
      <c r="X11" s="25">
        <v>0</v>
      </c>
      <c r="Y11" s="25">
        <v>0</v>
      </c>
      <c r="Z11" s="25">
        <v>0</v>
      </c>
      <c r="AA11" s="25">
        <v>0</v>
      </c>
      <c r="AB11" s="25">
        <v>0</v>
      </c>
      <c r="AC11" s="25">
        <v>1.08</v>
      </c>
      <c r="AD11" s="25">
        <v>0</v>
      </c>
      <c r="AE11" s="25">
        <v>0</v>
      </c>
      <c r="AF11" s="50" t="s">
        <v>75</v>
      </c>
    </row>
    <row r="12" spans="1:32" s="11" customFormat="1" ht="39.75" customHeight="1">
      <c r="A12" s="30" t="s">
        <v>41</v>
      </c>
      <c r="B12" s="47">
        <f aca="true" t="shared" si="0" ref="B12:B27">H12+J12+L12+N12+P12+R12+T12+V12+X12+Z12+AB12+AD12</f>
        <v>702</v>
      </c>
      <c r="C12" s="25">
        <f>H12+J12+L12+N12+P12+R12+T12+V12+X12+Z12+AB12</f>
        <v>702</v>
      </c>
      <c r="D12" s="25">
        <v>702</v>
      </c>
      <c r="E12" s="25">
        <f>I12+K12+M12+O12+Q12+S12+U12+W12+Y12+AA12+AC12</f>
        <v>702</v>
      </c>
      <c r="F12" s="25">
        <f>E12/B12*100</f>
        <v>100</v>
      </c>
      <c r="G12" s="25">
        <f aca="true" t="shared" si="1" ref="G12:G43">E12/C12*100</f>
        <v>100</v>
      </c>
      <c r="H12" s="52">
        <v>0</v>
      </c>
      <c r="I12" s="52">
        <v>0</v>
      </c>
      <c r="J12" s="52">
        <v>8</v>
      </c>
      <c r="K12" s="52">
        <v>8</v>
      </c>
      <c r="L12" s="52">
        <v>55</v>
      </c>
      <c r="M12" s="52">
        <v>55</v>
      </c>
      <c r="N12" s="52">
        <v>37.5</v>
      </c>
      <c r="O12" s="52">
        <v>37.5</v>
      </c>
      <c r="P12" s="52">
        <v>210</v>
      </c>
      <c r="Q12" s="52">
        <v>210</v>
      </c>
      <c r="R12" s="52">
        <v>0</v>
      </c>
      <c r="S12" s="52">
        <v>0</v>
      </c>
      <c r="T12" s="25">
        <v>0</v>
      </c>
      <c r="U12" s="25">
        <v>0</v>
      </c>
      <c r="V12" s="25">
        <v>0</v>
      </c>
      <c r="W12" s="25">
        <v>0</v>
      </c>
      <c r="X12" s="25">
        <v>254</v>
      </c>
      <c r="Y12" s="25">
        <v>254</v>
      </c>
      <c r="Z12" s="25">
        <v>130</v>
      </c>
      <c r="AA12" s="25">
        <v>130</v>
      </c>
      <c r="AB12" s="25">
        <v>7.5</v>
      </c>
      <c r="AC12" s="25">
        <v>7.5</v>
      </c>
      <c r="AD12" s="25">
        <v>0</v>
      </c>
      <c r="AE12" s="25">
        <v>0</v>
      </c>
      <c r="AF12" s="50" t="s">
        <v>84</v>
      </c>
    </row>
    <row r="13" spans="1:32" s="11" customFormat="1" ht="66">
      <c r="A13" s="24" t="s">
        <v>66</v>
      </c>
      <c r="B13" s="47">
        <v>238</v>
      </c>
      <c r="C13" s="25">
        <f>H13+P13+J13+L13+N13+R13+T13+V13+X13+Z13+AB13</f>
        <v>238</v>
      </c>
      <c r="D13" s="25">
        <v>238</v>
      </c>
      <c r="E13" s="25">
        <f>I13+K13+M13+O13+Q13+S13+U13+W13+Y13+AA13+AC13</f>
        <v>238</v>
      </c>
      <c r="F13" s="25">
        <f>E13/B13*100</f>
        <v>100</v>
      </c>
      <c r="G13" s="25">
        <f t="shared" si="1"/>
        <v>100</v>
      </c>
      <c r="H13" s="52">
        <v>0</v>
      </c>
      <c r="I13" s="52">
        <v>0</v>
      </c>
      <c r="J13" s="52">
        <v>0</v>
      </c>
      <c r="K13" s="52">
        <v>0</v>
      </c>
      <c r="L13" s="52">
        <v>0</v>
      </c>
      <c r="M13" s="52">
        <v>0</v>
      </c>
      <c r="N13" s="52">
        <v>22.55</v>
      </c>
      <c r="O13" s="52">
        <v>22.55</v>
      </c>
      <c r="P13" s="52">
        <v>42.24</v>
      </c>
      <c r="Q13" s="52">
        <v>42.2</v>
      </c>
      <c r="R13" s="52">
        <v>90.36</v>
      </c>
      <c r="S13" s="52">
        <v>47.7</v>
      </c>
      <c r="T13" s="25">
        <v>0</v>
      </c>
      <c r="U13" s="25">
        <v>42.64</v>
      </c>
      <c r="V13" s="25">
        <v>0</v>
      </c>
      <c r="W13" s="25">
        <v>0</v>
      </c>
      <c r="X13" s="25">
        <v>23.1</v>
      </c>
      <c r="Y13" s="25">
        <v>23.1</v>
      </c>
      <c r="Z13" s="25">
        <v>59.75</v>
      </c>
      <c r="AA13" s="25">
        <v>9.9</v>
      </c>
      <c r="AB13" s="25">
        <v>0</v>
      </c>
      <c r="AC13" s="25">
        <v>49.91</v>
      </c>
      <c r="AD13" s="25">
        <v>0</v>
      </c>
      <c r="AE13" s="25">
        <v>0</v>
      </c>
      <c r="AF13" s="50" t="s">
        <v>76</v>
      </c>
    </row>
    <row r="14" spans="1:32" s="11" customFormat="1" ht="39">
      <c r="A14" s="20" t="s">
        <v>33</v>
      </c>
      <c r="B14" s="47"/>
      <c r="C14" s="25"/>
      <c r="D14" s="25"/>
      <c r="E14" s="25"/>
      <c r="F14" s="25"/>
      <c r="G14" s="25"/>
      <c r="H14" s="52"/>
      <c r="I14" s="52"/>
      <c r="J14" s="52"/>
      <c r="K14" s="52"/>
      <c r="L14" s="52"/>
      <c r="M14" s="52"/>
      <c r="N14" s="52"/>
      <c r="O14" s="52"/>
      <c r="P14" s="52"/>
      <c r="Q14" s="52"/>
      <c r="R14" s="52"/>
      <c r="S14" s="52"/>
      <c r="T14" s="25"/>
      <c r="U14" s="25"/>
      <c r="V14" s="25"/>
      <c r="W14" s="25"/>
      <c r="X14" s="25"/>
      <c r="Y14" s="25"/>
      <c r="Z14" s="25"/>
      <c r="AA14" s="25"/>
      <c r="AB14" s="25"/>
      <c r="AC14" s="25"/>
      <c r="AD14" s="25"/>
      <c r="AE14" s="25"/>
      <c r="AF14" s="22"/>
    </row>
    <row r="15" spans="1:32" s="11" customFormat="1" ht="15">
      <c r="A15" s="20" t="s">
        <v>34</v>
      </c>
      <c r="B15" s="47">
        <f t="shared" si="0"/>
        <v>569.3</v>
      </c>
      <c r="C15" s="25">
        <f>H15+P15+J15+L15+N15+R15+T15+V15+X15+Z15</f>
        <v>426.96999999999997</v>
      </c>
      <c r="D15" s="25">
        <v>284.6</v>
      </c>
      <c r="E15" s="25">
        <f>I15+K15+M15+O15+Q15+S15+U15</f>
        <v>284.6</v>
      </c>
      <c r="F15" s="25">
        <f>E15/B15*100</f>
        <v>49.991217284384334</v>
      </c>
      <c r="G15" s="25">
        <f t="shared" si="1"/>
        <v>66.65573693702135</v>
      </c>
      <c r="H15" s="52">
        <v>0</v>
      </c>
      <c r="I15" s="52">
        <v>0</v>
      </c>
      <c r="J15" s="52">
        <v>0</v>
      </c>
      <c r="K15" s="52">
        <v>0</v>
      </c>
      <c r="L15" s="52">
        <v>0</v>
      </c>
      <c r="M15" s="52">
        <v>0</v>
      </c>
      <c r="N15" s="52">
        <v>142.33</v>
      </c>
      <c r="O15" s="52">
        <v>142.3</v>
      </c>
      <c r="P15" s="52">
        <v>0</v>
      </c>
      <c r="Q15" s="52">
        <v>0</v>
      </c>
      <c r="R15" s="52">
        <v>0</v>
      </c>
      <c r="S15" s="52">
        <v>0</v>
      </c>
      <c r="T15" s="25">
        <v>142.32</v>
      </c>
      <c r="U15" s="25">
        <v>142.3</v>
      </c>
      <c r="V15" s="25">
        <v>0</v>
      </c>
      <c r="W15" s="25">
        <v>0</v>
      </c>
      <c r="X15" s="25">
        <v>0</v>
      </c>
      <c r="Y15" s="25">
        <v>0</v>
      </c>
      <c r="Z15" s="25">
        <v>142.32</v>
      </c>
      <c r="AA15" s="25">
        <v>0</v>
      </c>
      <c r="AB15" s="25">
        <v>0</v>
      </c>
      <c r="AC15" s="25">
        <v>0</v>
      </c>
      <c r="AD15" s="25">
        <v>142.33</v>
      </c>
      <c r="AE15" s="25">
        <v>0</v>
      </c>
      <c r="AF15" s="22"/>
    </row>
    <row r="16" spans="1:32" s="11" customFormat="1" ht="15">
      <c r="A16" s="20" t="s">
        <v>36</v>
      </c>
      <c r="B16" s="47">
        <f t="shared" si="0"/>
        <v>30</v>
      </c>
      <c r="C16" s="25">
        <f>H16+P16+J16+L16+N16+R16+T16+V16+X16+AA16</f>
        <v>30</v>
      </c>
      <c r="D16" s="25">
        <v>30</v>
      </c>
      <c r="E16" s="25">
        <f>I16+K16+M16+O16+Q16+S16+U16+Z16</f>
        <v>30</v>
      </c>
      <c r="F16" s="25">
        <f>E16/B16*100</f>
        <v>100</v>
      </c>
      <c r="G16" s="25">
        <v>100</v>
      </c>
      <c r="H16" s="52">
        <v>0</v>
      </c>
      <c r="I16" s="52">
        <v>0</v>
      </c>
      <c r="J16" s="52">
        <v>0</v>
      </c>
      <c r="K16" s="52">
        <v>0</v>
      </c>
      <c r="L16" s="52">
        <v>0</v>
      </c>
      <c r="M16" s="52">
        <v>0</v>
      </c>
      <c r="N16" s="52">
        <v>0</v>
      </c>
      <c r="O16" s="52">
        <v>0</v>
      </c>
      <c r="P16" s="52">
        <v>0</v>
      </c>
      <c r="Q16" s="52">
        <v>0</v>
      </c>
      <c r="R16" s="52">
        <v>0</v>
      </c>
      <c r="S16" s="52">
        <v>0</v>
      </c>
      <c r="T16" s="25">
        <v>0</v>
      </c>
      <c r="U16" s="25">
        <v>0</v>
      </c>
      <c r="V16" s="25">
        <v>0</v>
      </c>
      <c r="W16" s="25">
        <v>0</v>
      </c>
      <c r="X16" s="25">
        <v>0</v>
      </c>
      <c r="Y16" s="25">
        <v>0</v>
      </c>
      <c r="Z16" s="25">
        <v>30</v>
      </c>
      <c r="AA16" s="25">
        <v>30</v>
      </c>
      <c r="AB16" s="25">
        <v>0</v>
      </c>
      <c r="AC16" s="25">
        <v>0</v>
      </c>
      <c r="AD16" s="25">
        <v>0</v>
      </c>
      <c r="AE16" s="25">
        <v>0</v>
      </c>
      <c r="AF16" s="22"/>
    </row>
    <row r="17" spans="1:32" s="11" customFormat="1" ht="15">
      <c r="A17" s="20" t="s">
        <v>35</v>
      </c>
      <c r="B17" s="47">
        <f>H17+J17+L17+N17+P17+R17+T17+V17+X17+Z17+AB17+AD17</f>
        <v>85.4</v>
      </c>
      <c r="C17" s="25">
        <v>85.4</v>
      </c>
      <c r="D17" s="21">
        <v>85.4</v>
      </c>
      <c r="E17" s="25">
        <v>85.4</v>
      </c>
      <c r="F17" s="25">
        <f>E17/B17*100</f>
        <v>100</v>
      </c>
      <c r="G17" s="25">
        <v>100</v>
      </c>
      <c r="H17" s="52">
        <v>0</v>
      </c>
      <c r="I17" s="52">
        <v>0</v>
      </c>
      <c r="J17" s="52">
        <v>0</v>
      </c>
      <c r="K17" s="52">
        <v>0</v>
      </c>
      <c r="L17" s="52">
        <v>0</v>
      </c>
      <c r="M17" s="52">
        <v>0</v>
      </c>
      <c r="N17" s="52">
        <v>0</v>
      </c>
      <c r="O17" s="52">
        <v>0</v>
      </c>
      <c r="P17" s="52">
        <v>0</v>
      </c>
      <c r="Q17" s="52">
        <v>0</v>
      </c>
      <c r="R17" s="52">
        <v>0</v>
      </c>
      <c r="S17" s="52">
        <v>0</v>
      </c>
      <c r="T17" s="25">
        <v>0</v>
      </c>
      <c r="U17" s="25">
        <v>0</v>
      </c>
      <c r="V17" s="25">
        <v>0</v>
      </c>
      <c r="W17" s="25">
        <v>0</v>
      </c>
      <c r="X17" s="25">
        <v>0</v>
      </c>
      <c r="Y17" s="25">
        <v>0</v>
      </c>
      <c r="Z17" s="25">
        <v>85.4</v>
      </c>
      <c r="AA17" s="25">
        <v>85.4</v>
      </c>
      <c r="AB17" s="25">
        <v>0</v>
      </c>
      <c r="AC17" s="25">
        <v>0</v>
      </c>
      <c r="AD17" s="25">
        <v>0</v>
      </c>
      <c r="AE17" s="25">
        <v>0</v>
      </c>
      <c r="AF17" s="22"/>
    </row>
    <row r="18" spans="1:32" s="11" customFormat="1" ht="39">
      <c r="A18" s="30" t="s">
        <v>37</v>
      </c>
      <c r="B18" s="47"/>
      <c r="C18" s="25"/>
      <c r="D18" s="25"/>
      <c r="E18" s="25"/>
      <c r="F18" s="25"/>
      <c r="G18" s="25"/>
      <c r="H18" s="52"/>
      <c r="I18" s="52"/>
      <c r="J18" s="52"/>
      <c r="K18" s="52"/>
      <c r="L18" s="52"/>
      <c r="M18" s="52"/>
      <c r="N18" s="52"/>
      <c r="O18" s="52"/>
      <c r="P18" s="52"/>
      <c r="Q18" s="52"/>
      <c r="R18" s="52"/>
      <c r="S18" s="52"/>
      <c r="T18" s="25"/>
      <c r="U18" s="25"/>
      <c r="V18" s="25"/>
      <c r="W18" s="25"/>
      <c r="X18" s="25"/>
      <c r="Y18" s="25"/>
      <c r="Z18" s="25"/>
      <c r="AA18" s="25"/>
      <c r="AB18" s="25"/>
      <c r="AC18" s="25">
        <v>0</v>
      </c>
      <c r="AD18" s="25"/>
      <c r="AE18" s="25"/>
      <c r="AF18" s="22"/>
    </row>
    <row r="19" spans="1:32" s="11" customFormat="1" ht="15">
      <c r="A19" s="20" t="s">
        <v>38</v>
      </c>
      <c r="B19" s="47">
        <f t="shared" si="0"/>
        <v>180</v>
      </c>
      <c r="C19" s="25">
        <f aca="true" t="shared" si="2" ref="C19:C27">H19+P19+J19+L19+N19+R19+T19+V19+X19</f>
        <v>180</v>
      </c>
      <c r="D19" s="25">
        <v>180</v>
      </c>
      <c r="E19" s="25">
        <f>I19+K19+M19+O19+Q19+S19+U19+Y19</f>
        <v>180</v>
      </c>
      <c r="F19" s="25">
        <f aca="true" t="shared" si="3" ref="F19:F28">E19/B19*100</f>
        <v>100</v>
      </c>
      <c r="G19" s="25">
        <f t="shared" si="1"/>
        <v>100</v>
      </c>
      <c r="H19" s="52">
        <v>2.3</v>
      </c>
      <c r="I19" s="52">
        <v>2.3</v>
      </c>
      <c r="J19" s="52">
        <v>0</v>
      </c>
      <c r="K19" s="52">
        <v>0</v>
      </c>
      <c r="L19" s="52">
        <v>90</v>
      </c>
      <c r="M19" s="52">
        <v>90</v>
      </c>
      <c r="N19" s="52">
        <v>87.7</v>
      </c>
      <c r="O19" s="52">
        <v>87.7</v>
      </c>
      <c r="P19" s="52">
        <v>0</v>
      </c>
      <c r="Q19" s="52">
        <v>0</v>
      </c>
      <c r="R19" s="52">
        <v>0</v>
      </c>
      <c r="S19" s="52">
        <v>0</v>
      </c>
      <c r="T19" s="25">
        <v>0</v>
      </c>
      <c r="U19" s="25">
        <v>0</v>
      </c>
      <c r="V19" s="25">
        <v>0</v>
      </c>
      <c r="W19" s="25">
        <v>0</v>
      </c>
      <c r="X19" s="25">
        <v>0</v>
      </c>
      <c r="Y19" s="25">
        <v>0</v>
      </c>
      <c r="Z19" s="25">
        <v>0</v>
      </c>
      <c r="AA19" s="25">
        <v>0</v>
      </c>
      <c r="AB19" s="25">
        <v>0</v>
      </c>
      <c r="AC19" s="25">
        <v>0</v>
      </c>
      <c r="AD19" s="25">
        <v>0</v>
      </c>
      <c r="AE19" s="25">
        <v>0</v>
      </c>
      <c r="AF19" s="22"/>
    </row>
    <row r="20" spans="1:32" s="11" customFormat="1" ht="15">
      <c r="A20" s="20" t="s">
        <v>35</v>
      </c>
      <c r="B20" s="47">
        <f t="shared" si="0"/>
        <v>18.5</v>
      </c>
      <c r="C20" s="25">
        <f t="shared" si="2"/>
        <v>18.5</v>
      </c>
      <c r="D20" s="25">
        <v>18.5</v>
      </c>
      <c r="E20" s="25">
        <f>I20+K20+M20+O20+Q20+S20+U20</f>
        <v>18.5</v>
      </c>
      <c r="F20" s="25">
        <f t="shared" si="3"/>
        <v>100</v>
      </c>
      <c r="G20" s="25">
        <f t="shared" si="1"/>
        <v>100</v>
      </c>
      <c r="H20" s="54">
        <v>0</v>
      </c>
      <c r="I20" s="54">
        <v>0</v>
      </c>
      <c r="J20" s="54">
        <v>18.5</v>
      </c>
      <c r="K20" s="54">
        <v>18.5</v>
      </c>
      <c r="L20" s="52">
        <v>0</v>
      </c>
      <c r="M20" s="52">
        <v>0</v>
      </c>
      <c r="N20" s="52">
        <v>0</v>
      </c>
      <c r="O20" s="52">
        <v>0</v>
      </c>
      <c r="P20" s="52">
        <v>0</v>
      </c>
      <c r="Q20" s="52">
        <v>0</v>
      </c>
      <c r="R20" s="52">
        <v>0</v>
      </c>
      <c r="S20" s="52">
        <v>0</v>
      </c>
      <c r="T20" s="25">
        <v>0</v>
      </c>
      <c r="U20" s="25">
        <v>0</v>
      </c>
      <c r="V20" s="25">
        <v>0</v>
      </c>
      <c r="W20" s="25">
        <v>0</v>
      </c>
      <c r="X20" s="25">
        <v>0</v>
      </c>
      <c r="Y20" s="25">
        <v>0</v>
      </c>
      <c r="Z20" s="25">
        <v>0</v>
      </c>
      <c r="AA20" s="25">
        <v>0</v>
      </c>
      <c r="AB20" s="25">
        <v>0</v>
      </c>
      <c r="AC20" s="25">
        <v>0</v>
      </c>
      <c r="AD20" s="25">
        <v>0</v>
      </c>
      <c r="AE20" s="25">
        <v>0</v>
      </c>
      <c r="AF20" s="22"/>
    </row>
    <row r="21" spans="1:32" s="11" customFormat="1" ht="15">
      <c r="A21" s="46" t="s">
        <v>39</v>
      </c>
      <c r="B21" s="47">
        <f t="shared" si="0"/>
        <v>56.7</v>
      </c>
      <c r="C21" s="25">
        <f t="shared" si="2"/>
        <v>56.7</v>
      </c>
      <c r="D21" s="25">
        <v>56.7</v>
      </c>
      <c r="E21" s="21">
        <v>56.7</v>
      </c>
      <c r="F21" s="25">
        <f t="shared" si="3"/>
        <v>100</v>
      </c>
      <c r="G21" s="25">
        <f t="shared" si="1"/>
        <v>100</v>
      </c>
      <c r="H21" s="52">
        <v>0</v>
      </c>
      <c r="I21" s="52">
        <v>0</v>
      </c>
      <c r="J21" s="52">
        <v>0</v>
      </c>
      <c r="K21" s="52">
        <v>0</v>
      </c>
      <c r="L21" s="52">
        <v>15.6</v>
      </c>
      <c r="M21" s="52">
        <v>0</v>
      </c>
      <c r="N21" s="52">
        <v>41.1</v>
      </c>
      <c r="O21" s="52">
        <v>15</v>
      </c>
      <c r="P21" s="52">
        <v>0</v>
      </c>
      <c r="Q21" s="52">
        <v>33.02</v>
      </c>
      <c r="R21" s="52">
        <v>0</v>
      </c>
      <c r="S21" s="52">
        <v>8.68</v>
      </c>
      <c r="T21" s="25">
        <v>0</v>
      </c>
      <c r="U21" s="21">
        <v>0</v>
      </c>
      <c r="V21" s="25">
        <v>0</v>
      </c>
      <c r="W21" s="25">
        <v>0</v>
      </c>
      <c r="X21" s="25">
        <v>0</v>
      </c>
      <c r="Y21" s="25">
        <v>0</v>
      </c>
      <c r="Z21" s="25">
        <v>0</v>
      </c>
      <c r="AA21" s="25">
        <v>0</v>
      </c>
      <c r="AB21" s="25">
        <v>0</v>
      </c>
      <c r="AC21" s="25">
        <v>0</v>
      </c>
      <c r="AD21" s="25">
        <v>0</v>
      </c>
      <c r="AE21" s="25">
        <v>0</v>
      </c>
      <c r="AF21" s="50"/>
    </row>
    <row r="22" spans="1:32" s="11" customFormat="1" ht="15">
      <c r="A22" s="20" t="s">
        <v>42</v>
      </c>
      <c r="B22" s="47">
        <f t="shared" si="0"/>
        <v>73</v>
      </c>
      <c r="C22" s="25">
        <f t="shared" si="2"/>
        <v>73</v>
      </c>
      <c r="D22" s="25">
        <v>73</v>
      </c>
      <c r="E22" s="25">
        <f>I22+K22+M22+O22+Q22+S22+U22</f>
        <v>73</v>
      </c>
      <c r="F22" s="25">
        <f t="shared" si="3"/>
        <v>100</v>
      </c>
      <c r="G22" s="25">
        <f t="shared" si="1"/>
        <v>100</v>
      </c>
      <c r="H22" s="52">
        <v>0</v>
      </c>
      <c r="I22" s="52">
        <v>0</v>
      </c>
      <c r="J22" s="52">
        <v>0</v>
      </c>
      <c r="K22" s="52">
        <v>0</v>
      </c>
      <c r="L22" s="52">
        <v>0</v>
      </c>
      <c r="M22" s="52">
        <v>0</v>
      </c>
      <c r="N22" s="52">
        <v>73</v>
      </c>
      <c r="O22" s="52">
        <v>73</v>
      </c>
      <c r="P22" s="52">
        <v>0</v>
      </c>
      <c r="Q22" s="52">
        <v>0</v>
      </c>
      <c r="R22" s="52">
        <v>0</v>
      </c>
      <c r="S22" s="52">
        <v>0</v>
      </c>
      <c r="T22" s="25">
        <v>0</v>
      </c>
      <c r="U22" s="25">
        <v>0</v>
      </c>
      <c r="V22" s="25">
        <v>0</v>
      </c>
      <c r="W22" s="25">
        <v>0</v>
      </c>
      <c r="X22" s="25">
        <v>0</v>
      </c>
      <c r="Y22" s="25">
        <v>0</v>
      </c>
      <c r="Z22" s="25">
        <v>0</v>
      </c>
      <c r="AA22" s="25">
        <v>0</v>
      </c>
      <c r="AB22" s="25">
        <v>0</v>
      </c>
      <c r="AC22" s="25">
        <v>0</v>
      </c>
      <c r="AD22" s="25">
        <v>0</v>
      </c>
      <c r="AE22" s="25">
        <v>0</v>
      </c>
      <c r="AF22" s="22"/>
    </row>
    <row r="23" spans="1:32" s="11" customFormat="1" ht="26.25">
      <c r="A23" s="26" t="s">
        <v>43</v>
      </c>
      <c r="B23" s="47">
        <f>H23+J23+L23+N23+P23+R23+T23+V23+X23+Z23+AB23+AD23</f>
        <v>100</v>
      </c>
      <c r="C23" s="25">
        <f t="shared" si="2"/>
        <v>100</v>
      </c>
      <c r="D23" s="25">
        <v>100</v>
      </c>
      <c r="E23" s="25">
        <f>I23+K23+M23+O23+Q23+S23+U23+Y23</f>
        <v>100</v>
      </c>
      <c r="F23" s="25">
        <f t="shared" si="3"/>
        <v>100</v>
      </c>
      <c r="G23" s="25">
        <f t="shared" si="1"/>
        <v>100</v>
      </c>
      <c r="H23" s="52">
        <v>47.25</v>
      </c>
      <c r="I23" s="52">
        <v>47.25</v>
      </c>
      <c r="J23" s="52">
        <v>0</v>
      </c>
      <c r="K23" s="52">
        <v>0</v>
      </c>
      <c r="L23" s="52">
        <v>0</v>
      </c>
      <c r="M23" s="52">
        <v>0</v>
      </c>
      <c r="N23" s="52">
        <v>0</v>
      </c>
      <c r="O23" s="52">
        <v>0</v>
      </c>
      <c r="P23" s="52">
        <v>0</v>
      </c>
      <c r="Q23" s="52">
        <v>0</v>
      </c>
      <c r="R23" s="52">
        <v>0</v>
      </c>
      <c r="S23" s="52">
        <v>0</v>
      </c>
      <c r="T23" s="25">
        <v>0</v>
      </c>
      <c r="U23" s="25">
        <v>0</v>
      </c>
      <c r="V23" s="25">
        <v>0</v>
      </c>
      <c r="W23" s="25">
        <v>0</v>
      </c>
      <c r="X23" s="25">
        <v>52.75</v>
      </c>
      <c r="Y23" s="25">
        <v>52.75</v>
      </c>
      <c r="Z23" s="25">
        <v>0</v>
      </c>
      <c r="AA23" s="25">
        <v>0</v>
      </c>
      <c r="AB23" s="25">
        <v>0</v>
      </c>
      <c r="AC23" s="25">
        <v>0</v>
      </c>
      <c r="AD23" s="25">
        <v>0</v>
      </c>
      <c r="AE23" s="25">
        <v>0</v>
      </c>
      <c r="AF23" s="50" t="s">
        <v>81</v>
      </c>
    </row>
    <row r="24" spans="1:32" s="11" customFormat="1" ht="21" customHeight="1">
      <c r="A24" s="84" t="s">
        <v>44</v>
      </c>
      <c r="B24" s="47">
        <f>H24+J24+L24+N24+P24+R24+T24+V24+X24+Z24+AB24+AD24</f>
        <v>200</v>
      </c>
      <c r="C24" s="25">
        <f>H24+P24+J24+N24+R24+T24+V24+X24+Z24+AB24</f>
        <v>200</v>
      </c>
      <c r="D24" s="25">
        <v>200</v>
      </c>
      <c r="E24" s="25">
        <f>I24+K24+M24+O24+Q24+S24+U24+Y24+AA24+AC24</f>
        <v>200</v>
      </c>
      <c r="F24" s="25">
        <f t="shared" si="3"/>
        <v>100</v>
      </c>
      <c r="G24" s="25">
        <f>E24/C24*100</f>
        <v>100</v>
      </c>
      <c r="H24" s="52">
        <v>0</v>
      </c>
      <c r="I24" s="52">
        <v>0</v>
      </c>
      <c r="J24" s="52">
        <v>0</v>
      </c>
      <c r="K24" s="52">
        <v>0</v>
      </c>
      <c r="L24" s="52">
        <v>0</v>
      </c>
      <c r="M24" s="52">
        <v>0</v>
      </c>
      <c r="N24" s="52">
        <v>0</v>
      </c>
      <c r="O24" s="52">
        <v>0</v>
      </c>
      <c r="P24" s="52">
        <v>0</v>
      </c>
      <c r="Q24" s="52">
        <v>0</v>
      </c>
      <c r="R24" s="52">
        <v>0</v>
      </c>
      <c r="S24" s="52">
        <v>0</v>
      </c>
      <c r="T24" s="25">
        <v>0</v>
      </c>
      <c r="U24" s="25">
        <v>0</v>
      </c>
      <c r="V24" s="25">
        <v>0</v>
      </c>
      <c r="W24" s="25">
        <v>0</v>
      </c>
      <c r="X24" s="25">
        <v>100</v>
      </c>
      <c r="Y24" s="25">
        <v>100</v>
      </c>
      <c r="Z24" s="25">
        <v>50</v>
      </c>
      <c r="AA24" s="25">
        <v>50</v>
      </c>
      <c r="AB24" s="25">
        <v>50</v>
      </c>
      <c r="AC24" s="25">
        <v>50</v>
      </c>
      <c r="AD24" s="25">
        <v>0</v>
      </c>
      <c r="AE24" s="25">
        <v>0</v>
      </c>
      <c r="AF24" s="50" t="s">
        <v>78</v>
      </c>
    </row>
    <row r="25" spans="1:32" s="11" customFormat="1" ht="33.75" customHeight="1">
      <c r="A25" s="24" t="s">
        <v>45</v>
      </c>
      <c r="B25" s="47">
        <f t="shared" si="0"/>
        <v>100</v>
      </c>
      <c r="C25" s="25">
        <f>H25+P25+J25+L25+N25+R25+T25+V25+X25+Z25+AB25</f>
        <v>100</v>
      </c>
      <c r="D25" s="25">
        <v>100</v>
      </c>
      <c r="E25" s="25">
        <f>I25+K25+M25+O25+Q25+U25+W25+Y25+AA25+AC25</f>
        <v>99.96000000000001</v>
      </c>
      <c r="F25" s="25">
        <f t="shared" si="3"/>
        <v>99.96000000000001</v>
      </c>
      <c r="G25" s="25">
        <f t="shared" si="1"/>
        <v>99.96000000000001</v>
      </c>
      <c r="H25" s="52">
        <v>21.84</v>
      </c>
      <c r="I25" s="52">
        <v>21.8</v>
      </c>
      <c r="J25" s="52">
        <v>0</v>
      </c>
      <c r="K25" s="52">
        <v>0</v>
      </c>
      <c r="L25" s="52">
        <v>0</v>
      </c>
      <c r="M25" s="52">
        <v>0</v>
      </c>
      <c r="N25" s="52">
        <v>0</v>
      </c>
      <c r="O25" s="52">
        <v>0</v>
      </c>
      <c r="P25" s="52">
        <v>0</v>
      </c>
      <c r="Q25" s="52">
        <v>0</v>
      </c>
      <c r="R25" s="52">
        <v>0</v>
      </c>
      <c r="S25" s="52">
        <v>0</v>
      </c>
      <c r="T25" s="25">
        <v>0</v>
      </c>
      <c r="U25" s="25">
        <v>0</v>
      </c>
      <c r="V25" s="25">
        <v>20</v>
      </c>
      <c r="W25" s="25">
        <v>20</v>
      </c>
      <c r="X25" s="25">
        <v>0</v>
      </c>
      <c r="Y25" s="25">
        <v>0</v>
      </c>
      <c r="Z25" s="25">
        <v>25.5</v>
      </c>
      <c r="AA25" s="25">
        <v>7.7</v>
      </c>
      <c r="AB25" s="25">
        <v>32.66</v>
      </c>
      <c r="AC25" s="25">
        <v>50.46</v>
      </c>
      <c r="AD25" s="25">
        <v>0</v>
      </c>
      <c r="AE25" s="25">
        <v>0</v>
      </c>
      <c r="AF25" s="50" t="s">
        <v>79</v>
      </c>
    </row>
    <row r="26" spans="1:32" s="11" customFormat="1" ht="30" customHeight="1">
      <c r="A26" s="20" t="s">
        <v>46</v>
      </c>
      <c r="B26" s="47">
        <f t="shared" si="0"/>
        <v>70</v>
      </c>
      <c r="C26" s="25">
        <f>H26+P26+J26+L26+N26+R26+T26+V26+X26+Z26+AB26</f>
        <v>70</v>
      </c>
      <c r="D26" s="25">
        <v>64.99</v>
      </c>
      <c r="E26" s="25">
        <f>I26+K26+M26+O26+Q26+S26+U26+V26+Y26+AA26+AC26</f>
        <v>64.99</v>
      </c>
      <c r="F26" s="25">
        <f t="shared" si="3"/>
        <v>92.84285714285714</v>
      </c>
      <c r="G26" s="25">
        <v>0</v>
      </c>
      <c r="H26" s="52">
        <v>0</v>
      </c>
      <c r="I26" s="52">
        <v>0</v>
      </c>
      <c r="J26" s="52">
        <v>0</v>
      </c>
      <c r="K26" s="52">
        <v>0</v>
      </c>
      <c r="L26" s="52">
        <v>0</v>
      </c>
      <c r="M26" s="52">
        <v>0</v>
      </c>
      <c r="N26" s="52">
        <v>0</v>
      </c>
      <c r="O26" s="52">
        <v>0</v>
      </c>
      <c r="P26" s="52">
        <v>0</v>
      </c>
      <c r="Q26" s="52">
        <v>0</v>
      </c>
      <c r="R26" s="52">
        <v>0</v>
      </c>
      <c r="S26" s="52">
        <v>0</v>
      </c>
      <c r="T26" s="25">
        <v>0</v>
      </c>
      <c r="U26" s="25">
        <v>0</v>
      </c>
      <c r="V26" s="25">
        <v>0</v>
      </c>
      <c r="W26" s="25">
        <v>0</v>
      </c>
      <c r="X26" s="25">
        <v>0</v>
      </c>
      <c r="Y26" s="25">
        <v>0</v>
      </c>
      <c r="Z26" s="25">
        <v>0</v>
      </c>
      <c r="AA26" s="25">
        <v>0</v>
      </c>
      <c r="AB26" s="25">
        <v>70</v>
      </c>
      <c r="AC26" s="25">
        <v>64.99</v>
      </c>
      <c r="AD26" s="25">
        <v>0</v>
      </c>
      <c r="AE26" s="25">
        <v>0</v>
      </c>
      <c r="AF26" s="50" t="s">
        <v>85</v>
      </c>
    </row>
    <row r="27" spans="1:40" s="11" customFormat="1" ht="52.5">
      <c r="A27" s="20" t="s">
        <v>47</v>
      </c>
      <c r="B27" s="47">
        <f t="shared" si="0"/>
        <v>320</v>
      </c>
      <c r="C27" s="25">
        <f t="shared" si="2"/>
        <v>320</v>
      </c>
      <c r="D27" s="25">
        <f>H27+J27+L27+N27+P27+R27+T27</f>
        <v>320</v>
      </c>
      <c r="E27" s="21">
        <f>I27+K27+M27+O27+Q27+S27+U27</f>
        <v>320</v>
      </c>
      <c r="F27" s="25">
        <f t="shared" si="3"/>
        <v>100</v>
      </c>
      <c r="G27" s="25">
        <f t="shared" si="1"/>
        <v>100</v>
      </c>
      <c r="H27" s="52">
        <v>0</v>
      </c>
      <c r="I27" s="52">
        <v>0</v>
      </c>
      <c r="J27" s="52">
        <v>0</v>
      </c>
      <c r="K27" s="52">
        <v>0</v>
      </c>
      <c r="L27" s="52">
        <v>0</v>
      </c>
      <c r="M27" s="52">
        <v>0</v>
      </c>
      <c r="N27" s="52">
        <v>320</v>
      </c>
      <c r="O27" s="52">
        <v>320</v>
      </c>
      <c r="P27" s="52">
        <v>0</v>
      </c>
      <c r="Q27" s="52">
        <v>0</v>
      </c>
      <c r="R27" s="52">
        <v>0</v>
      </c>
      <c r="S27" s="52">
        <v>0</v>
      </c>
      <c r="T27" s="25">
        <v>0</v>
      </c>
      <c r="U27" s="25">
        <v>0</v>
      </c>
      <c r="V27" s="25">
        <v>0</v>
      </c>
      <c r="W27" s="25">
        <v>0</v>
      </c>
      <c r="X27" s="25">
        <v>0</v>
      </c>
      <c r="Y27" s="25">
        <v>0</v>
      </c>
      <c r="Z27" s="25">
        <v>0</v>
      </c>
      <c r="AA27" s="25">
        <v>0</v>
      </c>
      <c r="AB27" s="25">
        <v>0</v>
      </c>
      <c r="AC27" s="25">
        <v>0</v>
      </c>
      <c r="AD27" s="25">
        <v>0</v>
      </c>
      <c r="AE27" s="25">
        <v>0</v>
      </c>
      <c r="AF27" s="50" t="s">
        <v>77</v>
      </c>
      <c r="AN27" s="50"/>
    </row>
    <row r="28" spans="1:32" s="11" customFormat="1" ht="15">
      <c r="A28" s="49" t="s">
        <v>51</v>
      </c>
      <c r="B28" s="34">
        <f>B11+B12+B13++B16+B15+B17+B19+B20+B21+B22+B23+B24+B25+B26+B27</f>
        <v>3792.9</v>
      </c>
      <c r="C28" s="34">
        <f>C11+C12+C13++C16+C15+C17+C19+C20+C21+C22+C23+C24+C25+C26+C27</f>
        <v>3650.5699999999997</v>
      </c>
      <c r="D28" s="34">
        <f>D11+D12+D13+D15+D16+D17+D19+D20+D21+D22+D23+D24+D25+D26+D27</f>
        <v>3489.87</v>
      </c>
      <c r="E28" s="34">
        <f>E11+E12+E13++E16+E15+E17+E19+E20+E21+E22+E23+E24+E25+E26+E27</f>
        <v>3489.8299999999995</v>
      </c>
      <c r="F28" s="57">
        <f t="shared" si="3"/>
        <v>92.00954414827703</v>
      </c>
      <c r="G28" s="57">
        <f t="shared" si="1"/>
        <v>95.59685199845502</v>
      </c>
      <c r="H28" s="34">
        <f aca="true" t="shared" si="4" ref="H28:AE28">H11+H12+H13++H16+H15+H17+H19+H20+H21+H22+H23+H24+H25+H26+H27</f>
        <v>71.39</v>
      </c>
      <c r="I28" s="34">
        <f t="shared" si="4"/>
        <v>71.35</v>
      </c>
      <c r="J28" s="34">
        <f t="shared" si="4"/>
        <v>26.5</v>
      </c>
      <c r="K28" s="34">
        <f t="shared" si="4"/>
        <v>26.5</v>
      </c>
      <c r="L28" s="34">
        <f t="shared" si="4"/>
        <v>160.6</v>
      </c>
      <c r="M28" s="34">
        <f t="shared" si="4"/>
        <v>145</v>
      </c>
      <c r="N28" s="34">
        <f t="shared" si="4"/>
        <v>738.58</v>
      </c>
      <c r="O28" s="34">
        <f t="shared" si="4"/>
        <v>698.05</v>
      </c>
      <c r="P28" s="34">
        <f t="shared" si="4"/>
        <v>1287.84</v>
      </c>
      <c r="Q28" s="34">
        <f t="shared" si="4"/>
        <v>285.21999999999997</v>
      </c>
      <c r="R28" s="34">
        <f t="shared" si="4"/>
        <v>90.36</v>
      </c>
      <c r="S28" s="34">
        <f>S11+S12+S13++S16+S15+S17+S19+S20+S21+S22+S23+S24+S25+S26+S27</f>
        <v>946.78</v>
      </c>
      <c r="T28" s="34">
        <f t="shared" si="4"/>
        <v>142.32</v>
      </c>
      <c r="U28" s="34">
        <f>U11+U12+U13++U16+U15+U17+U19+U20+U21+U22+U23+U24+U25+U26+U27</f>
        <v>330.14</v>
      </c>
      <c r="V28" s="34">
        <f t="shared" si="4"/>
        <v>20</v>
      </c>
      <c r="W28" s="34">
        <f t="shared" si="4"/>
        <v>20</v>
      </c>
      <c r="X28" s="34">
        <f t="shared" si="4"/>
        <v>429.85</v>
      </c>
      <c r="Y28" s="34">
        <f t="shared" si="4"/>
        <v>429.85</v>
      </c>
      <c r="Z28" s="34">
        <f t="shared" si="4"/>
        <v>522.97</v>
      </c>
      <c r="AA28" s="34">
        <f t="shared" si="4"/>
        <v>313</v>
      </c>
      <c r="AB28" s="34">
        <f t="shared" si="4"/>
        <v>160.16</v>
      </c>
      <c r="AC28" s="34">
        <f t="shared" si="4"/>
        <v>223.94</v>
      </c>
      <c r="AD28" s="34">
        <f t="shared" si="4"/>
        <v>142.33</v>
      </c>
      <c r="AE28" s="34">
        <f t="shared" si="4"/>
        <v>0</v>
      </c>
      <c r="AF28" s="34"/>
    </row>
    <row r="29" spans="1:32" s="11" customFormat="1" ht="15">
      <c r="A29" s="72" t="s">
        <v>30</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4"/>
    </row>
    <row r="30" spans="1:32" s="11" customFormat="1" ht="52.5">
      <c r="A30" s="26" t="s">
        <v>48</v>
      </c>
      <c r="B30" s="47">
        <f>H30+J30+L30+N30+P30+R30+T30+V30+X30+Z30+AB30+AD30</f>
        <v>345</v>
      </c>
      <c r="C30" s="25">
        <f>H30+P30+J30+L30+N30+R30+T30+V30+X30+Z30+AB30</f>
        <v>345</v>
      </c>
      <c r="D30" s="25">
        <v>345</v>
      </c>
      <c r="E30" s="25">
        <f>I30+K30+M30+O30+Z30+Q30+AC30+AE30</f>
        <v>345</v>
      </c>
      <c r="F30" s="25">
        <f>E30/B30*100</f>
        <v>100</v>
      </c>
      <c r="G30" s="25">
        <f t="shared" si="1"/>
        <v>100</v>
      </c>
      <c r="H30" s="25">
        <v>0</v>
      </c>
      <c r="I30" s="25">
        <v>0</v>
      </c>
      <c r="J30" s="25">
        <v>0</v>
      </c>
      <c r="K30" s="25">
        <v>0</v>
      </c>
      <c r="L30" s="25">
        <v>0</v>
      </c>
      <c r="M30" s="25">
        <v>0</v>
      </c>
      <c r="N30" s="25">
        <v>5</v>
      </c>
      <c r="O30" s="25">
        <v>5</v>
      </c>
      <c r="P30" s="52">
        <v>0</v>
      </c>
      <c r="Q30" s="52">
        <v>0</v>
      </c>
      <c r="R30" s="52">
        <v>0</v>
      </c>
      <c r="S30" s="52">
        <v>0</v>
      </c>
      <c r="T30" s="25">
        <v>0</v>
      </c>
      <c r="U30" s="25">
        <v>0</v>
      </c>
      <c r="V30" s="25">
        <v>0</v>
      </c>
      <c r="W30" s="25">
        <v>0</v>
      </c>
      <c r="X30" s="25">
        <v>0</v>
      </c>
      <c r="Y30" s="25">
        <v>0</v>
      </c>
      <c r="Z30" s="25">
        <v>30</v>
      </c>
      <c r="AA30" s="25">
        <v>30</v>
      </c>
      <c r="AB30" s="25">
        <v>310</v>
      </c>
      <c r="AC30" s="25">
        <v>310</v>
      </c>
      <c r="AD30" s="25">
        <v>0</v>
      </c>
      <c r="AE30" s="25">
        <v>0</v>
      </c>
      <c r="AF30" s="23"/>
    </row>
    <row r="31" spans="1:32" s="11" customFormat="1" ht="27" customHeight="1">
      <c r="A31" s="26" t="s">
        <v>49</v>
      </c>
      <c r="B31" s="47">
        <f>H31+J31+L31+N31+P31+R31+T31+V31+X31+Z31+AB31+AD31</f>
        <v>404.4</v>
      </c>
      <c r="C31" s="25">
        <f>H31+P31+J31+L31+N31+R31+T31+V31+X31+Z31+AB31</f>
        <v>314.15</v>
      </c>
      <c r="D31" s="25">
        <v>133.48</v>
      </c>
      <c r="E31" s="25">
        <f>I31+K31+M31+O31+Q31+S31+U31+W31+Y31+AA31+AC31</f>
        <v>133.48</v>
      </c>
      <c r="F31" s="25">
        <f>E31/B31*100</f>
        <v>33.00692383778437</v>
      </c>
      <c r="G31" s="25">
        <f t="shared" si="1"/>
        <v>42.489256724494666</v>
      </c>
      <c r="H31" s="25">
        <v>10.2</v>
      </c>
      <c r="I31" s="25">
        <v>6.51</v>
      </c>
      <c r="J31" s="25">
        <v>10.2</v>
      </c>
      <c r="K31" s="25">
        <v>6.52</v>
      </c>
      <c r="L31" s="25">
        <v>10.2</v>
      </c>
      <c r="M31" s="25">
        <v>6.52</v>
      </c>
      <c r="N31" s="25">
        <v>10.2</v>
      </c>
      <c r="O31" s="25">
        <v>6.52</v>
      </c>
      <c r="P31" s="52">
        <v>10.2</v>
      </c>
      <c r="Q31" s="52">
        <v>6.52</v>
      </c>
      <c r="R31" s="52">
        <v>10.2</v>
      </c>
      <c r="S31" s="52">
        <v>6.52</v>
      </c>
      <c r="T31" s="25">
        <v>10.2</v>
      </c>
      <c r="U31" s="25">
        <v>6.52</v>
      </c>
      <c r="V31" s="25">
        <v>10.2</v>
      </c>
      <c r="W31" s="25">
        <v>13.03</v>
      </c>
      <c r="X31" s="25">
        <v>72.1</v>
      </c>
      <c r="Y31" s="25">
        <v>61.8</v>
      </c>
      <c r="Z31" s="25">
        <v>10.2</v>
      </c>
      <c r="AA31" s="25">
        <v>6.52</v>
      </c>
      <c r="AB31" s="25">
        <v>150.25</v>
      </c>
      <c r="AC31" s="25">
        <v>6.5</v>
      </c>
      <c r="AD31" s="25">
        <v>90.25</v>
      </c>
      <c r="AE31" s="25">
        <v>0</v>
      </c>
      <c r="AF31" s="50" t="s">
        <v>74</v>
      </c>
    </row>
    <row r="32" spans="1:32" s="11" customFormat="1" ht="56.25" customHeight="1">
      <c r="A32" s="26" t="s">
        <v>50</v>
      </c>
      <c r="B32" s="47">
        <f>H32+J32+L32+N32+P32+R32+T32+V32+X32+Z32+AB32+AD32</f>
        <v>43.8</v>
      </c>
      <c r="C32" s="25">
        <f>H32+P32+J32+L32+N32+R32+T32+V32+X32</f>
        <v>43.8</v>
      </c>
      <c r="D32" s="25">
        <v>43.8</v>
      </c>
      <c r="E32" s="25">
        <f>I32+K32+M32+O32+Q32+S32+U32</f>
        <v>43.8</v>
      </c>
      <c r="F32" s="25">
        <f>E32/B32*100</f>
        <v>100</v>
      </c>
      <c r="G32" s="25">
        <f t="shared" si="1"/>
        <v>100</v>
      </c>
      <c r="H32" s="25">
        <v>0</v>
      </c>
      <c r="I32" s="25">
        <v>0</v>
      </c>
      <c r="J32" s="25">
        <v>0</v>
      </c>
      <c r="K32" s="25">
        <v>0</v>
      </c>
      <c r="L32" s="25">
        <v>0</v>
      </c>
      <c r="M32" s="25">
        <v>0</v>
      </c>
      <c r="N32" s="25">
        <v>43.8</v>
      </c>
      <c r="O32" s="25">
        <v>43.8</v>
      </c>
      <c r="P32" s="52">
        <v>0</v>
      </c>
      <c r="Q32" s="52">
        <v>0</v>
      </c>
      <c r="R32" s="52">
        <v>0</v>
      </c>
      <c r="S32" s="52">
        <v>0</v>
      </c>
      <c r="T32" s="25">
        <v>0</v>
      </c>
      <c r="U32" s="25">
        <v>0</v>
      </c>
      <c r="V32" s="25">
        <v>0</v>
      </c>
      <c r="W32" s="25">
        <v>0</v>
      </c>
      <c r="X32" s="25">
        <v>0</v>
      </c>
      <c r="Y32" s="25">
        <v>0</v>
      </c>
      <c r="Z32" s="25">
        <v>0</v>
      </c>
      <c r="AA32" s="25">
        <v>0</v>
      </c>
      <c r="AB32" s="25">
        <v>0</v>
      </c>
      <c r="AC32" s="25">
        <v>0</v>
      </c>
      <c r="AD32" s="25">
        <v>0</v>
      </c>
      <c r="AE32" s="25">
        <v>0</v>
      </c>
      <c r="AF32" s="50" t="s">
        <v>80</v>
      </c>
    </row>
    <row r="33" spans="1:32" s="11" customFormat="1" ht="17.25">
      <c r="A33" s="36" t="s">
        <v>52</v>
      </c>
      <c r="B33" s="34">
        <f>B30+B31+B32</f>
        <v>793.1999999999999</v>
      </c>
      <c r="C33" s="34">
        <f>C30+C31+C32</f>
        <v>702.9499999999999</v>
      </c>
      <c r="D33" s="34">
        <f>D30+D31+D32</f>
        <v>522.28</v>
      </c>
      <c r="E33" s="34">
        <f>E30+E31+E32</f>
        <v>522.28</v>
      </c>
      <c r="F33" s="57">
        <f>E33/B33*100</f>
        <v>65.84467977811397</v>
      </c>
      <c r="G33" s="57">
        <f t="shared" si="1"/>
        <v>74.2983142471015</v>
      </c>
      <c r="H33" s="34">
        <f aca="true" t="shared" si="5" ref="H33:AE33">H30+H31+H32</f>
        <v>10.2</v>
      </c>
      <c r="I33" s="34">
        <f t="shared" si="5"/>
        <v>6.51</v>
      </c>
      <c r="J33" s="34">
        <f t="shared" si="5"/>
        <v>10.2</v>
      </c>
      <c r="K33" s="34">
        <f t="shared" si="5"/>
        <v>6.52</v>
      </c>
      <c r="L33" s="34">
        <f t="shared" si="5"/>
        <v>10.2</v>
      </c>
      <c r="M33" s="34">
        <f t="shared" si="5"/>
        <v>6.52</v>
      </c>
      <c r="N33" s="34">
        <f t="shared" si="5"/>
        <v>59</v>
      </c>
      <c r="O33" s="34">
        <f t="shared" si="5"/>
        <v>55.31999999999999</v>
      </c>
      <c r="P33" s="34">
        <f t="shared" si="5"/>
        <v>10.2</v>
      </c>
      <c r="Q33" s="34">
        <f t="shared" si="5"/>
        <v>6.52</v>
      </c>
      <c r="R33" s="34">
        <f t="shared" si="5"/>
        <v>10.2</v>
      </c>
      <c r="S33" s="34">
        <f t="shared" si="5"/>
        <v>6.52</v>
      </c>
      <c r="T33" s="34">
        <f t="shared" si="5"/>
        <v>10.2</v>
      </c>
      <c r="U33" s="34">
        <v>6.52</v>
      </c>
      <c r="V33" s="34">
        <f t="shared" si="5"/>
        <v>10.2</v>
      </c>
      <c r="W33" s="34">
        <v>13.03</v>
      </c>
      <c r="X33" s="34">
        <f t="shared" si="5"/>
        <v>72.1</v>
      </c>
      <c r="Y33" s="34">
        <f t="shared" si="5"/>
        <v>61.8</v>
      </c>
      <c r="Z33" s="34">
        <f t="shared" si="5"/>
        <v>40.2</v>
      </c>
      <c r="AA33" s="34">
        <f t="shared" si="5"/>
        <v>36.519999999999996</v>
      </c>
      <c r="AB33" s="34">
        <f t="shared" si="5"/>
        <v>460.25</v>
      </c>
      <c r="AC33" s="34">
        <f t="shared" si="5"/>
        <v>316.5</v>
      </c>
      <c r="AD33" s="34">
        <f t="shared" si="5"/>
        <v>90.25</v>
      </c>
      <c r="AE33" s="34">
        <f t="shared" si="5"/>
        <v>0</v>
      </c>
      <c r="AF33" s="35"/>
    </row>
    <row r="34" spans="1:32" s="11" customFormat="1" ht="17.25">
      <c r="A34" s="37" t="s">
        <v>53</v>
      </c>
      <c r="B34" s="38">
        <f>B28+B33</f>
        <v>4586.1</v>
      </c>
      <c r="C34" s="38">
        <f>C28+C33</f>
        <v>4353.5199999999995</v>
      </c>
      <c r="D34" s="38">
        <f>D28+D33</f>
        <v>4012.1499999999996</v>
      </c>
      <c r="E34" s="38">
        <f>E28+E33</f>
        <v>4012.1099999999997</v>
      </c>
      <c r="F34" s="56">
        <f>E34/B34*100</f>
        <v>87.48413684830247</v>
      </c>
      <c r="G34" s="56">
        <f t="shared" si="1"/>
        <v>92.15784009261472</v>
      </c>
      <c r="H34" s="38">
        <f aca="true" t="shared" si="6" ref="H34:AE34">H28+H33</f>
        <v>81.59</v>
      </c>
      <c r="I34" s="38">
        <f t="shared" si="6"/>
        <v>77.86</v>
      </c>
      <c r="J34" s="38">
        <f t="shared" si="6"/>
        <v>36.7</v>
      </c>
      <c r="K34" s="38">
        <f t="shared" si="6"/>
        <v>33.019999999999996</v>
      </c>
      <c r="L34" s="38">
        <f t="shared" si="6"/>
        <v>170.79999999999998</v>
      </c>
      <c r="M34" s="38">
        <f t="shared" si="6"/>
        <v>151.52</v>
      </c>
      <c r="N34" s="38">
        <f t="shared" si="6"/>
        <v>797.58</v>
      </c>
      <c r="O34" s="38">
        <f t="shared" si="6"/>
        <v>753.3699999999999</v>
      </c>
      <c r="P34" s="38">
        <f t="shared" si="6"/>
        <v>1298.04</v>
      </c>
      <c r="Q34" s="38">
        <f t="shared" si="6"/>
        <v>291.73999999999995</v>
      </c>
      <c r="R34" s="38">
        <f t="shared" si="6"/>
        <v>100.56</v>
      </c>
      <c r="S34" s="38">
        <f t="shared" si="6"/>
        <v>953.3</v>
      </c>
      <c r="T34" s="38">
        <f t="shared" si="6"/>
        <v>152.51999999999998</v>
      </c>
      <c r="U34" s="38">
        <f t="shared" si="6"/>
        <v>336.65999999999997</v>
      </c>
      <c r="V34" s="38">
        <f t="shared" si="6"/>
        <v>30.2</v>
      </c>
      <c r="W34" s="38">
        <f t="shared" si="6"/>
        <v>33.03</v>
      </c>
      <c r="X34" s="38">
        <f t="shared" si="6"/>
        <v>501.95000000000005</v>
      </c>
      <c r="Y34" s="38">
        <f t="shared" si="6"/>
        <v>491.65000000000003</v>
      </c>
      <c r="Z34" s="38">
        <f t="shared" si="6"/>
        <v>563.1700000000001</v>
      </c>
      <c r="AA34" s="38">
        <f t="shared" si="6"/>
        <v>349.52</v>
      </c>
      <c r="AB34" s="38">
        <f t="shared" si="6"/>
        <v>620.41</v>
      </c>
      <c r="AC34" s="38">
        <f t="shared" si="6"/>
        <v>540.44</v>
      </c>
      <c r="AD34" s="38">
        <f t="shared" si="6"/>
        <v>232.58</v>
      </c>
      <c r="AE34" s="38">
        <f t="shared" si="6"/>
        <v>0</v>
      </c>
      <c r="AF34" s="40"/>
    </row>
    <row r="35" spans="1:32" s="11" customFormat="1" ht="15">
      <c r="A35" s="72" t="s">
        <v>32</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4"/>
    </row>
    <row r="36" spans="1:32" s="11" customFormat="1" ht="39">
      <c r="A36" s="24" t="s">
        <v>54</v>
      </c>
      <c r="B36" s="47">
        <f>H36+J36+L36+N36+P36+R36+T36+V36+X36+Z36+AB36+AD36</f>
        <v>1951.8999999999994</v>
      </c>
      <c r="C36" s="25">
        <f>H36+P36+J36+L36+N36+R36+T36+V36+X36+Z36+AB36</f>
        <v>1920.35</v>
      </c>
      <c r="D36" s="21">
        <v>1882.25</v>
      </c>
      <c r="E36" s="21">
        <f>I36+K36+M36+O36+Q36+S36+U36+W36+Y36+AA36+AC36</f>
        <v>1882.2500000000002</v>
      </c>
      <c r="F36" s="25">
        <f>E36/B36*100</f>
        <v>96.43168195091965</v>
      </c>
      <c r="G36" s="25">
        <f t="shared" si="1"/>
        <v>98.0159866690968</v>
      </c>
      <c r="H36" s="25">
        <v>343.08</v>
      </c>
      <c r="I36" s="25">
        <v>0</v>
      </c>
      <c r="J36" s="25">
        <v>383.3</v>
      </c>
      <c r="K36" s="25">
        <v>726.39</v>
      </c>
      <c r="L36" s="25">
        <v>378.94</v>
      </c>
      <c r="M36" s="25">
        <v>373.25</v>
      </c>
      <c r="N36" s="25">
        <v>378.94</v>
      </c>
      <c r="O36" s="25">
        <v>373.25</v>
      </c>
      <c r="P36" s="52">
        <v>35.86</v>
      </c>
      <c r="Q36" s="52">
        <v>30.17</v>
      </c>
      <c r="R36" s="25">
        <v>35.85</v>
      </c>
      <c r="S36" s="25">
        <v>35.19</v>
      </c>
      <c r="T36" s="25">
        <v>146.37</v>
      </c>
      <c r="U36" s="25">
        <v>35.2</v>
      </c>
      <c r="V36" s="25">
        <v>35.86</v>
      </c>
      <c r="W36" s="25">
        <v>115.64</v>
      </c>
      <c r="X36" s="25">
        <v>56.06</v>
      </c>
      <c r="Y36" s="25">
        <v>85.48</v>
      </c>
      <c r="Z36" s="25">
        <v>88.23</v>
      </c>
      <c r="AA36" s="25">
        <v>50.28</v>
      </c>
      <c r="AB36" s="25">
        <v>37.86</v>
      </c>
      <c r="AC36" s="25">
        <v>57.4</v>
      </c>
      <c r="AD36" s="25">
        <v>31.55</v>
      </c>
      <c r="AE36" s="25">
        <v>0</v>
      </c>
      <c r="AF36" s="50"/>
    </row>
    <row r="37" spans="1:33" s="11" customFormat="1" ht="17.25">
      <c r="A37" s="41" t="s">
        <v>55</v>
      </c>
      <c r="B37" s="39">
        <f>B36</f>
        <v>1951.8999999999994</v>
      </c>
      <c r="C37" s="39">
        <f>C36</f>
        <v>1920.35</v>
      </c>
      <c r="D37" s="39">
        <v>1882.25</v>
      </c>
      <c r="E37" s="39">
        <f aca="true" t="shared" si="7" ref="E37:AE37">E36</f>
        <v>1882.2500000000002</v>
      </c>
      <c r="F37" s="56">
        <f>E37/B37*100</f>
        <v>96.43168195091965</v>
      </c>
      <c r="G37" s="56">
        <f t="shared" si="1"/>
        <v>98.0159866690968</v>
      </c>
      <c r="H37" s="39">
        <f t="shared" si="7"/>
        <v>343.08</v>
      </c>
      <c r="I37" s="39">
        <f t="shared" si="7"/>
        <v>0</v>
      </c>
      <c r="J37" s="39">
        <f t="shared" si="7"/>
        <v>383.3</v>
      </c>
      <c r="K37" s="39">
        <f t="shared" si="7"/>
        <v>726.39</v>
      </c>
      <c r="L37" s="39">
        <f t="shared" si="7"/>
        <v>378.94</v>
      </c>
      <c r="M37" s="39">
        <f t="shared" si="7"/>
        <v>373.25</v>
      </c>
      <c r="N37" s="39">
        <f t="shared" si="7"/>
        <v>378.94</v>
      </c>
      <c r="O37" s="39">
        <f t="shared" si="7"/>
        <v>373.25</v>
      </c>
      <c r="P37" s="39">
        <f t="shared" si="7"/>
        <v>35.86</v>
      </c>
      <c r="Q37" s="39">
        <f t="shared" si="7"/>
        <v>30.17</v>
      </c>
      <c r="R37" s="39">
        <f t="shared" si="7"/>
        <v>35.85</v>
      </c>
      <c r="S37" s="39">
        <f t="shared" si="7"/>
        <v>35.19</v>
      </c>
      <c r="T37" s="39">
        <f t="shared" si="7"/>
        <v>146.37</v>
      </c>
      <c r="U37" s="39">
        <f t="shared" si="7"/>
        <v>35.2</v>
      </c>
      <c r="V37" s="39">
        <f t="shared" si="7"/>
        <v>35.86</v>
      </c>
      <c r="W37" s="39">
        <f t="shared" si="7"/>
        <v>115.64</v>
      </c>
      <c r="X37" s="39">
        <f t="shared" si="7"/>
        <v>56.06</v>
      </c>
      <c r="Y37" s="39">
        <f t="shared" si="7"/>
        <v>85.48</v>
      </c>
      <c r="Z37" s="39">
        <f t="shared" si="7"/>
        <v>88.23</v>
      </c>
      <c r="AA37" s="39">
        <f t="shared" si="7"/>
        <v>50.28</v>
      </c>
      <c r="AB37" s="39">
        <f t="shared" si="7"/>
        <v>37.86</v>
      </c>
      <c r="AC37" s="39">
        <f t="shared" si="7"/>
        <v>57.4</v>
      </c>
      <c r="AD37" s="39">
        <f t="shared" si="7"/>
        <v>31.55</v>
      </c>
      <c r="AE37" s="39">
        <f t="shared" si="7"/>
        <v>0</v>
      </c>
      <c r="AF37" s="40"/>
      <c r="AG37" s="1"/>
    </row>
    <row r="38" spans="1:32" s="11" customFormat="1" ht="15">
      <c r="A38" s="72" t="s">
        <v>31</v>
      </c>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4"/>
    </row>
    <row r="39" spans="1:32" s="11" customFormat="1" ht="39">
      <c r="A39" s="26" t="s">
        <v>56</v>
      </c>
      <c r="B39" s="47">
        <f>H39+J39+L39+N39+P39+R39+T39+V39+X39+Z39+AB39+AD39</f>
        <v>8061.4</v>
      </c>
      <c r="C39" s="25">
        <f>H39+P39+J39+L39+N39+R39+T39+V39+X39+Z39+AB39</f>
        <v>7291.78</v>
      </c>
      <c r="D39" s="21">
        <v>7165.27</v>
      </c>
      <c r="E39" s="21">
        <f>I39+K39+M39+O39+Q39+S39+U39+W39+Y39+AA39+AC39</f>
        <v>7165.2699999999995</v>
      </c>
      <c r="F39" s="25">
        <f>E39/B39*100</f>
        <v>88.88369265884337</v>
      </c>
      <c r="G39" s="25">
        <f t="shared" si="1"/>
        <v>98.2650326806349</v>
      </c>
      <c r="H39" s="52">
        <v>1710.23</v>
      </c>
      <c r="I39" s="52">
        <v>1652.25</v>
      </c>
      <c r="J39" s="52">
        <v>730.66</v>
      </c>
      <c r="K39" s="52">
        <v>720.24</v>
      </c>
      <c r="L39" s="52">
        <v>326.08</v>
      </c>
      <c r="M39" s="52">
        <v>335.65</v>
      </c>
      <c r="N39" s="52">
        <v>905.53</v>
      </c>
      <c r="O39" s="52">
        <v>961.42</v>
      </c>
      <c r="P39" s="52">
        <v>762.83</v>
      </c>
      <c r="Q39" s="52">
        <v>513.51</v>
      </c>
      <c r="R39" s="52">
        <v>825.32</v>
      </c>
      <c r="S39" s="25">
        <v>428.6</v>
      </c>
      <c r="T39" s="25">
        <v>712.5</v>
      </c>
      <c r="U39" s="25">
        <v>789.25</v>
      </c>
      <c r="V39" s="25">
        <v>391.28</v>
      </c>
      <c r="W39" s="25">
        <v>683.44</v>
      </c>
      <c r="X39" s="25">
        <v>188.78</v>
      </c>
      <c r="Y39" s="25">
        <v>226.61</v>
      </c>
      <c r="Z39" s="25">
        <v>458.52</v>
      </c>
      <c r="AA39" s="25">
        <v>444.19</v>
      </c>
      <c r="AB39" s="25">
        <v>280.05</v>
      </c>
      <c r="AC39" s="25">
        <v>410.11</v>
      </c>
      <c r="AD39" s="25">
        <v>769.62</v>
      </c>
      <c r="AE39" s="25">
        <v>0</v>
      </c>
      <c r="AF39" s="50" t="s">
        <v>71</v>
      </c>
    </row>
    <row r="40" spans="1:32" s="11" customFormat="1" ht="17.25">
      <c r="A40" s="41" t="s">
        <v>57</v>
      </c>
      <c r="B40" s="55">
        <f>H40+J40+L40+N40+P40+R40+T40+V40+X40+Z40+AB40+AD40</f>
        <v>8061.4</v>
      </c>
      <c r="C40" s="39">
        <f aca="true" t="shared" si="8" ref="C40:AE40">C39</f>
        <v>7291.78</v>
      </c>
      <c r="D40" s="58">
        <v>7165.27</v>
      </c>
      <c r="E40" s="39">
        <f t="shared" si="8"/>
        <v>7165.2699999999995</v>
      </c>
      <c r="F40" s="56">
        <f>E40/B40*100</f>
        <v>88.88369265884337</v>
      </c>
      <c r="G40" s="56">
        <f t="shared" si="1"/>
        <v>98.2650326806349</v>
      </c>
      <c r="H40" s="39">
        <f t="shared" si="8"/>
        <v>1710.23</v>
      </c>
      <c r="I40" s="39">
        <f t="shared" si="8"/>
        <v>1652.25</v>
      </c>
      <c r="J40" s="39">
        <f t="shared" si="8"/>
        <v>730.66</v>
      </c>
      <c r="K40" s="39">
        <f t="shared" si="8"/>
        <v>720.24</v>
      </c>
      <c r="L40" s="39">
        <v>326.08</v>
      </c>
      <c r="M40" s="39">
        <f t="shared" si="8"/>
        <v>335.65</v>
      </c>
      <c r="N40" s="39">
        <f t="shared" si="8"/>
        <v>905.53</v>
      </c>
      <c r="O40" s="39">
        <f t="shared" si="8"/>
        <v>961.42</v>
      </c>
      <c r="P40" s="39">
        <f t="shared" si="8"/>
        <v>762.83</v>
      </c>
      <c r="Q40" s="39">
        <f t="shared" si="8"/>
        <v>513.51</v>
      </c>
      <c r="R40" s="39">
        <f t="shared" si="8"/>
        <v>825.32</v>
      </c>
      <c r="S40" s="39">
        <f t="shared" si="8"/>
        <v>428.6</v>
      </c>
      <c r="T40" s="39">
        <f>T39</f>
        <v>712.5</v>
      </c>
      <c r="U40" s="39">
        <f t="shared" si="8"/>
        <v>789.25</v>
      </c>
      <c r="V40" s="39">
        <f>V39</f>
        <v>391.28</v>
      </c>
      <c r="W40" s="39">
        <f t="shared" si="8"/>
        <v>683.44</v>
      </c>
      <c r="X40" s="39">
        <f t="shared" si="8"/>
        <v>188.78</v>
      </c>
      <c r="Y40" s="39">
        <f t="shared" si="8"/>
        <v>226.61</v>
      </c>
      <c r="Z40" s="39">
        <f t="shared" si="8"/>
        <v>458.52</v>
      </c>
      <c r="AA40" s="39">
        <f t="shared" si="8"/>
        <v>444.19</v>
      </c>
      <c r="AB40" s="39">
        <f t="shared" si="8"/>
        <v>280.05</v>
      </c>
      <c r="AC40" s="39">
        <f t="shared" si="8"/>
        <v>410.11</v>
      </c>
      <c r="AD40" s="39">
        <f t="shared" si="8"/>
        <v>769.62</v>
      </c>
      <c r="AE40" s="39">
        <f t="shared" si="8"/>
        <v>0</v>
      </c>
      <c r="AF40" s="40"/>
    </row>
    <row r="41" spans="1:33" ht="17.25">
      <c r="A41" s="45" t="s">
        <v>65</v>
      </c>
      <c r="B41" s="25">
        <f>H41+J41+L41+N41+P41+R41+T41+V41+X41+Z41+AB41+AD41</f>
        <v>9676.999999999998</v>
      </c>
      <c r="C41" s="25">
        <f>H41+J41+L41+N41+P41+R41+T41+V41+X41+Z41+AB41</f>
        <v>8551.939999999999</v>
      </c>
      <c r="D41" s="21">
        <v>8551.93</v>
      </c>
      <c r="E41" s="21">
        <f>I41+K41+M41+O41+Q41+S41+U41+W41+Y41+AA41+AC41</f>
        <v>8551.93</v>
      </c>
      <c r="F41" s="25">
        <f>E41/B41*100</f>
        <v>88.37377286349077</v>
      </c>
      <c r="G41" s="25">
        <f t="shared" si="1"/>
        <v>99.99988306746775</v>
      </c>
      <c r="H41" s="25">
        <v>0</v>
      </c>
      <c r="I41" s="25">
        <v>0</v>
      </c>
      <c r="J41" s="25">
        <v>0</v>
      </c>
      <c r="K41" s="25">
        <v>0</v>
      </c>
      <c r="L41" s="25">
        <v>0</v>
      </c>
      <c r="M41" s="25">
        <v>0</v>
      </c>
      <c r="N41" s="25">
        <v>881.75</v>
      </c>
      <c r="O41" s="25">
        <v>881.75</v>
      </c>
      <c r="P41" s="52">
        <v>943.16</v>
      </c>
      <c r="Q41" s="52">
        <v>943.16</v>
      </c>
      <c r="R41" s="25">
        <v>1397.32</v>
      </c>
      <c r="S41" s="25">
        <v>1397.32</v>
      </c>
      <c r="T41" s="25">
        <v>1253.16</v>
      </c>
      <c r="U41" s="25">
        <v>1253.16</v>
      </c>
      <c r="V41" s="25">
        <v>1029.35</v>
      </c>
      <c r="W41" s="25">
        <v>1029.35</v>
      </c>
      <c r="X41" s="25">
        <v>957.53</v>
      </c>
      <c r="Y41" s="25">
        <v>957.53</v>
      </c>
      <c r="Z41" s="25">
        <v>1059.46</v>
      </c>
      <c r="AA41" s="25">
        <v>1059.46</v>
      </c>
      <c r="AB41" s="25">
        <v>1030.21</v>
      </c>
      <c r="AC41" s="25">
        <v>1030.2</v>
      </c>
      <c r="AD41" s="25">
        <v>1125.06</v>
      </c>
      <c r="AE41" s="25">
        <v>0</v>
      </c>
      <c r="AF41" s="44"/>
      <c r="AG41" s="11"/>
    </row>
    <row r="42" spans="1:33" ht="18">
      <c r="A42" s="42"/>
      <c r="B42" s="42"/>
      <c r="C42" s="43"/>
      <c r="D42" s="43"/>
      <c r="E42" s="43"/>
      <c r="F42" s="25" t="e">
        <f>E42/B42*100</f>
        <v>#DIV/0!</v>
      </c>
      <c r="G42" s="25" t="e">
        <f t="shared" si="1"/>
        <v>#DIV/0!</v>
      </c>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4"/>
      <c r="AG42" s="11"/>
    </row>
    <row r="43" spans="1:32" s="11" customFormat="1" ht="17.25">
      <c r="A43" s="48" t="s">
        <v>26</v>
      </c>
      <c r="B43" s="39">
        <f>B34+B37+B40+B41</f>
        <v>24276.399999999998</v>
      </c>
      <c r="C43" s="39">
        <f>C34+C37+C40+C41</f>
        <v>22117.589999999997</v>
      </c>
      <c r="D43" s="85">
        <f>D34+D37+D40+D41</f>
        <v>21611.6</v>
      </c>
      <c r="E43" s="39">
        <f>E34+E37+E40+E41</f>
        <v>21611.559999999998</v>
      </c>
      <c r="F43" s="56">
        <f>E43/B43*100</f>
        <v>89.02291937849104</v>
      </c>
      <c r="G43" s="56">
        <f t="shared" si="1"/>
        <v>97.71209250194077</v>
      </c>
      <c r="H43" s="39">
        <f aca="true" t="shared" si="9" ref="H43:AE43">H34+H37+H40+H41</f>
        <v>2134.9</v>
      </c>
      <c r="I43" s="39">
        <f t="shared" si="9"/>
        <v>1730.11</v>
      </c>
      <c r="J43" s="39">
        <f t="shared" si="9"/>
        <v>1150.6599999999999</v>
      </c>
      <c r="K43" s="39">
        <f t="shared" si="9"/>
        <v>1479.65</v>
      </c>
      <c r="L43" s="39">
        <f t="shared" si="9"/>
        <v>875.8199999999999</v>
      </c>
      <c r="M43" s="39">
        <f t="shared" si="9"/>
        <v>860.42</v>
      </c>
      <c r="N43" s="39">
        <f t="shared" si="9"/>
        <v>2963.8</v>
      </c>
      <c r="O43" s="39">
        <f t="shared" si="9"/>
        <v>2969.79</v>
      </c>
      <c r="P43" s="39">
        <f t="shared" si="9"/>
        <v>3039.89</v>
      </c>
      <c r="Q43" s="39">
        <f t="shared" si="9"/>
        <v>1778.58</v>
      </c>
      <c r="R43" s="39">
        <f t="shared" si="9"/>
        <v>2359.05</v>
      </c>
      <c r="S43" s="39">
        <f t="shared" si="9"/>
        <v>2814.41</v>
      </c>
      <c r="T43" s="39">
        <f t="shared" si="9"/>
        <v>2264.55</v>
      </c>
      <c r="U43" s="39">
        <f t="shared" si="9"/>
        <v>2414.27</v>
      </c>
      <c r="V43" s="39">
        <f t="shared" si="9"/>
        <v>1486.6899999999998</v>
      </c>
      <c r="W43" s="39">
        <f t="shared" si="9"/>
        <v>1861.46</v>
      </c>
      <c r="X43" s="39">
        <f t="shared" si="9"/>
        <v>1704.32</v>
      </c>
      <c r="Y43" s="39">
        <f t="shared" si="9"/>
        <v>1761.27</v>
      </c>
      <c r="Z43" s="39">
        <f t="shared" si="9"/>
        <v>2169.38</v>
      </c>
      <c r="AA43" s="39">
        <f t="shared" si="9"/>
        <v>1903.45</v>
      </c>
      <c r="AB43" s="39">
        <f t="shared" si="9"/>
        <v>1968.53</v>
      </c>
      <c r="AC43" s="39">
        <f t="shared" si="9"/>
        <v>2038.15</v>
      </c>
      <c r="AD43" s="39">
        <f t="shared" si="9"/>
        <v>2158.81</v>
      </c>
      <c r="AE43" s="39">
        <f t="shared" si="9"/>
        <v>0</v>
      </c>
      <c r="AF43" s="40"/>
    </row>
    <row r="44" spans="1:32" s="11" customFormat="1" ht="15">
      <c r="A44" s="51" t="s">
        <v>70</v>
      </c>
      <c r="B44" s="53">
        <f>B43</f>
        <v>24276.399999999998</v>
      </c>
      <c r="C44" s="21">
        <v>22117.59</v>
      </c>
      <c r="D44" s="53">
        <v>21611.6</v>
      </c>
      <c r="E44" s="21">
        <v>21611.56</v>
      </c>
      <c r="F44" s="53">
        <f aca="true" t="shared" si="10" ref="F44:AE44">F43</f>
        <v>89.02291937849104</v>
      </c>
      <c r="G44" s="53">
        <f t="shared" si="10"/>
        <v>97.71209250194077</v>
      </c>
      <c r="H44" s="53">
        <f t="shared" si="10"/>
        <v>2134.9</v>
      </c>
      <c r="I44" s="53">
        <f t="shared" si="10"/>
        <v>1730.11</v>
      </c>
      <c r="J44" s="53">
        <f t="shared" si="10"/>
        <v>1150.6599999999999</v>
      </c>
      <c r="K44" s="53">
        <f t="shared" si="10"/>
        <v>1479.65</v>
      </c>
      <c r="L44" s="53">
        <f t="shared" si="10"/>
        <v>875.8199999999999</v>
      </c>
      <c r="M44" s="53">
        <f t="shared" si="10"/>
        <v>860.42</v>
      </c>
      <c r="N44" s="53">
        <f t="shared" si="10"/>
        <v>2963.8</v>
      </c>
      <c r="O44" s="53">
        <f t="shared" si="10"/>
        <v>2969.79</v>
      </c>
      <c r="P44" s="53">
        <f t="shared" si="10"/>
        <v>3039.89</v>
      </c>
      <c r="Q44" s="53">
        <f t="shared" si="10"/>
        <v>1778.58</v>
      </c>
      <c r="R44" s="53">
        <f t="shared" si="10"/>
        <v>2359.05</v>
      </c>
      <c r="S44" s="53">
        <f t="shared" si="10"/>
        <v>2814.41</v>
      </c>
      <c r="T44" s="53">
        <f t="shared" si="10"/>
        <v>2264.55</v>
      </c>
      <c r="U44" s="53">
        <f t="shared" si="10"/>
        <v>2414.27</v>
      </c>
      <c r="V44" s="53">
        <f t="shared" si="10"/>
        <v>1486.6899999999998</v>
      </c>
      <c r="W44" s="53">
        <f t="shared" si="10"/>
        <v>1861.46</v>
      </c>
      <c r="X44" s="53">
        <f t="shared" si="10"/>
        <v>1704.32</v>
      </c>
      <c r="Y44" s="53">
        <v>1761.27</v>
      </c>
      <c r="Z44" s="53">
        <f t="shared" si="10"/>
        <v>2169.38</v>
      </c>
      <c r="AA44" s="53">
        <f t="shared" si="10"/>
        <v>1903.45</v>
      </c>
      <c r="AB44" s="53">
        <f t="shared" si="10"/>
        <v>1968.53</v>
      </c>
      <c r="AC44" s="53">
        <f t="shared" si="10"/>
        <v>2038.15</v>
      </c>
      <c r="AD44" s="53">
        <f t="shared" si="10"/>
        <v>2158.81</v>
      </c>
      <c r="AE44" s="53">
        <f t="shared" si="10"/>
        <v>0</v>
      </c>
      <c r="AF44" s="51"/>
    </row>
    <row r="45" spans="1:32" s="11" customFormat="1" ht="15">
      <c r="A45" s="2"/>
      <c r="K45" s="3"/>
      <c r="L45" s="3"/>
      <c r="M45" s="3"/>
      <c r="N45" s="3"/>
      <c r="O45" s="3"/>
      <c r="P45" s="3"/>
      <c r="Q45" s="4"/>
      <c r="R45" s="3"/>
      <c r="S45" s="3"/>
      <c r="T45" s="1"/>
      <c r="U45" s="1"/>
      <c r="V45" s="1"/>
      <c r="W45" s="1"/>
      <c r="X45" s="1"/>
      <c r="Y45" s="1"/>
      <c r="Z45" s="1"/>
      <c r="AA45" s="1"/>
      <c r="AB45" s="1"/>
      <c r="AC45" s="1"/>
      <c r="AD45" s="1"/>
      <c r="AE45" s="1"/>
      <c r="AF45" s="3"/>
    </row>
    <row r="46" spans="1:32" s="11" customFormat="1" ht="15">
      <c r="A46" s="2"/>
      <c r="B46" s="77" t="s">
        <v>68</v>
      </c>
      <c r="C46" s="77"/>
      <c r="D46" s="77"/>
      <c r="E46" s="77"/>
      <c r="F46" s="77"/>
      <c r="G46" s="77"/>
      <c r="H46" s="70" t="s">
        <v>69</v>
      </c>
      <c r="I46" s="70"/>
      <c r="J46" s="70"/>
      <c r="K46" s="3"/>
      <c r="L46" s="3"/>
      <c r="M46" s="3"/>
      <c r="N46" s="3"/>
      <c r="O46" s="3"/>
      <c r="P46" s="3"/>
      <c r="Q46" s="4"/>
      <c r="R46" s="3"/>
      <c r="S46" s="3"/>
      <c r="T46" s="1"/>
      <c r="U46" s="1"/>
      <c r="V46" s="1"/>
      <c r="W46" s="1"/>
      <c r="X46" s="1"/>
      <c r="Y46" s="1"/>
      <c r="Z46" s="1"/>
      <c r="AA46" s="1"/>
      <c r="AB46" s="1"/>
      <c r="AC46" s="1"/>
      <c r="AD46" s="1"/>
      <c r="AE46" s="1"/>
      <c r="AF46" s="3"/>
    </row>
    <row r="47" spans="1:33" s="11" customFormat="1" ht="15">
      <c r="A47" s="2"/>
      <c r="G47" s="2"/>
      <c r="J47" s="3"/>
      <c r="K47" s="3"/>
      <c r="L47" s="3"/>
      <c r="M47" s="3"/>
      <c r="N47" s="3"/>
      <c r="O47" s="3"/>
      <c r="P47" s="3"/>
      <c r="Q47" s="4"/>
      <c r="R47" s="3"/>
      <c r="S47" s="3"/>
      <c r="T47" s="1"/>
      <c r="U47" s="1"/>
      <c r="V47" s="1"/>
      <c r="W47" s="1"/>
      <c r="X47" s="1"/>
      <c r="Y47" s="1"/>
      <c r="Z47" s="1"/>
      <c r="AA47" s="1"/>
      <c r="AB47" s="1"/>
      <c r="AC47" s="1"/>
      <c r="AD47" s="1"/>
      <c r="AE47" s="1"/>
      <c r="AF47" s="3"/>
      <c r="AG47" s="1"/>
    </row>
    <row r="48" spans="1:33" s="11" customFormat="1" ht="18">
      <c r="A48" s="2"/>
      <c r="B48" s="77" t="s">
        <v>72</v>
      </c>
      <c r="C48" s="77"/>
      <c r="D48" s="77"/>
      <c r="E48" s="77"/>
      <c r="F48" s="77"/>
      <c r="G48" s="16"/>
      <c r="H48" s="75" t="s">
        <v>67</v>
      </c>
      <c r="I48" s="75"/>
      <c r="J48" s="1"/>
      <c r="K48" s="1"/>
      <c r="L48" s="1"/>
      <c r="M48" s="1"/>
      <c r="N48" s="1"/>
      <c r="O48" s="1"/>
      <c r="P48" s="1"/>
      <c r="Q48" s="1"/>
      <c r="R48" s="1"/>
      <c r="S48" s="1"/>
      <c r="T48" s="3"/>
      <c r="U48" s="3"/>
      <c r="V48" s="3"/>
      <c r="W48" s="3"/>
      <c r="X48" s="3"/>
      <c r="Y48" s="3"/>
      <c r="Z48" s="3"/>
      <c r="AA48" s="3"/>
      <c r="AB48" s="3"/>
      <c r="AC48" s="3"/>
      <c r="AD48" s="3"/>
      <c r="AE48" s="3"/>
      <c r="AF48" s="2"/>
      <c r="AG48" s="3"/>
    </row>
    <row r="49" spans="1:33" s="11" customFormat="1" ht="15">
      <c r="A49" s="2"/>
      <c r="B49" s="2"/>
      <c r="C49" s="2"/>
      <c r="D49" s="2"/>
      <c r="E49" s="2"/>
      <c r="F49" s="2"/>
      <c r="G49" s="2"/>
      <c r="H49" s="1"/>
      <c r="I49" s="1"/>
      <c r="J49" s="1"/>
      <c r="K49" s="1"/>
      <c r="L49" s="1"/>
      <c r="M49" s="1"/>
      <c r="N49" s="1"/>
      <c r="O49" s="1"/>
      <c r="P49" s="1"/>
      <c r="Q49" s="1"/>
      <c r="R49" s="1"/>
      <c r="S49" s="1"/>
      <c r="T49" s="3"/>
      <c r="U49" s="3"/>
      <c r="V49" s="3"/>
      <c r="W49" s="3"/>
      <c r="X49" s="3"/>
      <c r="Y49" s="3"/>
      <c r="Z49" s="3"/>
      <c r="AA49" s="3"/>
      <c r="AB49" s="3"/>
      <c r="AC49" s="3"/>
      <c r="AD49" s="3"/>
      <c r="AE49" s="3"/>
      <c r="AF49" s="2"/>
      <c r="AG49" s="3"/>
    </row>
    <row r="50" spans="1:33" s="11" customFormat="1" ht="18">
      <c r="A50" s="2"/>
      <c r="B50" s="76"/>
      <c r="C50" s="76"/>
      <c r="D50" s="76"/>
      <c r="E50" s="76"/>
      <c r="F50" s="76"/>
      <c r="G50" s="2"/>
      <c r="H50" s="1"/>
      <c r="I50" s="1"/>
      <c r="J50" s="1"/>
      <c r="K50" s="1"/>
      <c r="L50" s="1"/>
      <c r="M50" s="1"/>
      <c r="N50" s="1"/>
      <c r="O50" s="1"/>
      <c r="P50" s="1"/>
      <c r="Q50" s="1"/>
      <c r="R50" s="1"/>
      <c r="S50" s="1"/>
      <c r="T50" s="3"/>
      <c r="U50" s="3"/>
      <c r="V50" s="3"/>
      <c r="W50" s="3"/>
      <c r="X50" s="3"/>
      <c r="Y50" s="3"/>
      <c r="Z50" s="3"/>
      <c r="AA50" s="3"/>
      <c r="AB50" s="3"/>
      <c r="AC50" s="3"/>
      <c r="AD50" s="3"/>
      <c r="AE50" s="3"/>
      <c r="AF50" s="2"/>
      <c r="AG50" s="3"/>
    </row>
    <row r="51" spans="1:33" s="11" customFormat="1" ht="15">
      <c r="A51" s="2"/>
      <c r="B51" s="2"/>
      <c r="C51" s="3"/>
      <c r="D51" s="3"/>
      <c r="E51" s="3"/>
      <c r="F51" s="3"/>
      <c r="G51" s="3"/>
      <c r="H51" s="1"/>
      <c r="I51" s="1"/>
      <c r="J51" s="1"/>
      <c r="K51" s="1"/>
      <c r="L51" s="1"/>
      <c r="M51" s="1"/>
      <c r="N51" s="1"/>
      <c r="O51" s="1"/>
      <c r="P51" s="1"/>
      <c r="Q51" s="1"/>
      <c r="R51" s="1"/>
      <c r="S51" s="1"/>
      <c r="T51" s="3"/>
      <c r="U51" s="3"/>
      <c r="V51" s="3"/>
      <c r="W51" s="3"/>
      <c r="X51" s="3"/>
      <c r="Y51" s="3"/>
      <c r="Z51" s="3"/>
      <c r="AA51" s="3"/>
      <c r="AB51" s="3"/>
      <c r="AC51" s="3"/>
      <c r="AD51" s="3"/>
      <c r="AE51" s="3"/>
      <c r="AF51" s="2"/>
      <c r="AG51" s="1"/>
    </row>
    <row r="52" spans="1:33" s="11" customFormat="1" ht="15">
      <c r="A52" s="2"/>
      <c r="B52" s="2"/>
      <c r="C52" s="3"/>
      <c r="D52" s="3"/>
      <c r="E52" s="3"/>
      <c r="F52" s="3"/>
      <c r="G52" s="3"/>
      <c r="H52" s="1"/>
      <c r="I52" s="1"/>
      <c r="J52" s="1"/>
      <c r="K52" s="1"/>
      <c r="L52" s="1"/>
      <c r="M52" s="1"/>
      <c r="N52" s="1"/>
      <c r="O52" s="1"/>
      <c r="P52" s="1"/>
      <c r="Q52" s="1"/>
      <c r="R52" s="1"/>
      <c r="S52" s="1"/>
      <c r="T52" s="3"/>
      <c r="U52" s="3"/>
      <c r="V52" s="3"/>
      <c r="W52" s="3"/>
      <c r="X52" s="3"/>
      <c r="Y52" s="3"/>
      <c r="Z52" s="33"/>
      <c r="AA52" s="3"/>
      <c r="AB52" s="3"/>
      <c r="AC52" s="3"/>
      <c r="AD52" s="3"/>
      <c r="AE52" s="3"/>
      <c r="AF52" s="2"/>
      <c r="AG52" s="1"/>
    </row>
    <row r="53" spans="1:33" s="11" customFormat="1" ht="15">
      <c r="A53" s="2"/>
      <c r="B53" s="2"/>
      <c r="C53" s="3"/>
      <c r="D53" s="3"/>
      <c r="E53" s="3"/>
      <c r="F53" s="3"/>
      <c r="G53" s="3"/>
      <c r="H53" s="1"/>
      <c r="I53" s="1"/>
      <c r="J53" s="1"/>
      <c r="K53" s="1"/>
      <c r="L53" s="1"/>
      <c r="M53" s="1"/>
      <c r="N53" s="1"/>
      <c r="O53" s="1"/>
      <c r="P53" s="1"/>
      <c r="Q53" s="1"/>
      <c r="R53" s="1"/>
      <c r="S53" s="1"/>
      <c r="T53" s="3"/>
      <c r="U53" s="3"/>
      <c r="V53" s="3"/>
      <c r="W53" s="3"/>
      <c r="X53" s="3"/>
      <c r="Y53" s="3"/>
      <c r="Z53" s="3"/>
      <c r="AA53" s="3"/>
      <c r="AB53" s="3"/>
      <c r="AC53" s="3"/>
      <c r="AD53" s="3"/>
      <c r="AE53" s="3"/>
      <c r="AF53" s="2"/>
      <c r="AG53" s="1"/>
    </row>
    <row r="54" spans="1:33" s="11" customFormat="1" ht="15">
      <c r="A54" s="2"/>
      <c r="B54" s="2"/>
      <c r="C54" s="3"/>
      <c r="D54" s="3"/>
      <c r="E54" s="3"/>
      <c r="F54" s="3"/>
      <c r="G54" s="3"/>
      <c r="H54" s="1"/>
      <c r="I54" s="1"/>
      <c r="J54" s="1"/>
      <c r="K54" s="1"/>
      <c r="L54" s="1"/>
      <c r="M54" s="1"/>
      <c r="N54" s="1"/>
      <c r="O54" s="1"/>
      <c r="P54" s="1"/>
      <c r="Q54" s="1"/>
      <c r="R54" s="1"/>
      <c r="S54" s="1"/>
      <c r="T54" s="3"/>
      <c r="U54" s="3"/>
      <c r="V54" s="3"/>
      <c r="W54" s="3"/>
      <c r="X54" s="3"/>
      <c r="Y54" s="3"/>
      <c r="Z54" s="3"/>
      <c r="AA54" s="3"/>
      <c r="AB54" s="3"/>
      <c r="AC54" s="3"/>
      <c r="AD54" s="3"/>
      <c r="AE54" s="3"/>
      <c r="AF54" s="2"/>
      <c r="AG54" s="1"/>
    </row>
    <row r="55" spans="1:33" s="11" customFormat="1" ht="15">
      <c r="A55" s="2"/>
      <c r="B55" s="2"/>
      <c r="C55" s="3"/>
      <c r="D55" s="3"/>
      <c r="E55" s="3"/>
      <c r="F55" s="3"/>
      <c r="G55" s="3"/>
      <c r="H55" s="1"/>
      <c r="I55" s="1"/>
      <c r="J55" s="1"/>
      <c r="K55" s="1"/>
      <c r="L55" s="1"/>
      <c r="M55" s="1"/>
      <c r="N55" s="1"/>
      <c r="O55" s="1"/>
      <c r="P55" s="1"/>
      <c r="Q55" s="1"/>
      <c r="R55" s="1"/>
      <c r="S55" s="1"/>
      <c r="T55" s="3"/>
      <c r="U55" s="3"/>
      <c r="V55" s="3"/>
      <c r="W55" s="3"/>
      <c r="X55" s="3"/>
      <c r="Y55" s="3"/>
      <c r="Z55" s="3"/>
      <c r="AA55" s="3"/>
      <c r="AB55" s="3"/>
      <c r="AC55" s="3"/>
      <c r="AD55" s="3"/>
      <c r="AE55" s="3"/>
      <c r="AF55" s="2"/>
      <c r="AG55" s="1"/>
    </row>
    <row r="57" spans="34:44" ht="15">
      <c r="AH57" s="3"/>
      <c r="AI57" s="3"/>
      <c r="AJ57" s="3"/>
      <c r="AK57" s="3"/>
      <c r="AL57" s="3"/>
      <c r="AM57" s="3"/>
      <c r="AN57" s="3"/>
      <c r="AO57" s="3"/>
      <c r="AP57" s="3"/>
      <c r="AQ57" s="3"/>
      <c r="AR57" s="2"/>
    </row>
    <row r="58" spans="34:44" ht="15">
      <c r="AH58" s="3"/>
      <c r="AI58" s="3"/>
      <c r="AJ58" s="3"/>
      <c r="AK58" s="3"/>
      <c r="AL58" s="3"/>
      <c r="AM58" s="3"/>
      <c r="AN58" s="3"/>
      <c r="AO58" s="3"/>
      <c r="AP58" s="3"/>
      <c r="AQ58" s="3"/>
      <c r="AR58" s="2"/>
    </row>
    <row r="59" spans="34:44" ht="15">
      <c r="AH59" s="3"/>
      <c r="AI59" s="3"/>
      <c r="AJ59" s="3"/>
      <c r="AK59" s="3"/>
      <c r="AL59" s="3"/>
      <c r="AM59" s="3"/>
      <c r="AN59" s="3"/>
      <c r="AO59" s="3"/>
      <c r="AP59" s="3"/>
      <c r="AQ59" s="3"/>
      <c r="AR59" s="2"/>
    </row>
  </sheetData>
  <sheetProtection/>
  <mergeCells count="33">
    <mergeCell ref="H48:I48"/>
    <mergeCell ref="H46:J46"/>
    <mergeCell ref="E5:E6"/>
    <mergeCell ref="B50:F50"/>
    <mergeCell ref="B46:G46"/>
    <mergeCell ref="B48:F48"/>
    <mergeCell ref="A9:AF9"/>
    <mergeCell ref="A10:AF10"/>
    <mergeCell ref="A29:AF29"/>
    <mergeCell ref="A35:AF35"/>
    <mergeCell ref="A38:AF38"/>
    <mergeCell ref="X5:Y5"/>
    <mergeCell ref="Z5:AA5"/>
    <mergeCell ref="AB5:AC5"/>
    <mergeCell ref="AD5:AE5"/>
    <mergeCell ref="AF5:AF6"/>
    <mergeCell ref="L5:M5"/>
    <mergeCell ref="N5:O5"/>
    <mergeCell ref="P5:Q5"/>
    <mergeCell ref="R5:S5"/>
    <mergeCell ref="T5:U5"/>
    <mergeCell ref="V5:W5"/>
    <mergeCell ref="G1:H1"/>
    <mergeCell ref="O2:S2"/>
    <mergeCell ref="O3:S3"/>
    <mergeCell ref="O1:P1"/>
    <mergeCell ref="A5:A6"/>
    <mergeCell ref="F5:G5"/>
    <mergeCell ref="H5:I5"/>
    <mergeCell ref="J5:K5"/>
    <mergeCell ref="B5:B6"/>
    <mergeCell ref="C5:C6"/>
    <mergeCell ref="D5:D6"/>
  </mergeCells>
  <printOptions horizontalCentered="1"/>
  <pageMargins left="0" right="0" top="0.3937007874015748" bottom="0.3937007874015748" header="0" footer="0"/>
  <pageSetup fitToHeight="2" fitToWidth="2" horizontalDpi="600" verticalDpi="600" orientation="landscape" paperSize="9" scale="47"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Лилия У. Капитонова</cp:lastModifiedBy>
  <cp:lastPrinted>2014-12-05T05:14:40Z</cp:lastPrinted>
  <dcterms:created xsi:type="dcterms:W3CDTF">1996-10-08T23:32:33Z</dcterms:created>
  <dcterms:modified xsi:type="dcterms:W3CDTF">2014-12-05T05:15:40Z</dcterms:modified>
  <cp:category/>
  <cp:version/>
  <cp:contentType/>
  <cp:contentStatus/>
</cp:coreProperties>
</file>