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</sheets>
  <definedNames>
    <definedName name="_xlnm.Print_Area" localSheetId="0">'Лист1'!$A$1:$R$65</definedName>
  </definedNames>
  <calcPr fullCalcOnLoad="1"/>
</workbook>
</file>

<file path=xl/sharedStrings.xml><?xml version="1.0" encoding="utf-8"?>
<sst xmlns="http://schemas.openxmlformats.org/spreadsheetml/2006/main" count="115" uniqueCount="98">
  <si>
    <t>Наименование показателей</t>
  </si>
  <si>
    <t>Прочие расходы-всего</t>
  </si>
  <si>
    <t>4.</t>
  </si>
  <si>
    <t>5.</t>
  </si>
  <si>
    <t>6.</t>
  </si>
  <si>
    <t>Электроэнергия покупная</t>
  </si>
  <si>
    <t>план</t>
  </si>
  <si>
    <t>факт</t>
  </si>
  <si>
    <t xml:space="preserve">            I кв</t>
  </si>
  <si>
    <t>Отклонение</t>
  </si>
  <si>
    <t>абсолют.</t>
  </si>
  <si>
    <t>относит.</t>
  </si>
  <si>
    <t xml:space="preserve">            II кв</t>
  </si>
  <si>
    <t>1 полугодие</t>
  </si>
  <si>
    <t>Н.Р.Зайнуллина</t>
  </si>
  <si>
    <t>Г.В.Ковалева</t>
  </si>
  <si>
    <t xml:space="preserve">            III кв</t>
  </si>
  <si>
    <t>Прибыль (убыток) от продаж</t>
  </si>
  <si>
    <t>О.В. Кашина</t>
  </si>
  <si>
    <t>Выручка от услуг основной деятельности</t>
  </si>
  <si>
    <t>Н.Р.Петленко</t>
  </si>
  <si>
    <t xml:space="preserve">  </t>
  </si>
  <si>
    <t>С.Б.Былинка</t>
  </si>
  <si>
    <t>Материальные расходы</t>
  </si>
  <si>
    <t>Сумма, тыс.руб.</t>
  </si>
  <si>
    <t>Страховые взносы</t>
  </si>
  <si>
    <t>Доходы-всего</t>
  </si>
  <si>
    <t>Расходы-всего</t>
  </si>
  <si>
    <t>Выплаты социального характера (льготный проезд работников)</t>
  </si>
  <si>
    <t>Чистая прибыль</t>
  </si>
  <si>
    <t>Расходы за счет прибыли</t>
  </si>
  <si>
    <t>1.</t>
  </si>
  <si>
    <t>2.</t>
  </si>
  <si>
    <t xml:space="preserve"> 2.1</t>
  </si>
  <si>
    <t xml:space="preserve"> 2.2</t>
  </si>
  <si>
    <t xml:space="preserve"> 2.3</t>
  </si>
  <si>
    <t>2.4.</t>
  </si>
  <si>
    <t>2.5.</t>
  </si>
  <si>
    <t>2.6.</t>
  </si>
  <si>
    <t>2.7.</t>
  </si>
  <si>
    <t>2.8.</t>
  </si>
  <si>
    <t>2.9.</t>
  </si>
  <si>
    <t>2.10.</t>
  </si>
  <si>
    <t xml:space="preserve"> 2.11.</t>
  </si>
  <si>
    <t xml:space="preserve"> 2.12.</t>
  </si>
  <si>
    <t xml:space="preserve"> 2.13.</t>
  </si>
  <si>
    <t>3.</t>
  </si>
  <si>
    <t>Электроэнергия мест общего пользования</t>
  </si>
  <si>
    <t>Заработная плата</t>
  </si>
  <si>
    <t xml:space="preserve">Услуги по обслуживанию электрооборудования                                                        (договор с ООО "Энергия") </t>
  </si>
  <si>
    <t>Услуги по начислению, сбору, обработке платежей населению                     (договор с ООО "ЕРИЦ)</t>
  </si>
  <si>
    <t>Текущий ремонт общего имущества многоквартирного дома</t>
  </si>
  <si>
    <t>Услуги по обслуж.внутридомовых инженерных сетей  (договор с ООО "Сантехсервис")</t>
  </si>
  <si>
    <t>Услуги по обслуживанию автоматизированных индивидуальных тепловых пунктов (договор с ООО"Теплосервис")</t>
  </si>
  <si>
    <t>Услуги по вывозу и утилизации твёрдых бытовых отходов                                                                        (договор с ООО "Экотехсервис")</t>
  </si>
  <si>
    <t>Услуги по ремонту и эксплуатации лифтов (договор с ООО"Когалымлифт" и ООО "Сервис-лифт")</t>
  </si>
  <si>
    <t>услуги банка (обслуживание зарплатного проекта и расчётного счета)</t>
  </si>
  <si>
    <t xml:space="preserve">              ко  дню защитника отечества</t>
  </si>
  <si>
    <t xml:space="preserve">             к международному женскому дню 8-е Марта</t>
  </si>
  <si>
    <t xml:space="preserve">              ко дню работника ЖКХ</t>
  </si>
  <si>
    <t xml:space="preserve">              ко дню города</t>
  </si>
  <si>
    <t xml:space="preserve">              к юбилейным датам</t>
  </si>
  <si>
    <t xml:space="preserve">ИСПОЛНЕНИЕ БЮДЖЕТА ДОХОДОВ И РАСХОДОВ </t>
  </si>
  <si>
    <t xml:space="preserve">ООО "СОДРУЖЕСТВО" за 2010 год </t>
  </si>
  <si>
    <t>№               п/п</t>
  </si>
  <si>
    <t>подписка на периодическую печать</t>
  </si>
  <si>
    <t>госпошлина  за подачу исковых заявлений на неплательщиков ЖКУ</t>
  </si>
  <si>
    <t>налог за негативное воздействие на окружающую среду</t>
  </si>
  <si>
    <t>призовой фонд для проведения стимулирующей лотереи "Добросовестный плательщик"</t>
  </si>
  <si>
    <t>командировочный расходы</t>
  </si>
  <si>
    <t>выплаты по решению суда</t>
  </si>
  <si>
    <t>материальная помощь на погребение</t>
  </si>
  <si>
    <t>взносы в СРО НП "УК ЖКК Югры"</t>
  </si>
  <si>
    <t>новогодние подарки для детей</t>
  </si>
  <si>
    <t>льготный проезд иждивенцев</t>
  </si>
  <si>
    <t>единовременное премирование работников, всего</t>
  </si>
  <si>
    <t>тех.обсл. пожарн. сигнализации</t>
  </si>
  <si>
    <t>услуги связи</t>
  </si>
  <si>
    <t>услуги транспорта</t>
  </si>
  <si>
    <t xml:space="preserve">коммунальные услуги для офиса (водоснабжение, водоотведение, теплоснабжение, электроснабжение) </t>
  </si>
  <si>
    <t>обслуживание вычислительной техники и сопровождение программ</t>
  </si>
  <si>
    <t>подготовка кадров</t>
  </si>
  <si>
    <t>оплата за аренду помещения под офис</t>
  </si>
  <si>
    <t>страхование гражданской ответственности организаций, эксплуатирующих опасные производственные объекты ( лифты)</t>
  </si>
  <si>
    <t>приобретение цветочной рассады</t>
  </si>
  <si>
    <t>дезинфекционные работы</t>
  </si>
  <si>
    <t>изготовление табличек</t>
  </si>
  <si>
    <t>канцелярские товары</t>
  </si>
  <si>
    <t>обслуживание кассовых аппаратов</t>
  </si>
  <si>
    <t>юридические услуги</t>
  </si>
  <si>
    <t>аренда орг. техники</t>
  </si>
  <si>
    <t>охрана труда</t>
  </si>
  <si>
    <t xml:space="preserve">разработка энергетического паспорта по домам представителям </t>
  </si>
  <si>
    <t xml:space="preserve">Налог на прибыль </t>
  </si>
  <si>
    <t>мероприятия по энергосбережению (ЗАО Аудит компания РОСТ)</t>
  </si>
  <si>
    <t>услуги по предоставлению доступа к ЭВМ "Контур-Системе"</t>
  </si>
  <si>
    <t>техническое освидетельствование металлических конструкций детских городков</t>
  </si>
  <si>
    <t xml:space="preserve">по кассовому методу учёта с применением упрощённой системы налогообложения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</si>
</sst>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000000"/>
    <numFmt numFmtId="170" formatCode="0.00000000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2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" fontId="7" fillId="0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16" fontId="6" fillId="0" borderId="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/>
    </xf>
    <xf numFmtId="14" fontId="7" fillId="0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1" fontId="6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wrapText="1" indent="1"/>
    </xf>
    <xf numFmtId="0" fontId="6" fillId="0" borderId="0" xfId="0" applyFont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5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6.625" style="1" customWidth="1"/>
    <col min="2" max="2" width="72.75390625" style="1" customWidth="1"/>
    <col min="3" max="4" width="9.375" style="1" hidden="1" customWidth="1"/>
    <col min="5" max="5" width="9.75390625" style="1" hidden="1" customWidth="1"/>
    <col min="6" max="6" width="9.375" style="1" hidden="1" customWidth="1"/>
    <col min="7" max="10" width="0" style="1" hidden="1" customWidth="1"/>
    <col min="11" max="11" width="10.875" style="1" hidden="1" customWidth="1"/>
    <col min="12" max="12" width="10.125" style="1" hidden="1" customWidth="1"/>
    <col min="13" max="17" width="0" style="1" hidden="1" customWidth="1"/>
    <col min="18" max="18" width="13.375" style="1" customWidth="1"/>
    <col min="19" max="16384" width="9.125" style="1" customWidth="1"/>
  </cols>
  <sheetData>
    <row r="1" spans="1:18" ht="15" customHeight="1">
      <c r="A1" s="52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5" customHeight="1">
      <c r="A2" s="49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5.75">
      <c r="A3" s="54" t="s">
        <v>63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13.5" customHeight="1">
      <c r="A5" s="50" t="s">
        <v>64</v>
      </c>
      <c r="B5" s="50" t="s">
        <v>0</v>
      </c>
      <c r="C5" s="37" t="s">
        <v>8</v>
      </c>
      <c r="D5" s="37"/>
      <c r="E5" s="53" t="s">
        <v>9</v>
      </c>
      <c r="F5" s="53"/>
      <c r="G5" s="37" t="s">
        <v>12</v>
      </c>
      <c r="H5" s="37"/>
      <c r="I5" s="53" t="s">
        <v>9</v>
      </c>
      <c r="J5" s="53"/>
      <c r="K5" s="53" t="s">
        <v>13</v>
      </c>
      <c r="L5" s="53"/>
      <c r="M5" s="53" t="s">
        <v>9</v>
      </c>
      <c r="N5" s="53"/>
      <c r="O5" s="37" t="s">
        <v>16</v>
      </c>
      <c r="P5" s="37"/>
      <c r="Q5" s="18" t="s">
        <v>9</v>
      </c>
      <c r="R5" s="50" t="s">
        <v>24</v>
      </c>
    </row>
    <row r="6" spans="1:18" ht="21" customHeight="1">
      <c r="A6" s="51"/>
      <c r="B6" s="51"/>
      <c r="C6" s="18" t="s">
        <v>6</v>
      </c>
      <c r="D6" s="18" t="s">
        <v>7</v>
      </c>
      <c r="E6" s="18" t="s">
        <v>10</v>
      </c>
      <c r="F6" s="18" t="s">
        <v>11</v>
      </c>
      <c r="G6" s="18" t="s">
        <v>6</v>
      </c>
      <c r="H6" s="18" t="s">
        <v>7</v>
      </c>
      <c r="I6" s="18" t="s">
        <v>10</v>
      </c>
      <c r="J6" s="18" t="s">
        <v>11</v>
      </c>
      <c r="K6" s="18" t="s">
        <v>6</v>
      </c>
      <c r="L6" s="18" t="s">
        <v>7</v>
      </c>
      <c r="M6" s="18" t="s">
        <v>10</v>
      </c>
      <c r="N6" s="18" t="s">
        <v>11</v>
      </c>
      <c r="O6" s="18" t="s">
        <v>6</v>
      </c>
      <c r="P6" s="18" t="s">
        <v>7</v>
      </c>
      <c r="Q6" s="18" t="s">
        <v>10</v>
      </c>
      <c r="R6" s="51"/>
    </row>
    <row r="7" spans="1:18" ht="15.75">
      <c r="A7" s="12" t="s">
        <v>31</v>
      </c>
      <c r="B7" s="13" t="s">
        <v>26</v>
      </c>
      <c r="C7" s="12" t="e">
        <f>C8+#REF!</f>
        <v>#REF!</v>
      </c>
      <c r="D7" s="12" t="e">
        <f>D8+#REF!</f>
        <v>#REF!</v>
      </c>
      <c r="E7" s="12" t="e">
        <f>D7-C7</f>
        <v>#REF!</v>
      </c>
      <c r="F7" s="14" t="e">
        <f>E7/C7*100</f>
        <v>#REF!</v>
      </c>
      <c r="G7" s="12" t="e">
        <f>G8+#REF!</f>
        <v>#REF!</v>
      </c>
      <c r="H7" s="12" t="e">
        <f>H8+#REF!</f>
        <v>#REF!</v>
      </c>
      <c r="I7" s="14" t="e">
        <f>H7-G7</f>
        <v>#REF!</v>
      </c>
      <c r="J7" s="14" t="e">
        <f>I7/G7*100</f>
        <v>#REF!</v>
      </c>
      <c r="K7" s="15" t="e">
        <f>K8+#REF!</f>
        <v>#REF!</v>
      </c>
      <c r="L7" s="15" t="e">
        <f>L8+#REF!</f>
        <v>#REF!</v>
      </c>
      <c r="M7" s="12" t="e">
        <f>L7-K7</f>
        <v>#REF!</v>
      </c>
      <c r="N7" s="14" t="e">
        <f>M7/K7*100</f>
        <v>#REF!</v>
      </c>
      <c r="O7" s="12" t="e">
        <f>O8+#REF!</f>
        <v>#REF!</v>
      </c>
      <c r="P7" s="12" t="e">
        <f>P8+#REF!</f>
        <v>#REF!</v>
      </c>
      <c r="Q7" s="14" t="e">
        <f>P7-O7</f>
        <v>#REF!</v>
      </c>
      <c r="R7" s="34">
        <v>26368.92</v>
      </c>
    </row>
    <row r="8" spans="1:18" ht="15.75" hidden="1">
      <c r="A8" s="16"/>
      <c r="B8" s="17" t="s">
        <v>19</v>
      </c>
      <c r="C8" s="18">
        <v>3985.5</v>
      </c>
      <c r="D8" s="18">
        <v>4089.2</v>
      </c>
      <c r="E8" s="18">
        <f>D8-C8</f>
        <v>103.69999999999982</v>
      </c>
      <c r="F8" s="19">
        <f>E8/C8*100</f>
        <v>2.6019320035127294</v>
      </c>
      <c r="G8" s="18">
        <v>4213.7</v>
      </c>
      <c r="H8" s="18">
        <v>4154.8</v>
      </c>
      <c r="I8" s="19">
        <f>H8-G8</f>
        <v>-58.899999999999636</v>
      </c>
      <c r="J8" s="19">
        <f>I8/G8*100</f>
        <v>-1.3978213921256766</v>
      </c>
      <c r="K8" s="20">
        <v>8205</v>
      </c>
      <c r="L8" s="20">
        <v>8127</v>
      </c>
      <c r="M8" s="18">
        <f>L8-K8</f>
        <v>-78</v>
      </c>
      <c r="N8" s="19">
        <f>M8/K8*100</f>
        <v>-0.9506398537477149</v>
      </c>
      <c r="O8" s="18"/>
      <c r="P8" s="18"/>
      <c r="Q8" s="19">
        <f>P8-O8</f>
        <v>0</v>
      </c>
      <c r="R8" s="35"/>
    </row>
    <row r="9" spans="1:18" ht="15.75">
      <c r="A9" s="21" t="s">
        <v>32</v>
      </c>
      <c r="B9" s="13" t="s">
        <v>27</v>
      </c>
      <c r="C9" s="15">
        <f>C10+C12+C14+C15+C17+C19+C20+C23+C24</f>
        <v>3941.1000000000004</v>
      </c>
      <c r="D9" s="15">
        <f>D10+D12+D14+D15+D17+D19+D20+D23+D24</f>
        <v>3757.1</v>
      </c>
      <c r="E9" s="12">
        <f aca="true" t="shared" si="0" ref="E9:E15">D9-C9</f>
        <v>-184.00000000000045</v>
      </c>
      <c r="F9" s="14">
        <f aca="true" t="shared" si="1" ref="F9:F15">E9/C9*100</f>
        <v>-4.66874730405218</v>
      </c>
      <c r="G9" s="15">
        <f>G10+G12+G14+G15+G17+G19+G20+G23+G24</f>
        <v>3934.9700999999995</v>
      </c>
      <c r="H9" s="15">
        <f>H10+H12+H14+H15+H17+H19+H20+H23+H24</f>
        <v>3349.0264999999995</v>
      </c>
      <c r="I9" s="14">
        <f aca="true" t="shared" si="2" ref="I9:I15">H9-G9</f>
        <v>-585.9436000000001</v>
      </c>
      <c r="J9" s="14">
        <f aca="true" t="shared" si="3" ref="J9:J15">I9/G9*100</f>
        <v>-14.890674772852789</v>
      </c>
      <c r="K9" s="15" t="e">
        <f>K10+K12+K14+K15+K17+K19+K20+K23+K24</f>
        <v>#REF!</v>
      </c>
      <c r="L9" s="15" t="e">
        <f>L10+L12+L14+L15+L17+L19+L20+L23+L24</f>
        <v>#REF!</v>
      </c>
      <c r="M9" s="12" t="e">
        <f aca="true" t="shared" si="4" ref="M9:M15">L9-K9</f>
        <v>#REF!</v>
      </c>
      <c r="N9" s="14" t="e">
        <f aca="true" t="shared" si="5" ref="N9:N15">M9/K9*100</f>
        <v>#REF!</v>
      </c>
      <c r="O9" s="15">
        <f>O10+O12+O14+O15+O17+O19+O20+O23+O24</f>
        <v>0</v>
      </c>
      <c r="P9" s="15">
        <f>P10+P12+P14+P15+P17+P19+P20+P23+P24</f>
        <v>0</v>
      </c>
      <c r="Q9" s="14">
        <f aca="true" t="shared" si="6" ref="Q9:Q15">P9-O9</f>
        <v>0</v>
      </c>
      <c r="R9" s="34">
        <f>R10+R12+R14+R15+R16+R17+R18+R19+R20+R21+R22+R23+R24</f>
        <v>25066.66</v>
      </c>
    </row>
    <row r="10" spans="1:20" ht="15.75">
      <c r="A10" s="22" t="s">
        <v>33</v>
      </c>
      <c r="B10" s="13" t="s">
        <v>23</v>
      </c>
      <c r="C10" s="12">
        <f>C11</f>
        <v>295.4</v>
      </c>
      <c r="D10" s="12">
        <f>D11</f>
        <v>175.6</v>
      </c>
      <c r="E10" s="12">
        <f t="shared" si="0"/>
        <v>-119.79999999999998</v>
      </c>
      <c r="F10" s="14">
        <f t="shared" si="1"/>
        <v>-40.55517941773866</v>
      </c>
      <c r="G10" s="12">
        <f>G11</f>
        <v>295.4</v>
      </c>
      <c r="H10" s="12">
        <f>H11</f>
        <v>254.4</v>
      </c>
      <c r="I10" s="14">
        <f t="shared" si="2"/>
        <v>-40.99999999999997</v>
      </c>
      <c r="J10" s="14">
        <f t="shared" si="3"/>
        <v>-13.879485443466477</v>
      </c>
      <c r="K10" s="15">
        <f aca="true" t="shared" si="7" ref="K10:K32">C10+G10</f>
        <v>590.8</v>
      </c>
      <c r="L10" s="15">
        <f aca="true" t="shared" si="8" ref="L10:L32">D10+H10</f>
        <v>430</v>
      </c>
      <c r="M10" s="12">
        <f t="shared" si="4"/>
        <v>-160.79999999999995</v>
      </c>
      <c r="N10" s="14">
        <f t="shared" si="5"/>
        <v>-27.21733243060257</v>
      </c>
      <c r="O10" s="12">
        <f>O11</f>
        <v>0</v>
      </c>
      <c r="P10" s="12">
        <f>P11</f>
        <v>0</v>
      </c>
      <c r="Q10" s="14">
        <f t="shared" si="6"/>
        <v>0</v>
      </c>
      <c r="R10" s="34">
        <v>418.2</v>
      </c>
      <c r="S10" s="2"/>
      <c r="T10" s="2"/>
    </row>
    <row r="11" spans="1:18" ht="15.75" hidden="1">
      <c r="A11" s="23"/>
      <c r="B11" s="24" t="s">
        <v>23</v>
      </c>
      <c r="C11" s="18">
        <v>295.4</v>
      </c>
      <c r="D11" s="18">
        <v>175.6</v>
      </c>
      <c r="E11" s="18">
        <f t="shared" si="0"/>
        <v>-119.79999999999998</v>
      </c>
      <c r="F11" s="19">
        <f t="shared" si="1"/>
        <v>-40.55517941773866</v>
      </c>
      <c r="G11" s="18">
        <v>295.4</v>
      </c>
      <c r="H11" s="18">
        <v>254.4</v>
      </c>
      <c r="I11" s="19">
        <f t="shared" si="2"/>
        <v>-40.99999999999997</v>
      </c>
      <c r="J11" s="19">
        <f t="shared" si="3"/>
        <v>-13.879485443466477</v>
      </c>
      <c r="K11" s="15">
        <f t="shared" si="7"/>
        <v>590.8</v>
      </c>
      <c r="L11" s="15">
        <f t="shared" si="8"/>
        <v>430</v>
      </c>
      <c r="M11" s="18">
        <f t="shared" si="4"/>
        <v>-160.79999999999995</v>
      </c>
      <c r="N11" s="19">
        <f t="shared" si="5"/>
        <v>-27.21733243060257</v>
      </c>
      <c r="O11" s="18"/>
      <c r="P11" s="18"/>
      <c r="Q11" s="19">
        <f t="shared" si="6"/>
        <v>0</v>
      </c>
      <c r="R11" s="35"/>
    </row>
    <row r="12" spans="1:20" ht="15.75">
      <c r="A12" s="21" t="s">
        <v>34</v>
      </c>
      <c r="B12" s="30" t="s">
        <v>47</v>
      </c>
      <c r="C12" s="15">
        <f>C13</f>
        <v>69.6</v>
      </c>
      <c r="D12" s="15">
        <f>D13</f>
        <v>34.8</v>
      </c>
      <c r="E12" s="12">
        <f t="shared" si="0"/>
        <v>-34.8</v>
      </c>
      <c r="F12" s="14">
        <f t="shared" si="1"/>
        <v>-50</v>
      </c>
      <c r="G12" s="15">
        <f>G13</f>
        <v>69.6</v>
      </c>
      <c r="H12" s="15">
        <f>H13</f>
        <v>36.7</v>
      </c>
      <c r="I12" s="14">
        <f t="shared" si="2"/>
        <v>-32.89999999999999</v>
      </c>
      <c r="J12" s="14">
        <f t="shared" si="3"/>
        <v>-47.27011494252873</v>
      </c>
      <c r="K12" s="15">
        <f t="shared" si="7"/>
        <v>139.2</v>
      </c>
      <c r="L12" s="15">
        <f t="shared" si="8"/>
        <v>71.5</v>
      </c>
      <c r="M12" s="12">
        <f t="shared" si="4"/>
        <v>-67.69999999999999</v>
      </c>
      <c r="N12" s="14">
        <f t="shared" si="5"/>
        <v>-48.63505747126437</v>
      </c>
      <c r="O12" s="15">
        <f>O13</f>
        <v>0</v>
      </c>
      <c r="P12" s="15">
        <f>P13</f>
        <v>0</v>
      </c>
      <c r="Q12" s="14">
        <f t="shared" si="6"/>
        <v>0</v>
      </c>
      <c r="R12" s="34">
        <v>249.65</v>
      </c>
      <c r="T12" s="2"/>
    </row>
    <row r="13" spans="1:19" ht="15.75" hidden="1">
      <c r="A13" s="23"/>
      <c r="B13" s="17" t="s">
        <v>5</v>
      </c>
      <c r="C13" s="18">
        <v>69.6</v>
      </c>
      <c r="D13" s="18">
        <v>34.8</v>
      </c>
      <c r="E13" s="18">
        <f t="shared" si="0"/>
        <v>-34.8</v>
      </c>
      <c r="F13" s="19">
        <f t="shared" si="1"/>
        <v>-50</v>
      </c>
      <c r="G13" s="18">
        <v>69.6</v>
      </c>
      <c r="H13" s="18">
        <v>36.7</v>
      </c>
      <c r="I13" s="19">
        <f t="shared" si="2"/>
        <v>-32.89999999999999</v>
      </c>
      <c r="J13" s="19">
        <f t="shared" si="3"/>
        <v>-47.27011494252873</v>
      </c>
      <c r="K13" s="20">
        <f t="shared" si="7"/>
        <v>139.2</v>
      </c>
      <c r="L13" s="20">
        <f t="shared" si="8"/>
        <v>71.5</v>
      </c>
      <c r="M13" s="18">
        <f t="shared" si="4"/>
        <v>-67.69999999999999</v>
      </c>
      <c r="N13" s="19">
        <f t="shared" si="5"/>
        <v>-48.63505747126437</v>
      </c>
      <c r="O13" s="18"/>
      <c r="P13" s="18"/>
      <c r="Q13" s="19">
        <f t="shared" si="6"/>
        <v>0</v>
      </c>
      <c r="R13" s="35"/>
      <c r="S13" s="2"/>
    </row>
    <row r="14" spans="1:18" ht="15.75">
      <c r="A14" s="21" t="s">
        <v>35</v>
      </c>
      <c r="B14" s="13" t="s">
        <v>48</v>
      </c>
      <c r="C14" s="12">
        <f>419.4+1395.3</f>
        <v>1814.6999999999998</v>
      </c>
      <c r="D14" s="12">
        <v>1804.8</v>
      </c>
      <c r="E14" s="12">
        <f t="shared" si="0"/>
        <v>-9.899999999999864</v>
      </c>
      <c r="F14" s="14">
        <f t="shared" si="1"/>
        <v>-0.5455447181352215</v>
      </c>
      <c r="G14" s="12">
        <v>1890.7</v>
      </c>
      <c r="H14" s="12">
        <v>1885.5</v>
      </c>
      <c r="I14" s="14">
        <f t="shared" si="2"/>
        <v>-5.2000000000000455</v>
      </c>
      <c r="J14" s="14">
        <f t="shared" si="3"/>
        <v>-0.2750304120167158</v>
      </c>
      <c r="K14" s="15">
        <f t="shared" si="7"/>
        <v>3705.3999999999996</v>
      </c>
      <c r="L14" s="15">
        <f t="shared" si="8"/>
        <v>3690.3</v>
      </c>
      <c r="M14" s="12">
        <f t="shared" si="4"/>
        <v>-15.099999999999454</v>
      </c>
      <c r="N14" s="14">
        <f t="shared" si="5"/>
        <v>-0.40751335888161755</v>
      </c>
      <c r="O14" s="12"/>
      <c r="P14" s="12"/>
      <c r="Q14" s="14">
        <f t="shared" si="6"/>
        <v>0</v>
      </c>
      <c r="R14" s="34">
        <v>6812.6</v>
      </c>
    </row>
    <row r="15" spans="1:19" ht="15.75">
      <c r="A15" s="21" t="s">
        <v>36</v>
      </c>
      <c r="B15" s="13" t="s">
        <v>25</v>
      </c>
      <c r="C15" s="12">
        <v>259.5</v>
      </c>
      <c r="D15" s="12">
        <v>258.1</v>
      </c>
      <c r="E15" s="12">
        <f t="shared" si="0"/>
        <v>-1.3999999999999773</v>
      </c>
      <c r="F15" s="14">
        <f t="shared" si="1"/>
        <v>-0.5394990366088545</v>
      </c>
      <c r="G15" s="15">
        <f>G14*14.3%</f>
        <v>270.37010000000004</v>
      </c>
      <c r="H15" s="15">
        <f>H14*14.3%</f>
        <v>269.6265</v>
      </c>
      <c r="I15" s="14">
        <f t="shared" si="2"/>
        <v>-0.7436000000000149</v>
      </c>
      <c r="J15" s="14">
        <f t="shared" si="3"/>
        <v>-0.27503041201671885</v>
      </c>
      <c r="K15" s="15">
        <f t="shared" si="7"/>
        <v>529.8701000000001</v>
      </c>
      <c r="L15" s="15">
        <f t="shared" si="8"/>
        <v>527.7265</v>
      </c>
      <c r="M15" s="12">
        <f t="shared" si="4"/>
        <v>-2.143600000000106</v>
      </c>
      <c r="N15" s="14">
        <f t="shared" si="5"/>
        <v>-0.40455198358996014</v>
      </c>
      <c r="O15" s="15">
        <f>O14*14.3%</f>
        <v>0</v>
      </c>
      <c r="P15" s="15">
        <f>P14*14.3%</f>
        <v>0</v>
      </c>
      <c r="Q15" s="14">
        <f t="shared" si="6"/>
        <v>0</v>
      </c>
      <c r="R15" s="34">
        <v>854.3</v>
      </c>
      <c r="S15" s="2"/>
    </row>
    <row r="16" spans="1:18" ht="15.75">
      <c r="A16" s="21" t="s">
        <v>37</v>
      </c>
      <c r="B16" s="13" t="s">
        <v>28</v>
      </c>
      <c r="C16" s="12"/>
      <c r="D16" s="12"/>
      <c r="E16" s="12"/>
      <c r="F16" s="12"/>
      <c r="G16" s="12"/>
      <c r="H16" s="12"/>
      <c r="I16" s="14"/>
      <c r="J16" s="14"/>
      <c r="K16" s="20"/>
      <c r="L16" s="20"/>
      <c r="M16" s="12"/>
      <c r="N16" s="12"/>
      <c r="O16" s="12"/>
      <c r="P16" s="12"/>
      <c r="Q16" s="14"/>
      <c r="R16" s="34">
        <v>42.57</v>
      </c>
    </row>
    <row r="17" spans="1:18" ht="31.5">
      <c r="A17" s="21" t="s">
        <v>38</v>
      </c>
      <c r="B17" s="31" t="s">
        <v>49</v>
      </c>
      <c r="C17" s="12">
        <v>273.9</v>
      </c>
      <c r="D17" s="12">
        <v>273.9</v>
      </c>
      <c r="E17" s="12">
        <f>D17-C17</f>
        <v>0</v>
      </c>
      <c r="F17" s="14">
        <f>E17/C17*100</f>
        <v>0</v>
      </c>
      <c r="G17" s="12">
        <v>274.2</v>
      </c>
      <c r="H17" s="12">
        <v>274.2</v>
      </c>
      <c r="I17" s="14">
        <f>H17-G17</f>
        <v>0</v>
      </c>
      <c r="J17" s="14">
        <f>I17/G17*100</f>
        <v>0</v>
      </c>
      <c r="K17" s="15">
        <f t="shared" si="7"/>
        <v>548.0999999999999</v>
      </c>
      <c r="L17" s="15">
        <f t="shared" si="8"/>
        <v>548.0999999999999</v>
      </c>
      <c r="M17" s="12">
        <f>L17-K17</f>
        <v>0</v>
      </c>
      <c r="N17" s="14">
        <f>M17/K17*100</f>
        <v>0</v>
      </c>
      <c r="O17" s="12"/>
      <c r="P17" s="12"/>
      <c r="Q17" s="14">
        <f>P17-O17</f>
        <v>0</v>
      </c>
      <c r="R17" s="34">
        <v>973.75</v>
      </c>
    </row>
    <row r="18" spans="1:18" ht="31.5">
      <c r="A18" s="21" t="s">
        <v>39</v>
      </c>
      <c r="B18" s="31" t="s">
        <v>50</v>
      </c>
      <c r="C18" s="12"/>
      <c r="D18" s="12"/>
      <c r="E18" s="12"/>
      <c r="F18" s="14"/>
      <c r="G18" s="12"/>
      <c r="H18" s="12"/>
      <c r="I18" s="14"/>
      <c r="J18" s="14"/>
      <c r="K18" s="15"/>
      <c r="L18" s="15"/>
      <c r="M18" s="12"/>
      <c r="N18" s="14"/>
      <c r="O18" s="12"/>
      <c r="P18" s="12"/>
      <c r="Q18" s="14"/>
      <c r="R18" s="34">
        <v>2537.22</v>
      </c>
    </row>
    <row r="19" spans="1:21" ht="15.75">
      <c r="A19" s="21" t="s">
        <v>40</v>
      </c>
      <c r="B19" s="30" t="s">
        <v>51</v>
      </c>
      <c r="C19" s="12">
        <v>160.3</v>
      </c>
      <c r="D19" s="12">
        <v>172.7</v>
      </c>
      <c r="E19" s="12">
        <f aca="true" t="shared" si="9" ref="E19:E30">D19-C19</f>
        <v>12.399999999999977</v>
      </c>
      <c r="F19" s="14">
        <f aca="true" t="shared" si="10" ref="F19:F30">E19/C19*100</f>
        <v>7.735495945102917</v>
      </c>
      <c r="G19" s="12">
        <v>177.2</v>
      </c>
      <c r="H19" s="12">
        <v>172.7</v>
      </c>
      <c r="I19" s="14">
        <f aca="true" t="shared" si="11" ref="I19:I30">H19-G19</f>
        <v>-4.5</v>
      </c>
      <c r="J19" s="14">
        <f aca="true" t="shared" si="12" ref="J19:J30">I19/G19*100</f>
        <v>-2.539503386004515</v>
      </c>
      <c r="K19" s="15">
        <f t="shared" si="7"/>
        <v>337.5</v>
      </c>
      <c r="L19" s="15">
        <f t="shared" si="8"/>
        <v>345.4</v>
      </c>
      <c r="M19" s="12">
        <f aca="true" t="shared" si="13" ref="M19:M30">L19-K19</f>
        <v>7.899999999999977</v>
      </c>
      <c r="N19" s="14">
        <f aca="true" t="shared" si="14" ref="N19:N30">M19/K19*100</f>
        <v>2.340740740740734</v>
      </c>
      <c r="O19" s="12"/>
      <c r="P19" s="12"/>
      <c r="Q19" s="14">
        <f aca="true" t="shared" si="15" ref="Q19:Q30">P19-O19</f>
        <v>0</v>
      </c>
      <c r="R19" s="34">
        <v>2363.1</v>
      </c>
      <c r="S19" s="2"/>
      <c r="T19" s="2"/>
      <c r="U19" s="1" t="s">
        <v>21</v>
      </c>
    </row>
    <row r="20" spans="1:20" ht="31.5">
      <c r="A20" s="21" t="s">
        <v>41</v>
      </c>
      <c r="B20" s="31" t="s">
        <v>52</v>
      </c>
      <c r="C20" s="12">
        <v>316.5</v>
      </c>
      <c r="D20" s="12">
        <v>208.3</v>
      </c>
      <c r="E20" s="12">
        <f t="shared" si="9"/>
        <v>-108.19999999999999</v>
      </c>
      <c r="F20" s="14">
        <f t="shared" si="10"/>
        <v>-34.18641390205371</v>
      </c>
      <c r="G20" s="12">
        <v>413.4</v>
      </c>
      <c r="H20" s="12">
        <v>132.4</v>
      </c>
      <c r="I20" s="14">
        <f t="shared" si="11"/>
        <v>-281</v>
      </c>
      <c r="J20" s="14">
        <f t="shared" si="12"/>
        <v>-67.9729075955491</v>
      </c>
      <c r="K20" s="15">
        <v>792.2</v>
      </c>
      <c r="L20" s="15">
        <f t="shared" si="8"/>
        <v>340.70000000000005</v>
      </c>
      <c r="M20" s="12">
        <f t="shared" si="13"/>
        <v>-451.5</v>
      </c>
      <c r="N20" s="14">
        <f t="shared" si="14"/>
        <v>-56.99318353951022</v>
      </c>
      <c r="O20" s="12"/>
      <c r="P20" s="12"/>
      <c r="Q20" s="14">
        <f t="shared" si="15"/>
        <v>0</v>
      </c>
      <c r="R20" s="34">
        <v>4575.32</v>
      </c>
      <c r="S20" s="2"/>
      <c r="T20" s="2"/>
    </row>
    <row r="21" spans="1:20" ht="31.5">
      <c r="A21" s="25" t="s">
        <v>42</v>
      </c>
      <c r="B21" s="31" t="s">
        <v>53</v>
      </c>
      <c r="C21" s="12"/>
      <c r="D21" s="12"/>
      <c r="E21" s="12"/>
      <c r="F21" s="14"/>
      <c r="G21" s="12"/>
      <c r="H21" s="12"/>
      <c r="I21" s="14"/>
      <c r="J21" s="14"/>
      <c r="K21" s="15"/>
      <c r="L21" s="15"/>
      <c r="M21" s="12"/>
      <c r="N21" s="14"/>
      <c r="O21" s="12"/>
      <c r="P21" s="12"/>
      <c r="Q21" s="14"/>
      <c r="R21" s="34">
        <v>1629.43</v>
      </c>
      <c r="S21" s="2"/>
      <c r="T21" s="2"/>
    </row>
    <row r="22" spans="1:20" ht="31.5">
      <c r="A22" s="26" t="s">
        <v>43</v>
      </c>
      <c r="B22" s="31" t="s">
        <v>54</v>
      </c>
      <c r="C22" s="12"/>
      <c r="D22" s="12"/>
      <c r="E22" s="12"/>
      <c r="F22" s="14"/>
      <c r="G22" s="12"/>
      <c r="H22" s="12"/>
      <c r="I22" s="14"/>
      <c r="J22" s="14"/>
      <c r="K22" s="15"/>
      <c r="L22" s="15"/>
      <c r="M22" s="12"/>
      <c r="N22" s="14"/>
      <c r="O22" s="12"/>
      <c r="P22" s="12"/>
      <c r="Q22" s="14"/>
      <c r="R22" s="34">
        <v>1654.88</v>
      </c>
      <c r="S22" s="2"/>
      <c r="T22" s="2"/>
    </row>
    <row r="23" spans="1:18" ht="30.75" customHeight="1">
      <c r="A23" s="25" t="s">
        <v>44</v>
      </c>
      <c r="B23" s="27" t="s">
        <v>55</v>
      </c>
      <c r="C23" s="12">
        <v>320.8</v>
      </c>
      <c r="D23" s="12">
        <v>320.5</v>
      </c>
      <c r="E23" s="12">
        <f t="shared" si="9"/>
        <v>-0.30000000000001137</v>
      </c>
      <c r="F23" s="14">
        <f t="shared" si="10"/>
        <v>-0.09351620947631277</v>
      </c>
      <c r="G23" s="12">
        <v>320.4</v>
      </c>
      <c r="H23" s="12">
        <v>132.4</v>
      </c>
      <c r="I23" s="14">
        <f t="shared" si="11"/>
        <v>-187.99999999999997</v>
      </c>
      <c r="J23" s="14">
        <f t="shared" si="12"/>
        <v>-58.67665418227216</v>
      </c>
      <c r="K23" s="15">
        <f t="shared" si="7"/>
        <v>641.2</v>
      </c>
      <c r="L23" s="15">
        <f t="shared" si="8"/>
        <v>452.9</v>
      </c>
      <c r="M23" s="12">
        <f t="shared" si="13"/>
        <v>-188.30000000000007</v>
      </c>
      <c r="N23" s="14">
        <f t="shared" si="14"/>
        <v>-29.366812227074245</v>
      </c>
      <c r="O23" s="12"/>
      <c r="P23" s="12"/>
      <c r="Q23" s="14">
        <f t="shared" si="15"/>
        <v>0</v>
      </c>
      <c r="R23" s="36">
        <v>1806.98</v>
      </c>
    </row>
    <row r="24" spans="1:19" ht="15.75">
      <c r="A24" s="28" t="s">
        <v>45</v>
      </c>
      <c r="B24" s="13" t="s">
        <v>1</v>
      </c>
      <c r="C24" s="15">
        <v>430.4</v>
      </c>
      <c r="D24" s="15">
        <v>508.4</v>
      </c>
      <c r="E24" s="12">
        <f t="shared" si="9"/>
        <v>78</v>
      </c>
      <c r="F24" s="14">
        <f t="shared" si="10"/>
        <v>18.12267657992565</v>
      </c>
      <c r="G24" s="15">
        <f>SUM(G25:G32)</f>
        <v>223.7</v>
      </c>
      <c r="H24" s="15">
        <f>SUM(H25:H32)</f>
        <v>191.10000000000002</v>
      </c>
      <c r="I24" s="14">
        <f t="shared" si="11"/>
        <v>-32.599999999999966</v>
      </c>
      <c r="J24" s="14">
        <f t="shared" si="12"/>
        <v>-14.57308895842645</v>
      </c>
      <c r="K24" s="15" t="e">
        <f>K25+K26+K27+K28+#REF!+K29+K30+K32+#REF!</f>
        <v>#REF!</v>
      </c>
      <c r="L24" s="15" t="e">
        <f>L25+L26+L27+L28+#REF!+L29+L30+L32+#REF!</f>
        <v>#REF!</v>
      </c>
      <c r="M24" s="12" t="e">
        <f t="shared" si="13"/>
        <v>#REF!</v>
      </c>
      <c r="N24" s="14" t="e">
        <f t="shared" si="14"/>
        <v>#REF!</v>
      </c>
      <c r="O24" s="15">
        <f>SUM(O25:O32)</f>
        <v>0</v>
      </c>
      <c r="P24" s="15">
        <f>SUM(P25:P32)</f>
        <v>0</v>
      </c>
      <c r="Q24" s="14">
        <f t="shared" si="15"/>
        <v>0</v>
      </c>
      <c r="R24" s="34">
        <f>R25+R26+R27+R28+R29+R30+R31+R32+R33+R34+R35+R36+R37+R38+R39+R40+R41+R42+R43+R45+R44</f>
        <v>1148.6599999999999</v>
      </c>
      <c r="S24" s="3"/>
    </row>
    <row r="25" spans="1:18" ht="13.5" customHeight="1">
      <c r="A25" s="23"/>
      <c r="B25" s="44" t="s">
        <v>76</v>
      </c>
      <c r="C25" s="18">
        <v>1.5</v>
      </c>
      <c r="D25" s="18">
        <v>1.2</v>
      </c>
      <c r="E25" s="18">
        <f t="shared" si="9"/>
        <v>-0.30000000000000004</v>
      </c>
      <c r="F25" s="19">
        <f t="shared" si="10"/>
        <v>-20.000000000000004</v>
      </c>
      <c r="G25" s="18">
        <v>1.5</v>
      </c>
      <c r="H25" s="18">
        <v>21.2</v>
      </c>
      <c r="I25" s="19">
        <f t="shared" si="11"/>
        <v>19.7</v>
      </c>
      <c r="J25" s="19">
        <f t="shared" si="12"/>
        <v>1313.3333333333333</v>
      </c>
      <c r="K25" s="20">
        <f t="shared" si="7"/>
        <v>3</v>
      </c>
      <c r="L25" s="20">
        <f t="shared" si="8"/>
        <v>22.4</v>
      </c>
      <c r="M25" s="18">
        <f t="shared" si="13"/>
        <v>19.4</v>
      </c>
      <c r="N25" s="19">
        <f t="shared" si="14"/>
        <v>646.6666666666666</v>
      </c>
      <c r="O25" s="18"/>
      <c r="P25" s="18"/>
      <c r="Q25" s="19">
        <f t="shared" si="15"/>
        <v>0</v>
      </c>
      <c r="R25" s="35">
        <v>10.61</v>
      </c>
    </row>
    <row r="26" spans="1:20" ht="13.5" customHeight="1">
      <c r="A26" s="23"/>
      <c r="B26" s="44" t="s">
        <v>77</v>
      </c>
      <c r="C26" s="18">
        <v>3</v>
      </c>
      <c r="D26" s="18">
        <v>3.1</v>
      </c>
      <c r="E26" s="18">
        <f t="shared" si="9"/>
        <v>0.10000000000000009</v>
      </c>
      <c r="F26" s="19">
        <f t="shared" si="10"/>
        <v>3.333333333333336</v>
      </c>
      <c r="G26" s="18">
        <v>3</v>
      </c>
      <c r="H26" s="18">
        <v>3.1</v>
      </c>
      <c r="I26" s="19">
        <f t="shared" si="11"/>
        <v>0.10000000000000009</v>
      </c>
      <c r="J26" s="19">
        <f t="shared" si="12"/>
        <v>3.333333333333336</v>
      </c>
      <c r="K26" s="20">
        <f t="shared" si="7"/>
        <v>6</v>
      </c>
      <c r="L26" s="20">
        <f t="shared" si="8"/>
        <v>6.2</v>
      </c>
      <c r="M26" s="18">
        <f t="shared" si="13"/>
        <v>0.20000000000000018</v>
      </c>
      <c r="N26" s="19">
        <f t="shared" si="14"/>
        <v>3.333333333333336</v>
      </c>
      <c r="O26" s="18"/>
      <c r="P26" s="18"/>
      <c r="Q26" s="19">
        <f t="shared" si="15"/>
        <v>0</v>
      </c>
      <c r="R26" s="35">
        <v>36.85</v>
      </c>
      <c r="S26" s="2"/>
      <c r="T26" s="2"/>
    </row>
    <row r="27" spans="1:18" ht="13.5" customHeight="1">
      <c r="A27" s="23"/>
      <c r="B27" s="44" t="s">
        <v>78</v>
      </c>
      <c r="C27" s="18">
        <v>120</v>
      </c>
      <c r="D27" s="18">
        <v>120</v>
      </c>
      <c r="E27" s="18">
        <f t="shared" si="9"/>
        <v>0</v>
      </c>
      <c r="F27" s="19">
        <f t="shared" si="10"/>
        <v>0</v>
      </c>
      <c r="G27" s="18">
        <v>120</v>
      </c>
      <c r="H27" s="18">
        <v>112</v>
      </c>
      <c r="I27" s="19">
        <f t="shared" si="11"/>
        <v>-8</v>
      </c>
      <c r="J27" s="19">
        <f t="shared" si="12"/>
        <v>-6.666666666666667</v>
      </c>
      <c r="K27" s="20">
        <f t="shared" si="7"/>
        <v>240</v>
      </c>
      <c r="L27" s="20">
        <f t="shared" si="8"/>
        <v>232</v>
      </c>
      <c r="M27" s="18">
        <f t="shared" si="13"/>
        <v>-8</v>
      </c>
      <c r="N27" s="19">
        <f t="shared" si="14"/>
        <v>-3.3333333333333335</v>
      </c>
      <c r="O27" s="18"/>
      <c r="P27" s="18"/>
      <c r="Q27" s="19">
        <f t="shared" si="15"/>
        <v>0</v>
      </c>
      <c r="R27" s="35">
        <v>495</v>
      </c>
    </row>
    <row r="28" spans="1:18" ht="29.25" customHeight="1">
      <c r="A28" s="23"/>
      <c r="B28" s="44" t="s">
        <v>79</v>
      </c>
      <c r="C28" s="18">
        <v>6.6</v>
      </c>
      <c r="D28" s="18">
        <v>6.6</v>
      </c>
      <c r="E28" s="18">
        <f t="shared" si="9"/>
        <v>0</v>
      </c>
      <c r="F28" s="19">
        <f t="shared" si="10"/>
        <v>0</v>
      </c>
      <c r="G28" s="18">
        <v>6.6</v>
      </c>
      <c r="H28" s="18">
        <v>4.8</v>
      </c>
      <c r="I28" s="19">
        <f t="shared" si="11"/>
        <v>-1.7999999999999998</v>
      </c>
      <c r="J28" s="19">
        <f t="shared" si="12"/>
        <v>-27.27272727272727</v>
      </c>
      <c r="K28" s="20">
        <f t="shared" si="7"/>
        <v>13.2</v>
      </c>
      <c r="L28" s="20">
        <f t="shared" si="8"/>
        <v>11.399999999999999</v>
      </c>
      <c r="M28" s="18">
        <f t="shared" si="13"/>
        <v>-1.8000000000000007</v>
      </c>
      <c r="N28" s="19">
        <f t="shared" si="14"/>
        <v>-13.636363636363644</v>
      </c>
      <c r="O28" s="18"/>
      <c r="P28" s="18"/>
      <c r="Q28" s="19">
        <f t="shared" si="15"/>
        <v>0</v>
      </c>
      <c r="R28" s="35">
        <v>16.54</v>
      </c>
    </row>
    <row r="29" spans="1:18" ht="13.5" customHeight="1">
      <c r="A29" s="29"/>
      <c r="B29" s="44" t="s">
        <v>80</v>
      </c>
      <c r="C29" s="18">
        <v>41.6</v>
      </c>
      <c r="D29" s="18">
        <v>38.4</v>
      </c>
      <c r="E29" s="18">
        <f t="shared" si="9"/>
        <v>-3.200000000000003</v>
      </c>
      <c r="F29" s="19">
        <f t="shared" si="10"/>
        <v>-7.692307692307699</v>
      </c>
      <c r="G29" s="18">
        <v>41.6</v>
      </c>
      <c r="H29" s="18">
        <v>50</v>
      </c>
      <c r="I29" s="19">
        <f t="shared" si="11"/>
        <v>8.399999999999999</v>
      </c>
      <c r="J29" s="19">
        <f t="shared" si="12"/>
        <v>20.192307692307686</v>
      </c>
      <c r="K29" s="20">
        <f t="shared" si="7"/>
        <v>83.2</v>
      </c>
      <c r="L29" s="20">
        <f t="shared" si="8"/>
        <v>88.4</v>
      </c>
      <c r="M29" s="18">
        <f t="shared" si="13"/>
        <v>5.200000000000003</v>
      </c>
      <c r="N29" s="19">
        <f t="shared" si="14"/>
        <v>6.250000000000003</v>
      </c>
      <c r="O29" s="18"/>
      <c r="P29" s="18"/>
      <c r="Q29" s="19">
        <f t="shared" si="15"/>
        <v>0</v>
      </c>
      <c r="R29" s="35">
        <v>157.07</v>
      </c>
    </row>
    <row r="30" spans="1:18" ht="13.5" customHeight="1">
      <c r="A30" s="23"/>
      <c r="B30" s="44" t="s">
        <v>81</v>
      </c>
      <c r="C30" s="18">
        <v>51</v>
      </c>
      <c r="D30" s="18">
        <v>53.4</v>
      </c>
      <c r="E30" s="18">
        <f t="shared" si="9"/>
        <v>2.3999999999999986</v>
      </c>
      <c r="F30" s="19">
        <f t="shared" si="10"/>
        <v>4.705882352941174</v>
      </c>
      <c r="G30" s="18">
        <v>51</v>
      </c>
      <c r="H30" s="18"/>
      <c r="I30" s="19">
        <f t="shared" si="11"/>
        <v>-51</v>
      </c>
      <c r="J30" s="19">
        <f t="shared" si="12"/>
        <v>-100</v>
      </c>
      <c r="K30" s="20">
        <f t="shared" si="7"/>
        <v>102</v>
      </c>
      <c r="L30" s="20">
        <f t="shared" si="8"/>
        <v>53.4</v>
      </c>
      <c r="M30" s="18">
        <f t="shared" si="13"/>
        <v>-48.6</v>
      </c>
      <c r="N30" s="19">
        <f t="shared" si="14"/>
        <v>-47.64705882352941</v>
      </c>
      <c r="O30" s="18"/>
      <c r="P30" s="18"/>
      <c r="Q30" s="19">
        <f t="shared" si="15"/>
        <v>0</v>
      </c>
      <c r="R30" s="35">
        <v>26.51</v>
      </c>
    </row>
    <row r="31" spans="1:18" ht="16.5" customHeight="1">
      <c r="A31" s="23"/>
      <c r="B31" s="32" t="s">
        <v>82</v>
      </c>
      <c r="C31" s="18"/>
      <c r="D31" s="18"/>
      <c r="E31" s="18"/>
      <c r="F31" s="19"/>
      <c r="G31" s="18"/>
      <c r="H31" s="18"/>
      <c r="I31" s="19"/>
      <c r="J31" s="19"/>
      <c r="K31" s="20"/>
      <c r="L31" s="20"/>
      <c r="M31" s="18"/>
      <c r="N31" s="19"/>
      <c r="O31" s="18"/>
      <c r="P31" s="18"/>
      <c r="Q31" s="19"/>
      <c r="R31" s="35">
        <v>51.9</v>
      </c>
    </row>
    <row r="32" spans="1:18" ht="27.75" customHeight="1">
      <c r="A32" s="23"/>
      <c r="B32" s="33" t="s">
        <v>83</v>
      </c>
      <c r="C32" s="18"/>
      <c r="D32" s="18"/>
      <c r="E32" s="18"/>
      <c r="F32" s="18"/>
      <c r="G32" s="18"/>
      <c r="H32" s="18"/>
      <c r="I32" s="19"/>
      <c r="J32" s="19"/>
      <c r="K32" s="20">
        <f t="shared" si="7"/>
        <v>0</v>
      </c>
      <c r="L32" s="20">
        <f t="shared" si="8"/>
        <v>0</v>
      </c>
      <c r="M32" s="18"/>
      <c r="N32" s="18"/>
      <c r="O32" s="18"/>
      <c r="P32" s="18"/>
      <c r="Q32" s="19"/>
      <c r="R32" s="35">
        <v>0.9</v>
      </c>
    </row>
    <row r="33" spans="1:18" ht="13.5" customHeight="1">
      <c r="A33" s="23"/>
      <c r="B33" s="44" t="s">
        <v>84</v>
      </c>
      <c r="C33" s="20"/>
      <c r="D33" s="20"/>
      <c r="E33" s="18"/>
      <c r="F33" s="19"/>
      <c r="G33" s="20"/>
      <c r="H33" s="20"/>
      <c r="I33" s="19"/>
      <c r="J33" s="19"/>
      <c r="K33" s="20"/>
      <c r="L33" s="20"/>
      <c r="M33" s="18"/>
      <c r="N33" s="19"/>
      <c r="O33" s="20"/>
      <c r="P33" s="20"/>
      <c r="Q33" s="19"/>
      <c r="R33" s="35">
        <v>42</v>
      </c>
    </row>
    <row r="34" spans="1:18" ht="13.5" customHeight="1">
      <c r="A34" s="23"/>
      <c r="B34" s="44" t="s">
        <v>85</v>
      </c>
      <c r="C34" s="20"/>
      <c r="D34" s="20"/>
      <c r="E34" s="18"/>
      <c r="F34" s="19"/>
      <c r="G34" s="20"/>
      <c r="H34" s="20"/>
      <c r="I34" s="19"/>
      <c r="J34" s="19"/>
      <c r="K34" s="20"/>
      <c r="L34" s="20"/>
      <c r="M34" s="18"/>
      <c r="N34" s="19"/>
      <c r="O34" s="20"/>
      <c r="P34" s="20"/>
      <c r="Q34" s="19"/>
      <c r="R34" s="35">
        <v>4.88</v>
      </c>
    </row>
    <row r="35" spans="1:18" ht="13.5" customHeight="1">
      <c r="A35" s="23"/>
      <c r="B35" s="32" t="s">
        <v>86</v>
      </c>
      <c r="C35" s="20"/>
      <c r="D35" s="20"/>
      <c r="E35" s="18"/>
      <c r="F35" s="19"/>
      <c r="G35" s="20"/>
      <c r="H35" s="20"/>
      <c r="I35" s="19"/>
      <c r="J35" s="19"/>
      <c r="K35" s="20"/>
      <c r="L35" s="20"/>
      <c r="M35" s="18"/>
      <c r="N35" s="19"/>
      <c r="O35" s="20"/>
      <c r="P35" s="20"/>
      <c r="Q35" s="19"/>
      <c r="R35" s="35">
        <v>21</v>
      </c>
    </row>
    <row r="36" spans="1:18" ht="13.5" customHeight="1">
      <c r="A36" s="23"/>
      <c r="B36" s="32" t="s">
        <v>87</v>
      </c>
      <c r="C36" s="20"/>
      <c r="D36" s="20"/>
      <c r="E36" s="18"/>
      <c r="F36" s="19"/>
      <c r="G36" s="20"/>
      <c r="H36" s="20"/>
      <c r="I36" s="19"/>
      <c r="J36" s="19"/>
      <c r="K36" s="20"/>
      <c r="L36" s="20"/>
      <c r="M36" s="18"/>
      <c r="N36" s="19"/>
      <c r="O36" s="20"/>
      <c r="P36" s="20"/>
      <c r="Q36" s="19"/>
      <c r="R36" s="35">
        <v>20.01</v>
      </c>
    </row>
    <row r="37" spans="1:18" ht="13.5" customHeight="1">
      <c r="A37" s="23"/>
      <c r="B37" s="32" t="s">
        <v>88</v>
      </c>
      <c r="C37" s="20"/>
      <c r="D37" s="20"/>
      <c r="E37" s="18"/>
      <c r="F37" s="19"/>
      <c r="G37" s="20"/>
      <c r="H37" s="20"/>
      <c r="I37" s="19"/>
      <c r="J37" s="19"/>
      <c r="K37" s="20"/>
      <c r="L37" s="20"/>
      <c r="M37" s="18"/>
      <c r="N37" s="19"/>
      <c r="O37" s="20"/>
      <c r="P37" s="20"/>
      <c r="Q37" s="19"/>
      <c r="R37" s="35">
        <v>13.4</v>
      </c>
    </row>
    <row r="38" spans="1:18" ht="13.5" customHeight="1">
      <c r="A38" s="23"/>
      <c r="B38" s="32" t="s">
        <v>89</v>
      </c>
      <c r="C38" s="20"/>
      <c r="D38" s="20"/>
      <c r="E38" s="18"/>
      <c r="F38" s="19"/>
      <c r="G38" s="20"/>
      <c r="H38" s="20"/>
      <c r="I38" s="19"/>
      <c r="J38" s="19"/>
      <c r="K38" s="20"/>
      <c r="L38" s="20"/>
      <c r="M38" s="18"/>
      <c r="N38" s="19"/>
      <c r="O38" s="20"/>
      <c r="P38" s="20"/>
      <c r="Q38" s="19"/>
      <c r="R38" s="35">
        <v>60.88</v>
      </c>
    </row>
    <row r="39" spans="1:18" ht="15.75" customHeight="1">
      <c r="A39" s="23"/>
      <c r="B39" s="32" t="s">
        <v>56</v>
      </c>
      <c r="C39" s="20"/>
      <c r="D39" s="20"/>
      <c r="E39" s="18"/>
      <c r="F39" s="19"/>
      <c r="G39" s="20"/>
      <c r="H39" s="20"/>
      <c r="I39" s="19"/>
      <c r="J39" s="19"/>
      <c r="K39" s="20"/>
      <c r="L39" s="20"/>
      <c r="M39" s="18"/>
      <c r="N39" s="19"/>
      <c r="O39" s="20"/>
      <c r="P39" s="20"/>
      <c r="Q39" s="19"/>
      <c r="R39" s="35">
        <v>39.23</v>
      </c>
    </row>
    <row r="40" spans="1:18" ht="30" customHeight="1">
      <c r="A40" s="23"/>
      <c r="B40" s="44" t="s">
        <v>96</v>
      </c>
      <c r="C40" s="20"/>
      <c r="D40" s="20"/>
      <c r="E40" s="18"/>
      <c r="F40" s="19"/>
      <c r="G40" s="20"/>
      <c r="H40" s="20"/>
      <c r="I40" s="19"/>
      <c r="J40" s="19"/>
      <c r="K40" s="20"/>
      <c r="L40" s="20"/>
      <c r="M40" s="18"/>
      <c r="N40" s="19"/>
      <c r="O40" s="20"/>
      <c r="P40" s="20"/>
      <c r="Q40" s="19"/>
      <c r="R40" s="35">
        <v>4.4</v>
      </c>
    </row>
    <row r="41" spans="1:18" ht="13.5" customHeight="1">
      <c r="A41" s="23"/>
      <c r="B41" s="32" t="s">
        <v>90</v>
      </c>
      <c r="C41" s="20"/>
      <c r="D41" s="20"/>
      <c r="E41" s="18"/>
      <c r="F41" s="19"/>
      <c r="G41" s="20"/>
      <c r="H41" s="20"/>
      <c r="I41" s="19"/>
      <c r="J41" s="19"/>
      <c r="K41" s="20"/>
      <c r="L41" s="20"/>
      <c r="M41" s="18"/>
      <c r="N41" s="19"/>
      <c r="O41" s="20"/>
      <c r="P41" s="20"/>
      <c r="Q41" s="19"/>
      <c r="R41" s="35">
        <v>10.06</v>
      </c>
    </row>
    <row r="42" spans="1:18" ht="16.5" customHeight="1">
      <c r="A42" s="23"/>
      <c r="B42" s="45" t="s">
        <v>95</v>
      </c>
      <c r="C42" s="20"/>
      <c r="D42" s="20"/>
      <c r="E42" s="18"/>
      <c r="F42" s="19"/>
      <c r="G42" s="20"/>
      <c r="H42" s="20"/>
      <c r="I42" s="19"/>
      <c r="J42" s="19"/>
      <c r="K42" s="20"/>
      <c r="L42" s="20"/>
      <c r="M42" s="18"/>
      <c r="N42" s="19"/>
      <c r="O42" s="20"/>
      <c r="P42" s="20"/>
      <c r="Q42" s="19"/>
      <c r="R42" s="35">
        <v>4.34</v>
      </c>
    </row>
    <row r="43" spans="1:18" ht="13.5" customHeight="1">
      <c r="A43" s="23"/>
      <c r="B43" s="32" t="s">
        <v>91</v>
      </c>
      <c r="C43" s="20"/>
      <c r="D43" s="20"/>
      <c r="E43" s="18"/>
      <c r="F43" s="19"/>
      <c r="G43" s="20"/>
      <c r="H43" s="20"/>
      <c r="I43" s="19"/>
      <c r="J43" s="19"/>
      <c r="K43" s="20"/>
      <c r="L43" s="20"/>
      <c r="M43" s="18"/>
      <c r="N43" s="19"/>
      <c r="O43" s="20"/>
      <c r="P43" s="20"/>
      <c r="Q43" s="19"/>
      <c r="R43" s="35">
        <v>20.08</v>
      </c>
    </row>
    <row r="44" spans="1:18" ht="13.5" customHeight="1">
      <c r="A44" s="23"/>
      <c r="B44" s="45" t="s">
        <v>94</v>
      </c>
      <c r="C44" s="20"/>
      <c r="D44" s="20"/>
      <c r="E44" s="18"/>
      <c r="F44" s="19"/>
      <c r="G44" s="20"/>
      <c r="H44" s="20"/>
      <c r="I44" s="19"/>
      <c r="J44" s="19"/>
      <c r="K44" s="20"/>
      <c r="L44" s="20"/>
      <c r="M44" s="18"/>
      <c r="N44" s="19"/>
      <c r="O44" s="20"/>
      <c r="P44" s="20"/>
      <c r="Q44" s="19"/>
      <c r="R44" s="35">
        <v>23</v>
      </c>
    </row>
    <row r="45" spans="1:18" ht="18" customHeight="1">
      <c r="A45" s="23"/>
      <c r="B45" s="45" t="s">
        <v>92</v>
      </c>
      <c r="C45" s="20"/>
      <c r="D45" s="20"/>
      <c r="E45" s="18"/>
      <c r="F45" s="19"/>
      <c r="G45" s="20"/>
      <c r="H45" s="20"/>
      <c r="I45" s="19"/>
      <c r="J45" s="19"/>
      <c r="K45" s="20"/>
      <c r="L45" s="20"/>
      <c r="M45" s="18"/>
      <c r="N45" s="19"/>
      <c r="O45" s="20"/>
      <c r="P45" s="20"/>
      <c r="Q45" s="19"/>
      <c r="R45" s="35">
        <v>90</v>
      </c>
    </row>
    <row r="46" spans="1:18" ht="15.75">
      <c r="A46" s="21" t="s">
        <v>46</v>
      </c>
      <c r="B46" s="13" t="s">
        <v>17</v>
      </c>
      <c r="C46" s="12"/>
      <c r="D46" s="12"/>
      <c r="E46" s="12"/>
      <c r="F46" s="12"/>
      <c r="G46" s="12"/>
      <c r="H46" s="12"/>
      <c r="I46" s="14"/>
      <c r="J46" s="14"/>
      <c r="K46" s="20"/>
      <c r="L46" s="20"/>
      <c r="M46" s="12"/>
      <c r="N46" s="12"/>
      <c r="O46" s="12"/>
      <c r="P46" s="12"/>
      <c r="Q46" s="14"/>
      <c r="R46" s="34">
        <f>R7-R9</f>
        <v>1302.2599999999984</v>
      </c>
    </row>
    <row r="47" spans="1:19" s="5" customFormat="1" ht="15.75">
      <c r="A47" s="21" t="s">
        <v>2</v>
      </c>
      <c r="B47" s="13" t="s">
        <v>93</v>
      </c>
      <c r="C47" s="15" t="e">
        <f>C7-C9</f>
        <v>#REF!</v>
      </c>
      <c r="D47" s="15" t="e">
        <f>D7-D9</f>
        <v>#REF!</v>
      </c>
      <c r="E47" s="12" t="e">
        <f>D47-C47</f>
        <v>#REF!</v>
      </c>
      <c r="F47" s="14" t="e">
        <f>E47/C47*100</f>
        <v>#REF!</v>
      </c>
      <c r="G47" s="15" t="e">
        <f>G7-G9</f>
        <v>#REF!</v>
      </c>
      <c r="H47" s="15" t="e">
        <f>H7-H9</f>
        <v>#REF!</v>
      </c>
      <c r="I47" s="14" t="e">
        <f>H47-G47</f>
        <v>#REF!</v>
      </c>
      <c r="J47" s="14" t="e">
        <f>I47/G47*100</f>
        <v>#REF!</v>
      </c>
      <c r="K47" s="15" t="e">
        <f>K7-K9</f>
        <v>#REF!</v>
      </c>
      <c r="L47" s="15" t="e">
        <f>L7-L9</f>
        <v>#REF!</v>
      </c>
      <c r="M47" s="15" t="e">
        <f>L47-K47</f>
        <v>#REF!</v>
      </c>
      <c r="N47" s="15" t="e">
        <f>M47/K47*100</f>
        <v>#REF!</v>
      </c>
      <c r="O47" s="15" t="e">
        <f>O7-O9</f>
        <v>#REF!</v>
      </c>
      <c r="P47" s="15" t="e">
        <f>P7-P9</f>
        <v>#REF!</v>
      </c>
      <c r="Q47" s="14" t="e">
        <f>P47-O47</f>
        <v>#REF!</v>
      </c>
      <c r="R47" s="34">
        <v>251.26</v>
      </c>
      <c r="S47" s="4"/>
    </row>
    <row r="48" spans="1:18" ht="15.75">
      <c r="A48" s="21" t="s">
        <v>3</v>
      </c>
      <c r="B48" s="13" t="s">
        <v>29</v>
      </c>
      <c r="C48" s="12"/>
      <c r="D48" s="12"/>
      <c r="E48" s="12"/>
      <c r="F48" s="12"/>
      <c r="G48" s="12"/>
      <c r="H48" s="12"/>
      <c r="I48" s="14"/>
      <c r="J48" s="14"/>
      <c r="K48" s="20"/>
      <c r="L48" s="20"/>
      <c r="M48" s="12"/>
      <c r="N48" s="12"/>
      <c r="O48" s="12"/>
      <c r="P48" s="12"/>
      <c r="Q48" s="14"/>
      <c r="R48" s="34">
        <f>R46-R47</f>
        <v>1050.9999999999984</v>
      </c>
    </row>
    <row r="49" spans="1:18" ht="15.75">
      <c r="A49" s="21" t="s">
        <v>4</v>
      </c>
      <c r="B49" s="13" t="s">
        <v>30</v>
      </c>
      <c r="C49" s="12"/>
      <c r="D49" s="12"/>
      <c r="E49" s="12"/>
      <c r="F49" s="12"/>
      <c r="G49" s="12"/>
      <c r="H49" s="12"/>
      <c r="I49" s="14"/>
      <c r="J49" s="14"/>
      <c r="K49" s="20"/>
      <c r="L49" s="20"/>
      <c r="M49" s="15"/>
      <c r="N49" s="15"/>
      <c r="O49" s="12"/>
      <c r="P49" s="12"/>
      <c r="Q49" s="14"/>
      <c r="R49" s="34">
        <f>R50+R51+R52+R53+R54+R55+R56+R57+R58+R59+R60</f>
        <v>882.28</v>
      </c>
    </row>
    <row r="50" spans="1:18" ht="15.75">
      <c r="A50" s="23"/>
      <c r="B50" s="38" t="s">
        <v>65</v>
      </c>
      <c r="C50" s="39"/>
      <c r="D50" s="39"/>
      <c r="E50" s="39"/>
      <c r="F50" s="39"/>
      <c r="G50" s="39"/>
      <c r="H50" s="39"/>
      <c r="I50" s="40"/>
      <c r="J50" s="40"/>
      <c r="K50" s="41"/>
      <c r="L50" s="41"/>
      <c r="M50" s="41"/>
      <c r="N50" s="41"/>
      <c r="O50" s="39"/>
      <c r="P50" s="39"/>
      <c r="Q50" s="40"/>
      <c r="R50" s="42">
        <v>19.6</v>
      </c>
    </row>
    <row r="51" spans="1:18" ht="15.75">
      <c r="A51" s="23"/>
      <c r="B51" s="38" t="s">
        <v>66</v>
      </c>
      <c r="C51" s="39"/>
      <c r="D51" s="39"/>
      <c r="E51" s="39"/>
      <c r="F51" s="39"/>
      <c r="G51" s="39"/>
      <c r="H51" s="39"/>
      <c r="I51" s="40"/>
      <c r="J51" s="40"/>
      <c r="K51" s="41"/>
      <c r="L51" s="41"/>
      <c r="M51" s="41"/>
      <c r="N51" s="41"/>
      <c r="O51" s="39"/>
      <c r="P51" s="39"/>
      <c r="Q51" s="40"/>
      <c r="R51" s="42">
        <f>22.1+50</f>
        <v>72.1</v>
      </c>
    </row>
    <row r="52" spans="1:18" ht="15.75">
      <c r="A52" s="23"/>
      <c r="B52" s="38" t="s">
        <v>67</v>
      </c>
      <c r="C52" s="39"/>
      <c r="D52" s="39"/>
      <c r="E52" s="39"/>
      <c r="F52" s="39"/>
      <c r="G52" s="39"/>
      <c r="H52" s="39"/>
      <c r="I52" s="40"/>
      <c r="J52" s="40"/>
      <c r="K52" s="41"/>
      <c r="L52" s="41"/>
      <c r="M52" s="41"/>
      <c r="N52" s="41"/>
      <c r="O52" s="39"/>
      <c r="P52" s="39"/>
      <c r="Q52" s="40"/>
      <c r="R52" s="42">
        <v>2.9</v>
      </c>
    </row>
    <row r="53" spans="1:18" ht="30">
      <c r="A53" s="23"/>
      <c r="B53" s="46" t="s">
        <v>68</v>
      </c>
      <c r="C53" s="39"/>
      <c r="D53" s="39"/>
      <c r="E53" s="39"/>
      <c r="F53" s="39"/>
      <c r="G53" s="39"/>
      <c r="H53" s="39"/>
      <c r="I53" s="40"/>
      <c r="J53" s="40"/>
      <c r="K53" s="41"/>
      <c r="L53" s="41"/>
      <c r="M53" s="41"/>
      <c r="N53" s="41"/>
      <c r="O53" s="39"/>
      <c r="P53" s="39"/>
      <c r="Q53" s="40"/>
      <c r="R53" s="42">
        <v>5</v>
      </c>
    </row>
    <row r="54" spans="1:18" ht="15.75">
      <c r="A54" s="23"/>
      <c r="B54" s="38" t="s">
        <v>69</v>
      </c>
      <c r="C54" s="39"/>
      <c r="D54" s="39"/>
      <c r="E54" s="39"/>
      <c r="F54" s="39"/>
      <c r="G54" s="39"/>
      <c r="H54" s="39"/>
      <c r="I54" s="40"/>
      <c r="J54" s="40"/>
      <c r="K54" s="41"/>
      <c r="L54" s="41"/>
      <c r="M54" s="41"/>
      <c r="N54" s="41"/>
      <c r="O54" s="39"/>
      <c r="P54" s="39"/>
      <c r="Q54" s="40"/>
      <c r="R54" s="42">
        <v>25.42</v>
      </c>
    </row>
    <row r="55" spans="1:18" ht="15.75">
      <c r="A55" s="23"/>
      <c r="B55" s="38" t="s">
        <v>70</v>
      </c>
      <c r="C55" s="39"/>
      <c r="D55" s="39"/>
      <c r="E55" s="39"/>
      <c r="F55" s="39"/>
      <c r="G55" s="39"/>
      <c r="H55" s="39"/>
      <c r="I55" s="40"/>
      <c r="J55" s="40"/>
      <c r="K55" s="41"/>
      <c r="L55" s="41"/>
      <c r="M55" s="41"/>
      <c r="N55" s="41"/>
      <c r="O55" s="39"/>
      <c r="P55" s="39"/>
      <c r="Q55" s="40"/>
      <c r="R55" s="42">
        <v>189.5</v>
      </c>
    </row>
    <row r="56" spans="1:18" ht="15.75">
      <c r="A56" s="23"/>
      <c r="B56" s="38" t="s">
        <v>71</v>
      </c>
      <c r="C56" s="39"/>
      <c r="D56" s="39"/>
      <c r="E56" s="39"/>
      <c r="F56" s="39"/>
      <c r="G56" s="39"/>
      <c r="H56" s="39"/>
      <c r="I56" s="40"/>
      <c r="J56" s="40"/>
      <c r="K56" s="41"/>
      <c r="L56" s="41"/>
      <c r="M56" s="41"/>
      <c r="N56" s="41"/>
      <c r="O56" s="39"/>
      <c r="P56" s="39"/>
      <c r="Q56" s="40"/>
      <c r="R56" s="42">
        <v>7.9</v>
      </c>
    </row>
    <row r="57" spans="1:18" ht="15.75">
      <c r="A57" s="23"/>
      <c r="B57" s="38" t="s">
        <v>72</v>
      </c>
      <c r="C57" s="39"/>
      <c r="D57" s="39"/>
      <c r="E57" s="39"/>
      <c r="F57" s="39"/>
      <c r="G57" s="39"/>
      <c r="H57" s="39"/>
      <c r="I57" s="40"/>
      <c r="J57" s="40"/>
      <c r="K57" s="41"/>
      <c r="L57" s="41"/>
      <c r="M57" s="41"/>
      <c r="N57" s="41"/>
      <c r="O57" s="39"/>
      <c r="P57" s="39"/>
      <c r="Q57" s="40"/>
      <c r="R57" s="42">
        <v>80</v>
      </c>
    </row>
    <row r="58" spans="1:18" ht="15.75">
      <c r="A58" s="23"/>
      <c r="B58" s="38" t="s">
        <v>73</v>
      </c>
      <c r="C58" s="39"/>
      <c r="D58" s="39"/>
      <c r="E58" s="39"/>
      <c r="F58" s="39"/>
      <c r="G58" s="39"/>
      <c r="H58" s="39"/>
      <c r="I58" s="40"/>
      <c r="J58" s="40"/>
      <c r="K58" s="41"/>
      <c r="L58" s="41"/>
      <c r="M58" s="41"/>
      <c r="N58" s="41"/>
      <c r="O58" s="39"/>
      <c r="P58" s="39"/>
      <c r="Q58" s="40"/>
      <c r="R58" s="42">
        <v>31.2</v>
      </c>
    </row>
    <row r="59" spans="1:18" ht="15.75">
      <c r="A59" s="23"/>
      <c r="B59" s="38" t="s">
        <v>74</v>
      </c>
      <c r="C59" s="39"/>
      <c r="D59" s="39"/>
      <c r="E59" s="39"/>
      <c r="F59" s="39"/>
      <c r="G59" s="39"/>
      <c r="H59" s="39"/>
      <c r="I59" s="40"/>
      <c r="J59" s="40"/>
      <c r="K59" s="41"/>
      <c r="L59" s="41"/>
      <c r="M59" s="41"/>
      <c r="N59" s="41"/>
      <c r="O59" s="39"/>
      <c r="P59" s="39"/>
      <c r="Q59" s="40"/>
      <c r="R59" s="42">
        <v>21.3</v>
      </c>
    </row>
    <row r="60" spans="1:18" ht="15.75">
      <c r="A60" s="23"/>
      <c r="B60" s="38" t="s">
        <v>75</v>
      </c>
      <c r="C60" s="39"/>
      <c r="D60" s="39"/>
      <c r="E60" s="39"/>
      <c r="F60" s="39"/>
      <c r="G60" s="39"/>
      <c r="H60" s="39"/>
      <c r="I60" s="40"/>
      <c r="J60" s="40"/>
      <c r="K60" s="41"/>
      <c r="L60" s="41"/>
      <c r="M60" s="41"/>
      <c r="N60" s="41"/>
      <c r="O60" s="39"/>
      <c r="P60" s="39"/>
      <c r="Q60" s="40"/>
      <c r="R60" s="42">
        <f>R62+R63+R64+R65+R61</f>
        <v>427.36</v>
      </c>
    </row>
    <row r="61" spans="1:18" ht="15.75">
      <c r="A61" s="23"/>
      <c r="B61" s="43" t="s">
        <v>61</v>
      </c>
      <c r="C61" s="39"/>
      <c r="D61" s="39"/>
      <c r="E61" s="39"/>
      <c r="F61" s="39"/>
      <c r="G61" s="39"/>
      <c r="H61" s="39"/>
      <c r="I61" s="40"/>
      <c r="J61" s="40"/>
      <c r="K61" s="41"/>
      <c r="L61" s="41"/>
      <c r="M61" s="41"/>
      <c r="N61" s="41"/>
      <c r="O61" s="39"/>
      <c r="P61" s="39"/>
      <c r="Q61" s="40"/>
      <c r="R61" s="42">
        <v>10.06</v>
      </c>
    </row>
    <row r="62" spans="1:18" ht="15.75">
      <c r="A62" s="23"/>
      <c r="B62" s="43" t="s">
        <v>57</v>
      </c>
      <c r="C62" s="39"/>
      <c r="D62" s="39"/>
      <c r="E62" s="39"/>
      <c r="F62" s="39"/>
      <c r="G62" s="39"/>
      <c r="H62" s="39"/>
      <c r="I62" s="40"/>
      <c r="J62" s="40"/>
      <c r="K62" s="41"/>
      <c r="L62" s="41"/>
      <c r="M62" s="41"/>
      <c r="N62" s="41"/>
      <c r="O62" s="39"/>
      <c r="P62" s="39"/>
      <c r="Q62" s="40"/>
      <c r="R62" s="42">
        <v>3.43</v>
      </c>
    </row>
    <row r="63" spans="1:18" ht="15.75">
      <c r="A63" s="23"/>
      <c r="B63" s="43" t="s">
        <v>58</v>
      </c>
      <c r="C63" s="39"/>
      <c r="D63" s="39"/>
      <c r="E63" s="39"/>
      <c r="F63" s="39"/>
      <c r="G63" s="39"/>
      <c r="H63" s="39"/>
      <c r="I63" s="40"/>
      <c r="J63" s="40"/>
      <c r="K63" s="41"/>
      <c r="L63" s="41"/>
      <c r="M63" s="41"/>
      <c r="N63" s="41"/>
      <c r="O63" s="39"/>
      <c r="P63" s="39"/>
      <c r="Q63" s="40"/>
      <c r="R63" s="42">
        <v>32</v>
      </c>
    </row>
    <row r="64" spans="1:18" ht="15.75">
      <c r="A64" s="23"/>
      <c r="B64" s="43" t="s">
        <v>59</v>
      </c>
      <c r="C64" s="39"/>
      <c r="D64" s="39"/>
      <c r="E64" s="39"/>
      <c r="F64" s="39"/>
      <c r="G64" s="39"/>
      <c r="H64" s="39"/>
      <c r="I64" s="40"/>
      <c r="J64" s="40"/>
      <c r="K64" s="41"/>
      <c r="L64" s="41"/>
      <c r="M64" s="41"/>
      <c r="N64" s="41"/>
      <c r="O64" s="39"/>
      <c r="P64" s="39"/>
      <c r="Q64" s="40"/>
      <c r="R64" s="42">
        <f>168.71+30</f>
        <v>198.71</v>
      </c>
    </row>
    <row r="65" spans="1:18" ht="15.75">
      <c r="A65" s="23"/>
      <c r="B65" s="43" t="s">
        <v>60</v>
      </c>
      <c r="C65" s="39"/>
      <c r="D65" s="39"/>
      <c r="E65" s="39"/>
      <c r="F65" s="39"/>
      <c r="G65" s="39"/>
      <c r="H65" s="39"/>
      <c r="I65" s="40"/>
      <c r="J65" s="40"/>
      <c r="K65" s="41"/>
      <c r="L65" s="41"/>
      <c r="M65" s="41"/>
      <c r="N65" s="41"/>
      <c r="O65" s="39"/>
      <c r="P65" s="39"/>
      <c r="Q65" s="40"/>
      <c r="R65" s="42">
        <f>153.16+30</f>
        <v>183.16</v>
      </c>
    </row>
    <row r="66" spans="1:18" ht="15.75">
      <c r="A66" s="6"/>
      <c r="B66" s="4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9"/>
      <c r="P66" s="9"/>
      <c r="Q66" s="9"/>
      <c r="R66" s="48"/>
    </row>
    <row r="67" spans="1:14" ht="9.75" customHeight="1">
      <c r="A67" s="6"/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20" ht="12.75">
      <c r="A68" s="8"/>
      <c r="H68" s="9" t="s">
        <v>14</v>
      </c>
      <c r="L68" s="1" t="s">
        <v>14</v>
      </c>
      <c r="T68" s="2"/>
    </row>
    <row r="69" spans="1:20" ht="12.75" hidden="1">
      <c r="A69" s="8"/>
      <c r="H69" s="9"/>
      <c r="R69" s="1" t="s">
        <v>22</v>
      </c>
      <c r="T69" s="2"/>
    </row>
    <row r="70" spans="1:20" ht="12.75" hidden="1">
      <c r="A70" s="8"/>
      <c r="H70" s="9"/>
      <c r="T70" s="2"/>
    </row>
    <row r="71" spans="1:20" ht="12.75" hidden="1">
      <c r="A71" s="8"/>
      <c r="H71" s="9"/>
      <c r="R71" s="1" t="s">
        <v>20</v>
      </c>
      <c r="T71" s="2"/>
    </row>
    <row r="72" spans="1:20" ht="12.75" hidden="1">
      <c r="A72" s="8"/>
      <c r="H72" s="9"/>
      <c r="T72" s="2"/>
    </row>
    <row r="73" spans="1:18" ht="12.75" hidden="1">
      <c r="A73" s="8"/>
      <c r="H73" s="9" t="s">
        <v>15</v>
      </c>
      <c r="L73" s="1" t="s">
        <v>15</v>
      </c>
      <c r="R73" s="1" t="s">
        <v>18</v>
      </c>
    </row>
    <row r="74" spans="1:8" ht="12.75" hidden="1">
      <c r="A74" s="8"/>
      <c r="H74" s="10"/>
    </row>
    <row r="75" spans="1:8" ht="12.75">
      <c r="A75" s="8"/>
      <c r="H75" s="10"/>
    </row>
    <row r="76" spans="1:8" ht="12.75">
      <c r="A76" s="8"/>
      <c r="H76" s="9"/>
    </row>
    <row r="77" spans="1:8" ht="12.75">
      <c r="A77" s="8"/>
      <c r="H77" s="9"/>
    </row>
    <row r="78" spans="1:8" ht="12.75">
      <c r="A78" s="8"/>
      <c r="H78" s="9"/>
    </row>
    <row r="79" spans="1:8" ht="12.75">
      <c r="A79" s="8"/>
      <c r="H79" s="9"/>
    </row>
    <row r="80" spans="1:8" ht="12.75">
      <c r="A80" s="8"/>
      <c r="H80" s="9"/>
    </row>
    <row r="81" ht="12.75">
      <c r="H81" s="9"/>
    </row>
    <row r="82" ht="12.75">
      <c r="H82" s="9"/>
    </row>
    <row r="83" ht="12.75">
      <c r="H83" s="9"/>
    </row>
    <row r="84" ht="12.75">
      <c r="H84" s="9"/>
    </row>
    <row r="85" ht="12.75">
      <c r="H85" s="9"/>
    </row>
    <row r="86" ht="12.75">
      <c r="H86" s="9"/>
    </row>
    <row r="87" ht="12.75">
      <c r="H87" s="9"/>
    </row>
    <row r="88" ht="12.75">
      <c r="H88" s="9"/>
    </row>
    <row r="89" ht="12.75">
      <c r="H89" s="9"/>
    </row>
    <row r="90" ht="12.75">
      <c r="H90" s="9"/>
    </row>
    <row r="91" ht="12.75">
      <c r="H91" s="9"/>
    </row>
    <row r="92" ht="12.75">
      <c r="H92" s="9"/>
    </row>
    <row r="93" ht="12.75">
      <c r="H93" s="9"/>
    </row>
    <row r="94" ht="12.75">
      <c r="H94" s="9"/>
    </row>
    <row r="95" ht="12.75">
      <c r="H95" s="9"/>
    </row>
    <row r="96" ht="12.75">
      <c r="H96" s="9"/>
    </row>
    <row r="97" ht="12.75">
      <c r="H97" s="9"/>
    </row>
    <row r="98" ht="12.75">
      <c r="H98" s="9"/>
    </row>
    <row r="99" ht="12.75">
      <c r="H99" s="9"/>
    </row>
    <row r="100" ht="12.75">
      <c r="H100" s="9"/>
    </row>
    <row r="101" ht="12.75">
      <c r="H101" s="9"/>
    </row>
    <row r="102" ht="12.75">
      <c r="H102" s="9"/>
    </row>
    <row r="103" ht="12.75">
      <c r="H103" s="9"/>
    </row>
    <row r="104" ht="12.75">
      <c r="H104" s="9"/>
    </row>
    <row r="105" ht="12.75">
      <c r="H105" s="9"/>
    </row>
    <row r="106" ht="12.75">
      <c r="H106" s="9"/>
    </row>
    <row r="107" ht="12.75">
      <c r="H107" s="9"/>
    </row>
    <row r="108" ht="12.75">
      <c r="H108" s="9"/>
    </row>
    <row r="109" ht="12.75">
      <c r="H109" s="9"/>
    </row>
    <row r="110" ht="12.75">
      <c r="H110" s="9"/>
    </row>
    <row r="111" ht="12.75">
      <c r="H111" s="9"/>
    </row>
    <row r="112" ht="12.75">
      <c r="H112" s="9"/>
    </row>
    <row r="113" ht="12.75">
      <c r="H113" s="9"/>
    </row>
    <row r="114" ht="12.75">
      <c r="H114" s="9"/>
    </row>
    <row r="115" ht="12.75">
      <c r="H115" s="9"/>
    </row>
    <row r="116" ht="12.75">
      <c r="H116" s="9"/>
    </row>
    <row r="117" ht="12.75">
      <c r="H117" s="9"/>
    </row>
    <row r="118" ht="12.75">
      <c r="H118" s="9"/>
    </row>
    <row r="119" ht="12.75">
      <c r="H119" s="9"/>
    </row>
    <row r="120" ht="12.75">
      <c r="H120" s="9"/>
    </row>
    <row r="121" ht="12.75">
      <c r="H121" s="9"/>
    </row>
    <row r="122" ht="12.75">
      <c r="H122" s="9"/>
    </row>
    <row r="123" ht="12.75">
      <c r="H123" s="9"/>
    </row>
    <row r="124" ht="12.75">
      <c r="H124" s="9"/>
    </row>
    <row r="125" ht="12.75">
      <c r="H125" s="9"/>
    </row>
    <row r="126" ht="12.75">
      <c r="H126" s="9"/>
    </row>
    <row r="127" ht="12.75">
      <c r="H127" s="9"/>
    </row>
    <row r="128" ht="12.75">
      <c r="H128" s="9"/>
    </row>
    <row r="129" ht="12.75">
      <c r="H129" s="9"/>
    </row>
    <row r="130" ht="12.75">
      <c r="H130" s="9"/>
    </row>
    <row r="131" ht="12.75">
      <c r="H131" s="9"/>
    </row>
    <row r="132" ht="12.75">
      <c r="H132" s="9"/>
    </row>
    <row r="133" ht="12.75">
      <c r="H133" s="9"/>
    </row>
    <row r="134" ht="12.75">
      <c r="H134" s="9"/>
    </row>
    <row r="135" ht="12.75">
      <c r="H135" s="9"/>
    </row>
  </sheetData>
  <mergeCells count="10">
    <mergeCell ref="A2:R2"/>
    <mergeCell ref="B5:B6"/>
    <mergeCell ref="A5:A6"/>
    <mergeCell ref="A1:R1"/>
    <mergeCell ref="E5:F5"/>
    <mergeCell ref="I5:J5"/>
    <mergeCell ref="M5:N5"/>
    <mergeCell ref="K5:L5"/>
    <mergeCell ref="A3:R3"/>
    <mergeCell ref="R5:R6"/>
  </mergeCells>
  <printOptions/>
  <pageMargins left="0.8267716535433072" right="0.1968503937007874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UgkhPEO3</cp:lastModifiedBy>
  <cp:lastPrinted>2011-03-31T08:52:52Z</cp:lastPrinted>
  <dcterms:created xsi:type="dcterms:W3CDTF">2005-12-06T08:43:09Z</dcterms:created>
  <dcterms:modified xsi:type="dcterms:W3CDTF">2011-03-31T09:01:25Z</dcterms:modified>
  <cp:category/>
  <cp:version/>
  <cp:contentType/>
  <cp:contentStatus/>
</cp:coreProperties>
</file>